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160"/>
  </bookViews>
  <sheets>
    <sheet name="Índice" sheetId="2" r:id="rId1"/>
    <sheet name="Presentación" sheetId="16" r:id="rId2"/>
    <sheet name="Informantes" sheetId="17" r:id="rId3"/>
    <sheet name="Participantes" sheetId="18" r:id="rId4"/>
    <sheet name="CNGE_2023_M1_Secc8" sheetId="1" r:id="rId5"/>
    <sheet name="Complemento 1" sheetId="10" r:id="rId6"/>
    <sheet name="Complemento 2" sheetId="12" r:id="rId7"/>
    <sheet name="Glosario" sheetId="6" r:id="rId8"/>
  </sheets>
  <externalReferences>
    <externalReference r:id="rId9"/>
  </externalReferences>
  <definedNames>
    <definedName name="_xlnm.Print_Area" localSheetId="4">CNGE_2023_M1_Secc8!$A$1:$AE$1201</definedName>
    <definedName name="_xlnm.Print_Area" localSheetId="5">'Complemento 1'!$A$1:$AE$33</definedName>
    <definedName name="_xlnm.Print_Area" localSheetId="6">'Complemento 2'!$A$1:$AE$33</definedName>
    <definedName name="_xlnm.Print_Area" localSheetId="7">Glosario!$A$1:$AE$52</definedName>
    <definedName name="_xlnm.Print_Area" localSheetId="0">Índice!$A$1:$AE$29</definedName>
    <definedName name="_xlnm.Print_Area" localSheetId="2">Informantes!$A$1:$AE$58</definedName>
    <definedName name="_xlnm.Print_Area" localSheetId="3">Participantes!$A$1:$BF$67</definedName>
    <definedName name="_xlnm.Print_Area" localSheetId="1">Presentación!$A$1:$AE$136</definedName>
    <definedName name="cantidad">#REF!</definedName>
    <definedName name="codi">[1]CNSPE_2021_M2_Secc7!$AT$51:$BY$622</definedName>
    <definedName name="Entidad">#REF!</definedName>
    <definedName name="entii">[1]CNSPE_2021_M2_Secc7!$CB$51:$DG$622</definedName>
    <definedName name="Folio">#REF!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175" i="1" l="1"/>
  <c r="AI1176" i="1"/>
  <c r="AI1177" i="1"/>
  <c r="AI1178" i="1"/>
  <c r="AI1179" i="1"/>
  <c r="AI1180" i="1"/>
  <c r="AI1181" i="1"/>
  <c r="AI1182" i="1"/>
  <c r="AI1183" i="1"/>
  <c r="AI1184" i="1"/>
  <c r="AI1185" i="1"/>
  <c r="AI1186" i="1"/>
  <c r="AI1187" i="1"/>
  <c r="AI1188" i="1"/>
  <c r="AI1189" i="1"/>
  <c r="AI1174" i="1"/>
  <c r="AI1067" i="1"/>
  <c r="AI1068" i="1"/>
  <c r="AI1069" i="1"/>
  <c r="AI1070" i="1"/>
  <c r="AI1071" i="1"/>
  <c r="AI1066" i="1"/>
  <c r="AI1044" i="1"/>
  <c r="AI1039" i="1"/>
  <c r="AI1040" i="1"/>
  <c r="AI1041" i="1"/>
  <c r="AI1042" i="1"/>
  <c r="AI1043" i="1"/>
  <c r="AI1038" i="1"/>
  <c r="AI1016" i="1"/>
  <c r="AI1012" i="1"/>
  <c r="AI1013" i="1"/>
  <c r="AI1014" i="1"/>
  <c r="AI1015" i="1"/>
  <c r="AI1011" i="1"/>
  <c r="AI980" i="1"/>
  <c r="AI981" i="1"/>
  <c r="AI982" i="1"/>
  <c r="AI983" i="1"/>
  <c r="AI984" i="1"/>
  <c r="AI985" i="1"/>
  <c r="AI986" i="1"/>
  <c r="AI987" i="1"/>
  <c r="AI988" i="1"/>
  <c r="AI989" i="1"/>
  <c r="AI979" i="1"/>
  <c r="AI951" i="1"/>
  <c r="AI952" i="1"/>
  <c r="AI953" i="1"/>
  <c r="AI954" i="1"/>
  <c r="AI955" i="1"/>
  <c r="AI950" i="1"/>
  <c r="AI585" i="1"/>
  <c r="AI586" i="1"/>
  <c r="AI587" i="1"/>
  <c r="AI588" i="1"/>
  <c r="AI589" i="1"/>
  <c r="AI590" i="1"/>
  <c r="AI591" i="1"/>
  <c r="AI592" i="1"/>
  <c r="AI593" i="1"/>
  <c r="AI594" i="1"/>
  <c r="AI595" i="1"/>
  <c r="AI596" i="1"/>
  <c r="AI597" i="1"/>
  <c r="AI598" i="1"/>
  <c r="AI599" i="1"/>
  <c r="AI584" i="1"/>
  <c r="AI476" i="1"/>
  <c r="AI477" i="1"/>
  <c r="AI478" i="1"/>
  <c r="AI479" i="1"/>
  <c r="AI480" i="1"/>
  <c r="AI475" i="1"/>
  <c r="AI453" i="1"/>
  <c r="AI448" i="1"/>
  <c r="AI449" i="1"/>
  <c r="AI450" i="1"/>
  <c r="AI451" i="1"/>
  <c r="AI452" i="1"/>
  <c r="AI447" i="1"/>
  <c r="AI421" i="1"/>
  <c r="AI422" i="1"/>
  <c r="AI423" i="1"/>
  <c r="AI424" i="1"/>
  <c r="AI425" i="1"/>
  <c r="AI420" i="1"/>
  <c r="AI398" i="1"/>
  <c r="AI389" i="1"/>
  <c r="AI390" i="1"/>
  <c r="AI391" i="1"/>
  <c r="AI392" i="1"/>
  <c r="AI393" i="1"/>
  <c r="AI394" i="1"/>
  <c r="AI395" i="1"/>
  <c r="AI396" i="1"/>
  <c r="AI397" i="1"/>
  <c r="AI388" i="1"/>
  <c r="AI360" i="1"/>
  <c r="AI361" i="1"/>
  <c r="AI362" i="1"/>
  <c r="AI363" i="1"/>
  <c r="AI364" i="1"/>
  <c r="AI359" i="1"/>
  <c r="AR1188" i="1"/>
  <c r="AQ1188" i="1"/>
  <c r="AP1188" i="1"/>
  <c r="AR1135" i="1"/>
  <c r="AQ1135" i="1"/>
  <c r="AP1135" i="1"/>
  <c r="AR1072" i="1"/>
  <c r="AQ1072" i="1"/>
  <c r="AP1072" i="1"/>
  <c r="AR1045" i="1"/>
  <c r="AQ1045" i="1"/>
  <c r="AP1045" i="1"/>
  <c r="AR1017" i="1"/>
  <c r="AQ1017" i="1"/>
  <c r="AP1017" i="1"/>
  <c r="AR990" i="1"/>
  <c r="AQ990" i="1"/>
  <c r="AP990" i="1"/>
  <c r="AR956" i="1"/>
  <c r="AQ956" i="1"/>
  <c r="AP956" i="1"/>
  <c r="AR598" i="1"/>
  <c r="AQ598" i="1"/>
  <c r="AP598" i="1"/>
  <c r="AR545" i="1"/>
  <c r="AQ545" i="1"/>
  <c r="AP545" i="1"/>
  <c r="AR481" i="1"/>
  <c r="AQ481" i="1"/>
  <c r="AP481" i="1"/>
  <c r="AR454" i="1"/>
  <c r="AQ454" i="1"/>
  <c r="AP454" i="1"/>
  <c r="AR426" i="1"/>
  <c r="AQ426" i="1"/>
  <c r="AP426" i="1"/>
  <c r="AR399" i="1"/>
  <c r="AQ399" i="1"/>
  <c r="AP399" i="1"/>
  <c r="AP364" i="1"/>
  <c r="AR365" i="1"/>
  <c r="AQ365" i="1"/>
  <c r="AP365" i="1"/>
  <c r="B1200" i="1"/>
  <c r="AK1138" i="1"/>
  <c r="AJ1138" i="1"/>
  <c r="AJ1124" i="1"/>
  <c r="AG738" i="1"/>
  <c r="B738" i="1" s="1"/>
  <c r="AG533" i="1"/>
  <c r="B492" i="1"/>
  <c r="AG110" i="1"/>
  <c r="AG111" i="1"/>
  <c r="AG50" i="1"/>
  <c r="B67" i="1" s="1"/>
  <c r="AG98" i="1"/>
  <c r="B116" i="1" s="1"/>
  <c r="AG665" i="1"/>
  <c r="B665" i="1" s="1"/>
  <c r="AG628" i="1"/>
  <c r="B628" i="1" s="1"/>
  <c r="AG36" i="1"/>
  <c r="B36" i="1" s="1"/>
  <c r="AG597" i="1"/>
  <c r="AH597" i="1"/>
  <c r="B724" i="1" l="1"/>
  <c r="B493" i="1"/>
  <c r="AZ953" i="1"/>
  <c r="AY953" i="1"/>
  <c r="AX953" i="1"/>
  <c r="AO950" i="1"/>
  <c r="AN950" i="1"/>
  <c r="AM950" i="1"/>
  <c r="BZ33" i="18" l="1"/>
  <c r="BZ34" i="18"/>
  <c r="BZ35" i="18"/>
  <c r="BZ36" i="18"/>
  <c r="BZ37" i="18"/>
  <c r="BZ38" i="18"/>
  <c r="BZ39" i="18"/>
  <c r="BZ40" i="18"/>
  <c r="BZ41" i="18"/>
  <c r="BZ42" i="18"/>
  <c r="BZ43" i="18"/>
  <c r="BZ44" i="18"/>
  <c r="BZ45" i="18"/>
  <c r="BZ46" i="18"/>
  <c r="BZ47" i="18"/>
  <c r="BZ48" i="18"/>
  <c r="BZ49" i="18"/>
  <c r="BZ50" i="18"/>
  <c r="BZ51" i="18"/>
  <c r="BZ52" i="18"/>
  <c r="BZ53" i="18"/>
  <c r="BZ54" i="18"/>
  <c r="BZ55" i="18"/>
  <c r="BZ56" i="18"/>
  <c r="BZ57" i="18"/>
  <c r="BZ58" i="18"/>
  <c r="BZ59" i="18"/>
  <c r="BZ60" i="18"/>
  <c r="BZ61" i="18"/>
  <c r="BZ62" i="18"/>
  <c r="BZ63" i="18"/>
  <c r="BZ64" i="18"/>
  <c r="BZ65" i="18"/>
  <c r="BZ66" i="18"/>
  <c r="BZ32" i="18"/>
  <c r="CA32" i="18"/>
  <c r="BX32" i="18"/>
  <c r="BY32" i="18" s="1"/>
  <c r="BY67" i="18" s="1"/>
  <c r="B68" i="18" s="1"/>
  <c r="BY66" i="18"/>
  <c r="BX66" i="18"/>
  <c r="BX65" i="18"/>
  <c r="BY65" i="18" s="1"/>
  <c r="BX64" i="18"/>
  <c r="BY64" i="18" s="1"/>
  <c r="BX63" i="18"/>
  <c r="BY63" i="18" s="1"/>
  <c r="BY62" i="18"/>
  <c r="BX62" i="18"/>
  <c r="BX61" i="18"/>
  <c r="BY61" i="18" s="1"/>
  <c r="BX60" i="18"/>
  <c r="BY60" i="18" s="1"/>
  <c r="BX59" i="18"/>
  <c r="BY59" i="18" s="1"/>
  <c r="BY58" i="18"/>
  <c r="BX58" i="18"/>
  <c r="BX57" i="18"/>
  <c r="BY57" i="18" s="1"/>
  <c r="BX56" i="18"/>
  <c r="BY56" i="18" s="1"/>
  <c r="BX55" i="18"/>
  <c r="BY55" i="18" s="1"/>
  <c r="BY54" i="18"/>
  <c r="BX54" i="18"/>
  <c r="BX53" i="18"/>
  <c r="BY53" i="18" s="1"/>
  <c r="BX52" i="18"/>
  <c r="BY52" i="18" s="1"/>
  <c r="BX51" i="18"/>
  <c r="BY51" i="18" s="1"/>
  <c r="BY50" i="18"/>
  <c r="BX50" i="18"/>
  <c r="BX49" i="18"/>
  <c r="BY49" i="18" s="1"/>
  <c r="BX48" i="18"/>
  <c r="BY48" i="18" s="1"/>
  <c r="BX47" i="18"/>
  <c r="BY47" i="18" s="1"/>
  <c r="BY46" i="18"/>
  <c r="BX46" i="18"/>
  <c r="BX45" i="18"/>
  <c r="BY45" i="18" s="1"/>
  <c r="BX44" i="18"/>
  <c r="BY44" i="18" s="1"/>
  <c r="BX43" i="18"/>
  <c r="BY43" i="18" s="1"/>
  <c r="BY42" i="18"/>
  <c r="BX42" i="18"/>
  <c r="BX41" i="18"/>
  <c r="BY41" i="18" s="1"/>
  <c r="BX40" i="18"/>
  <c r="BY40" i="18" s="1"/>
  <c r="BX39" i="18"/>
  <c r="BY39" i="18" s="1"/>
  <c r="BY38" i="18"/>
  <c r="BX38" i="18"/>
  <c r="BX37" i="18"/>
  <c r="BY37" i="18" s="1"/>
  <c r="BX36" i="18"/>
  <c r="BY36" i="18" s="1"/>
  <c r="BX35" i="18"/>
  <c r="BY35" i="18" s="1"/>
  <c r="BY34" i="18"/>
  <c r="BX34" i="18"/>
  <c r="BX33" i="18"/>
  <c r="BY33" i="18" s="1"/>
  <c r="BZ67" i="18" l="1"/>
  <c r="B71" i="18" s="1"/>
  <c r="C24" i="12"/>
  <c r="AG24" i="12"/>
  <c r="AH32" i="12"/>
  <c r="B33" i="12" s="1"/>
  <c r="AH32" i="10"/>
  <c r="AG24" i="10" s="1"/>
  <c r="B33" i="10" s="1"/>
  <c r="B30" i="12"/>
  <c r="B29" i="12"/>
  <c r="AM24" i="12"/>
  <c r="AL24" i="12"/>
  <c r="AI24" i="12"/>
  <c r="AH24" i="12"/>
  <c r="AJ24" i="12" s="1"/>
  <c r="B30" i="10"/>
  <c r="AM24" i="10"/>
  <c r="AL24" i="10"/>
  <c r="AI24" i="10"/>
  <c r="AH24" i="10"/>
  <c r="AJ24" i="10" l="1"/>
  <c r="B29" i="10" s="1"/>
  <c r="C24" i="10" l="1"/>
  <c r="Y1190" i="1"/>
  <c r="BD1187" i="1" s="1"/>
  <c r="S1190" i="1"/>
  <c r="BC1187" i="1" s="1"/>
  <c r="M1190" i="1"/>
  <c r="BB1187" i="1" s="1"/>
  <c r="Y1137" i="1"/>
  <c r="BD1135" i="1" s="1"/>
  <c r="S1137" i="1"/>
  <c r="M1137" i="1"/>
  <c r="Y1073" i="1"/>
  <c r="S1073" i="1"/>
  <c r="AY1070" i="1" s="1"/>
  <c r="M1073" i="1"/>
  <c r="AX1070" i="1" s="1"/>
  <c r="Y1046" i="1"/>
  <c r="AZ1043" i="1" s="1"/>
  <c r="S1046" i="1"/>
  <c r="AY1043" i="1" s="1"/>
  <c r="M1046" i="1"/>
  <c r="AX1043" i="1" s="1"/>
  <c r="Y1018" i="1"/>
  <c r="AZ1015" i="1" s="1"/>
  <c r="S1018" i="1"/>
  <c r="AY1015" i="1" s="1"/>
  <c r="M1018" i="1"/>
  <c r="AX1015" i="1" s="1"/>
  <c r="Y991" i="1"/>
  <c r="AZ988" i="1" s="1"/>
  <c r="S991" i="1"/>
  <c r="AY988" i="1" s="1"/>
  <c r="M991" i="1"/>
  <c r="AX988" i="1" s="1"/>
  <c r="S957" i="1"/>
  <c r="AY954" i="1" s="1"/>
  <c r="Y957" i="1"/>
  <c r="AZ954" i="1" s="1"/>
  <c r="M957" i="1"/>
  <c r="AX954" i="1" s="1"/>
  <c r="Y932" i="1"/>
  <c r="AZ930" i="1" s="1"/>
  <c r="S932" i="1"/>
  <c r="AY930" i="1" s="1"/>
  <c r="M932" i="1"/>
  <c r="AX930" i="1" s="1"/>
  <c r="S773" i="1"/>
  <c r="Y773" i="1"/>
  <c r="M773" i="1"/>
  <c r="Y600" i="1"/>
  <c r="BD597" i="1" s="1"/>
  <c r="S600" i="1"/>
  <c r="BC597" i="1" s="1"/>
  <c r="M600" i="1"/>
  <c r="BB597" i="1" s="1"/>
  <c r="Y547" i="1"/>
  <c r="BD544" i="1" s="1"/>
  <c r="S547" i="1"/>
  <c r="BC544" i="1" s="1"/>
  <c r="M547" i="1"/>
  <c r="BB544" i="1" s="1"/>
  <c r="Y482" i="1"/>
  <c r="S482" i="1"/>
  <c r="M482" i="1"/>
  <c r="Y455" i="1"/>
  <c r="S455" i="1"/>
  <c r="M455" i="1"/>
  <c r="Y427" i="1"/>
  <c r="S427" i="1"/>
  <c r="M427" i="1"/>
  <c r="Y400" i="1"/>
  <c r="S400" i="1"/>
  <c r="M400" i="1"/>
  <c r="Y366" i="1"/>
  <c r="S366" i="1"/>
  <c r="M366" i="1"/>
  <c r="M341" i="1"/>
  <c r="Y341" i="1"/>
  <c r="S341" i="1"/>
  <c r="Y182" i="1"/>
  <c r="S182" i="1"/>
  <c r="M182" i="1"/>
  <c r="AG1192" i="1"/>
  <c r="AJ1201" i="1"/>
  <c r="AK1201" i="1" s="1"/>
  <c r="B1201" i="1" s="1"/>
  <c r="AH1196" i="1"/>
  <c r="B1196" i="1" s="1"/>
  <c r="AM1174" i="1"/>
  <c r="AR1189" i="1"/>
  <c r="AQ1189" i="1"/>
  <c r="AP1189" i="1"/>
  <c r="AH1189" i="1"/>
  <c r="AG1189" i="1"/>
  <c r="AJ1189" i="1" s="1"/>
  <c r="AK1189" i="1" s="1"/>
  <c r="AH1188" i="1"/>
  <c r="AG1188" i="1"/>
  <c r="AR1187" i="1"/>
  <c r="AQ1187" i="1"/>
  <c r="AP1187" i="1"/>
  <c r="BD1186" i="1"/>
  <c r="BC1186" i="1"/>
  <c r="BB1186" i="1"/>
  <c r="AR1186" i="1"/>
  <c r="AQ1186" i="1"/>
  <c r="AP1186" i="1"/>
  <c r="AH1186" i="1"/>
  <c r="AG1186" i="1"/>
  <c r="AR1185" i="1"/>
  <c r="AQ1185" i="1"/>
  <c r="AP1185" i="1"/>
  <c r="AH1185" i="1"/>
  <c r="AG1185" i="1"/>
  <c r="AR1184" i="1"/>
  <c r="AQ1184" i="1"/>
  <c r="AP1184" i="1"/>
  <c r="AH1184" i="1"/>
  <c r="AG1184" i="1"/>
  <c r="AR1183" i="1"/>
  <c r="AQ1183" i="1"/>
  <c r="AP1183" i="1"/>
  <c r="AH1183" i="1"/>
  <c r="AG1183" i="1"/>
  <c r="AR1182" i="1"/>
  <c r="AQ1182" i="1"/>
  <c r="AP1182" i="1"/>
  <c r="AH1182" i="1"/>
  <c r="AG1182" i="1"/>
  <c r="AR1181" i="1"/>
  <c r="AQ1181" i="1"/>
  <c r="AP1181" i="1"/>
  <c r="AH1181" i="1"/>
  <c r="AG1181" i="1"/>
  <c r="AR1180" i="1"/>
  <c r="AQ1180" i="1"/>
  <c r="AP1180" i="1"/>
  <c r="AH1180" i="1"/>
  <c r="AG1180" i="1"/>
  <c r="AR1179" i="1"/>
  <c r="AQ1179" i="1"/>
  <c r="AP1179" i="1"/>
  <c r="AH1179" i="1"/>
  <c r="AG1179" i="1"/>
  <c r="AR1178" i="1"/>
  <c r="AQ1178" i="1"/>
  <c r="AP1178" i="1"/>
  <c r="AH1178" i="1"/>
  <c r="AG1178" i="1"/>
  <c r="AR1177" i="1"/>
  <c r="AQ1177" i="1"/>
  <c r="AP1177" i="1"/>
  <c r="AH1177" i="1"/>
  <c r="AG1177" i="1"/>
  <c r="AR1176" i="1"/>
  <c r="AQ1176" i="1"/>
  <c r="AP1176" i="1"/>
  <c r="AH1176" i="1"/>
  <c r="AG1176" i="1"/>
  <c r="AR1175" i="1"/>
  <c r="AQ1175" i="1"/>
  <c r="AP1175" i="1"/>
  <c r="AH1175" i="1"/>
  <c r="AG1175" i="1"/>
  <c r="AR1174" i="1"/>
  <c r="AQ1174" i="1"/>
  <c r="AP1174" i="1"/>
  <c r="AO1174" i="1"/>
  <c r="AN1174" i="1"/>
  <c r="AH1174" i="1"/>
  <c r="AG1174" i="1"/>
  <c r="BD596" i="1"/>
  <c r="BC596" i="1"/>
  <c r="BB596" i="1"/>
  <c r="AO584" i="1"/>
  <c r="AN584" i="1"/>
  <c r="AM584" i="1"/>
  <c r="AI1111" i="1"/>
  <c r="AI1156" i="1"/>
  <c r="AH1156" i="1"/>
  <c r="AG1156" i="1"/>
  <c r="AJ1165" i="1"/>
  <c r="AG1139" i="1"/>
  <c r="B1147" i="1" s="1"/>
  <c r="AH1144" i="1"/>
  <c r="B1143" i="1"/>
  <c r="AJ1149" i="1"/>
  <c r="AU1125" i="1" s="1"/>
  <c r="AP1111" i="1"/>
  <c r="AP1136" i="1"/>
  <c r="AR1136" i="1"/>
  <c r="AQ1136" i="1"/>
  <c r="AI1136" i="1"/>
  <c r="AH1136" i="1"/>
  <c r="AG1136" i="1"/>
  <c r="AI1135" i="1"/>
  <c r="AH1135" i="1"/>
  <c r="AG1135" i="1"/>
  <c r="BD1134" i="1"/>
  <c r="BC1134" i="1"/>
  <c r="BB1134" i="1"/>
  <c r="AR1134" i="1"/>
  <c r="AQ1134" i="1"/>
  <c r="AP1134" i="1"/>
  <c r="AI1134" i="1"/>
  <c r="AH1134" i="1"/>
  <c r="AG1134" i="1"/>
  <c r="AR1133" i="1"/>
  <c r="AQ1133" i="1"/>
  <c r="AP1133" i="1"/>
  <c r="AI1133" i="1"/>
  <c r="AH1133" i="1"/>
  <c r="AG1133" i="1"/>
  <c r="AR1132" i="1"/>
  <c r="AQ1132" i="1"/>
  <c r="AP1132" i="1"/>
  <c r="AI1132" i="1"/>
  <c r="AH1132" i="1"/>
  <c r="AG1132" i="1"/>
  <c r="AR1131" i="1"/>
  <c r="AQ1131" i="1"/>
  <c r="AP1131" i="1"/>
  <c r="AI1131" i="1"/>
  <c r="AH1131" i="1"/>
  <c r="AG1131" i="1"/>
  <c r="AR1130" i="1"/>
  <c r="AQ1130" i="1"/>
  <c r="AP1130" i="1"/>
  <c r="AI1130" i="1"/>
  <c r="AH1130" i="1"/>
  <c r="AG1130" i="1"/>
  <c r="AR1129" i="1"/>
  <c r="AQ1129" i="1"/>
  <c r="AP1129" i="1"/>
  <c r="AI1129" i="1"/>
  <c r="AH1129" i="1"/>
  <c r="AG1129" i="1"/>
  <c r="AR1128" i="1"/>
  <c r="AQ1128" i="1"/>
  <c r="AP1128" i="1"/>
  <c r="AI1128" i="1"/>
  <c r="AH1128" i="1"/>
  <c r="AG1128" i="1"/>
  <c r="AR1127" i="1"/>
  <c r="AQ1127" i="1"/>
  <c r="AP1127" i="1"/>
  <c r="AI1127" i="1"/>
  <c r="AH1127" i="1"/>
  <c r="AG1127" i="1"/>
  <c r="AR1126" i="1"/>
  <c r="AQ1126" i="1"/>
  <c r="AP1126" i="1"/>
  <c r="AI1126" i="1"/>
  <c r="AH1126" i="1"/>
  <c r="AG1126" i="1"/>
  <c r="AR1125" i="1"/>
  <c r="AQ1125" i="1"/>
  <c r="AP1125" i="1"/>
  <c r="AI1125" i="1"/>
  <c r="AH1125" i="1"/>
  <c r="AG1125" i="1"/>
  <c r="AR1124" i="1"/>
  <c r="AQ1124" i="1"/>
  <c r="AP1124" i="1"/>
  <c r="AR1123" i="1"/>
  <c r="AQ1123" i="1"/>
  <c r="AP1123" i="1"/>
  <c r="AI1123" i="1"/>
  <c r="AH1123" i="1"/>
  <c r="AG1123" i="1"/>
  <c r="AR1122" i="1"/>
  <c r="AQ1122" i="1"/>
  <c r="AP1122" i="1"/>
  <c r="AI1122" i="1"/>
  <c r="AH1122" i="1"/>
  <c r="AG1122" i="1"/>
  <c r="AR1121" i="1"/>
  <c r="AQ1121" i="1"/>
  <c r="AP1121" i="1"/>
  <c r="AI1121" i="1"/>
  <c r="AH1121" i="1"/>
  <c r="AG1121" i="1"/>
  <c r="AR1120" i="1"/>
  <c r="AQ1120" i="1"/>
  <c r="AP1120" i="1"/>
  <c r="AI1120" i="1"/>
  <c r="AH1120" i="1"/>
  <c r="AG1120" i="1"/>
  <c r="AR1119" i="1"/>
  <c r="AQ1119" i="1"/>
  <c r="AP1119" i="1"/>
  <c r="AI1119" i="1"/>
  <c r="AH1119" i="1"/>
  <c r="AG1119" i="1"/>
  <c r="AR1118" i="1"/>
  <c r="AQ1118" i="1"/>
  <c r="AP1118" i="1"/>
  <c r="AI1118" i="1"/>
  <c r="AH1118" i="1"/>
  <c r="AG1118" i="1"/>
  <c r="AR1117" i="1"/>
  <c r="AQ1117" i="1"/>
  <c r="AP1117" i="1"/>
  <c r="AI1117" i="1"/>
  <c r="AH1117" i="1"/>
  <c r="AG1117" i="1"/>
  <c r="AR1116" i="1"/>
  <c r="AQ1116" i="1"/>
  <c r="AP1116" i="1"/>
  <c r="AI1116" i="1"/>
  <c r="AH1116" i="1"/>
  <c r="AG1116" i="1"/>
  <c r="AR1115" i="1"/>
  <c r="AQ1115" i="1"/>
  <c r="AP1115" i="1"/>
  <c r="AI1115" i="1"/>
  <c r="AH1115" i="1"/>
  <c r="AG1115" i="1"/>
  <c r="AR1114" i="1"/>
  <c r="AQ1114" i="1"/>
  <c r="AP1114" i="1"/>
  <c r="AI1114" i="1"/>
  <c r="AH1114" i="1"/>
  <c r="AG1114" i="1"/>
  <c r="AR1113" i="1"/>
  <c r="AQ1113" i="1"/>
  <c r="AP1113" i="1"/>
  <c r="AI1113" i="1"/>
  <c r="AH1113" i="1"/>
  <c r="AG1113" i="1"/>
  <c r="AR1112" i="1"/>
  <c r="AQ1112" i="1"/>
  <c r="AP1112" i="1"/>
  <c r="AI1112" i="1"/>
  <c r="AH1112" i="1"/>
  <c r="AG1112" i="1"/>
  <c r="AR1111" i="1"/>
  <c r="AQ1111" i="1"/>
  <c r="AO1111" i="1"/>
  <c r="AN1111" i="1"/>
  <c r="AM1111" i="1"/>
  <c r="AH1111" i="1"/>
  <c r="AG1111" i="1"/>
  <c r="BD543" i="1"/>
  <c r="BC543" i="1"/>
  <c r="BB543" i="1"/>
  <c r="B1100" i="1"/>
  <c r="AJ1101" i="1"/>
  <c r="AK1101" i="1" s="1"/>
  <c r="B1101" i="1" s="1"/>
  <c r="AI1092" i="1"/>
  <c r="AH1092" i="1"/>
  <c r="AG1092" i="1"/>
  <c r="AZ1070" i="1"/>
  <c r="AJ1084" i="1"/>
  <c r="AK1084" i="1" s="1"/>
  <c r="B1084" i="1" s="1"/>
  <c r="AH1079" i="1"/>
  <c r="B1079" i="1" s="1"/>
  <c r="AG1075" i="1"/>
  <c r="B1083" i="1" s="1"/>
  <c r="AI1072" i="1"/>
  <c r="AH1072" i="1"/>
  <c r="AG1072" i="1"/>
  <c r="AY1071" i="1"/>
  <c r="AR1071" i="1"/>
  <c r="AQ1071" i="1"/>
  <c r="AP1071" i="1"/>
  <c r="AH1071" i="1"/>
  <c r="AG1071" i="1"/>
  <c r="AR1070" i="1"/>
  <c r="AQ1070" i="1"/>
  <c r="AP1070" i="1"/>
  <c r="AH1070" i="1"/>
  <c r="AG1070" i="1"/>
  <c r="AR1069" i="1"/>
  <c r="AQ1069" i="1"/>
  <c r="AP1069" i="1"/>
  <c r="AJ1069" i="1"/>
  <c r="AH1069" i="1"/>
  <c r="AG1069" i="1"/>
  <c r="AR1068" i="1"/>
  <c r="AQ1068" i="1"/>
  <c r="AP1068" i="1"/>
  <c r="AH1068" i="1"/>
  <c r="AG1068" i="1"/>
  <c r="AR1067" i="1"/>
  <c r="AQ1067" i="1"/>
  <c r="AP1067" i="1"/>
  <c r="AH1067" i="1"/>
  <c r="AG1067" i="1"/>
  <c r="AR1066" i="1"/>
  <c r="AQ1066" i="1"/>
  <c r="AP1066" i="1"/>
  <c r="AO1066" i="1"/>
  <c r="AZ1069" i="1" s="1"/>
  <c r="AN1066" i="1"/>
  <c r="AY1069" i="1" s="1"/>
  <c r="AM1066" i="1"/>
  <c r="AX1069" i="1" s="1"/>
  <c r="AH1066" i="1"/>
  <c r="AG1066" i="1"/>
  <c r="AO475" i="1"/>
  <c r="AN475" i="1"/>
  <c r="AM475" i="1"/>
  <c r="AJ1057" i="1"/>
  <c r="AK1057" i="1" s="1"/>
  <c r="B1057" i="1" s="1"/>
  <c r="AH1052" i="1"/>
  <c r="B1052" i="1" s="1"/>
  <c r="AG1048" i="1"/>
  <c r="B1056" i="1" s="1"/>
  <c r="AI1045" i="1"/>
  <c r="AH1045" i="1"/>
  <c r="AG1045" i="1"/>
  <c r="AS1044" i="1"/>
  <c r="AR1044" i="1"/>
  <c r="AQ1044" i="1"/>
  <c r="AP1044" i="1"/>
  <c r="AH1044" i="1"/>
  <c r="AG1044" i="1"/>
  <c r="AR1043" i="1"/>
  <c r="AQ1043" i="1"/>
  <c r="AP1043" i="1"/>
  <c r="AH1043" i="1"/>
  <c r="AG1043" i="1"/>
  <c r="AR1042" i="1"/>
  <c r="AQ1042" i="1"/>
  <c r="AP1042" i="1"/>
  <c r="AH1042" i="1"/>
  <c r="AG1042" i="1"/>
  <c r="AR1041" i="1"/>
  <c r="AQ1041" i="1"/>
  <c r="AP1041" i="1"/>
  <c r="AH1041" i="1"/>
  <c r="AG1041" i="1"/>
  <c r="AR1040" i="1"/>
  <c r="AQ1040" i="1"/>
  <c r="AP1040" i="1"/>
  <c r="AH1040" i="1"/>
  <c r="AG1040" i="1"/>
  <c r="AR1039" i="1"/>
  <c r="AQ1039" i="1"/>
  <c r="AP1039" i="1"/>
  <c r="AH1039" i="1"/>
  <c r="AG1039" i="1"/>
  <c r="AR1038" i="1"/>
  <c r="AQ1038" i="1"/>
  <c r="AP1038" i="1"/>
  <c r="AO1038" i="1"/>
  <c r="AZ1042" i="1" s="1"/>
  <c r="AN1038" i="1"/>
  <c r="AY1042" i="1" s="1"/>
  <c r="AM1038" i="1"/>
  <c r="AX1042" i="1" s="1"/>
  <c r="AH1038" i="1"/>
  <c r="AG1038" i="1"/>
  <c r="AO447" i="1"/>
  <c r="AN447" i="1"/>
  <c r="AM447" i="1"/>
  <c r="AH1024" i="1"/>
  <c r="B1024" i="1" s="1"/>
  <c r="AJ1029" i="1"/>
  <c r="AK1029" i="1" s="1"/>
  <c r="B1029" i="1" s="1"/>
  <c r="AI1017" i="1"/>
  <c r="AH1017" i="1"/>
  <c r="AG1017" i="1"/>
  <c r="AR1016" i="1"/>
  <c r="AQ1016" i="1"/>
  <c r="AP1016" i="1"/>
  <c r="AH1016" i="1"/>
  <c r="AG1016" i="1"/>
  <c r="AR1015" i="1"/>
  <c r="AQ1015" i="1"/>
  <c r="AP1015" i="1"/>
  <c r="AH1015" i="1"/>
  <c r="AG1015" i="1"/>
  <c r="AR1014" i="1"/>
  <c r="AQ1014" i="1"/>
  <c r="AP1014" i="1"/>
  <c r="AH1014" i="1"/>
  <c r="AG1014" i="1"/>
  <c r="AR1013" i="1"/>
  <c r="AQ1013" i="1"/>
  <c r="AP1013" i="1"/>
  <c r="AH1013" i="1"/>
  <c r="AG1013" i="1"/>
  <c r="AR1012" i="1"/>
  <c r="AQ1012" i="1"/>
  <c r="AP1012" i="1"/>
  <c r="AH1012" i="1"/>
  <c r="AG1012" i="1"/>
  <c r="AR1011" i="1"/>
  <c r="AQ1011" i="1"/>
  <c r="AP1011" i="1"/>
  <c r="AO1011" i="1"/>
  <c r="AZ1014" i="1" s="1"/>
  <c r="AN1011" i="1"/>
  <c r="AY1014" i="1" s="1"/>
  <c r="AM1011" i="1"/>
  <c r="AH1011" i="1"/>
  <c r="AG1011" i="1"/>
  <c r="AO420" i="1"/>
  <c r="AN420" i="1"/>
  <c r="AM420" i="1"/>
  <c r="AH997" i="1"/>
  <c r="B997" i="1" s="1"/>
  <c r="AM979" i="1"/>
  <c r="AX987" i="1" s="1"/>
  <c r="AJ1002" i="1"/>
  <c r="AK1002" i="1" s="1"/>
  <c r="B1002" i="1" s="1"/>
  <c r="AI990" i="1"/>
  <c r="AH990" i="1"/>
  <c r="AG990" i="1"/>
  <c r="AR989" i="1"/>
  <c r="AQ989" i="1"/>
  <c r="AP989" i="1"/>
  <c r="AH989" i="1"/>
  <c r="AG989" i="1"/>
  <c r="AR988" i="1"/>
  <c r="AQ988" i="1"/>
  <c r="AP988" i="1"/>
  <c r="AH988" i="1"/>
  <c r="AG988" i="1"/>
  <c r="AR987" i="1"/>
  <c r="AQ987" i="1"/>
  <c r="AP987" i="1"/>
  <c r="AH987" i="1"/>
  <c r="AG987" i="1"/>
  <c r="AR986" i="1"/>
  <c r="AQ986" i="1"/>
  <c r="AP986" i="1"/>
  <c r="AH986" i="1"/>
  <c r="AG986" i="1"/>
  <c r="AR985" i="1"/>
  <c r="AQ985" i="1"/>
  <c r="AP985" i="1"/>
  <c r="AH985" i="1"/>
  <c r="AG985" i="1"/>
  <c r="AR984" i="1"/>
  <c r="AQ984" i="1"/>
  <c r="AP984" i="1"/>
  <c r="AH984" i="1"/>
  <c r="AG984" i="1"/>
  <c r="AR983" i="1"/>
  <c r="AQ983" i="1"/>
  <c r="AP983" i="1"/>
  <c r="AH983" i="1"/>
  <c r="AG983" i="1"/>
  <c r="AR982" i="1"/>
  <c r="AQ982" i="1"/>
  <c r="AP982" i="1"/>
  <c r="AH982" i="1"/>
  <c r="AG982" i="1"/>
  <c r="AR981" i="1"/>
  <c r="AQ981" i="1"/>
  <c r="AP981" i="1"/>
  <c r="AH981" i="1"/>
  <c r="AG981" i="1"/>
  <c r="AR980" i="1"/>
  <c r="AQ980" i="1"/>
  <c r="AP980" i="1"/>
  <c r="AH980" i="1"/>
  <c r="AG980" i="1"/>
  <c r="AR979" i="1"/>
  <c r="AQ979" i="1"/>
  <c r="AP979" i="1"/>
  <c r="AO979" i="1"/>
  <c r="AZ987" i="1" s="1"/>
  <c r="AN979" i="1"/>
  <c r="AY987" i="1" s="1"/>
  <c r="AH979" i="1"/>
  <c r="AG979" i="1"/>
  <c r="AZ952" i="1"/>
  <c r="AY952" i="1"/>
  <c r="AX952" i="1"/>
  <c r="AH963" i="1"/>
  <c r="B963" i="1" s="1"/>
  <c r="AG953" i="1"/>
  <c r="AH951" i="1"/>
  <c r="AO926" i="1"/>
  <c r="AN926" i="1"/>
  <c r="AM926" i="1"/>
  <c r="AH936" i="1"/>
  <c r="B936" i="1" s="1"/>
  <c r="AJ968" i="1"/>
  <c r="AI956" i="1"/>
  <c r="AH956" i="1"/>
  <c r="AG956" i="1"/>
  <c r="AR955" i="1"/>
  <c r="AQ955" i="1"/>
  <c r="AP955" i="1"/>
  <c r="AH955" i="1"/>
  <c r="AG955" i="1"/>
  <c r="AR954" i="1"/>
  <c r="AQ954" i="1"/>
  <c r="AP954" i="1"/>
  <c r="AH954" i="1"/>
  <c r="AG954" i="1"/>
  <c r="AR953" i="1"/>
  <c r="AQ953" i="1"/>
  <c r="AP953" i="1"/>
  <c r="AH953" i="1"/>
  <c r="AR952" i="1"/>
  <c r="AQ952" i="1"/>
  <c r="AP952" i="1"/>
  <c r="AH952" i="1"/>
  <c r="AG952" i="1"/>
  <c r="AR951" i="1"/>
  <c r="AQ951" i="1"/>
  <c r="AP951" i="1"/>
  <c r="AG951" i="1"/>
  <c r="AR950" i="1"/>
  <c r="AQ950" i="1"/>
  <c r="AP950" i="1"/>
  <c r="AH950" i="1"/>
  <c r="AG950" i="1"/>
  <c r="AP930" i="1"/>
  <c r="AY929" i="1"/>
  <c r="AX929" i="1"/>
  <c r="AJ941" i="1"/>
  <c r="AI926" i="1"/>
  <c r="AR931" i="1"/>
  <c r="AQ931" i="1"/>
  <c r="AP931" i="1"/>
  <c r="AK931" i="1"/>
  <c r="AJ931" i="1"/>
  <c r="AI931" i="1"/>
  <c r="AG931" i="1"/>
  <c r="AR930" i="1"/>
  <c r="AQ930" i="1"/>
  <c r="AK930" i="1"/>
  <c r="AJ930" i="1"/>
  <c r="AI930" i="1"/>
  <c r="AG930" i="1"/>
  <c r="AZ929" i="1"/>
  <c r="AR929" i="1"/>
  <c r="AQ929" i="1"/>
  <c r="AP929" i="1"/>
  <c r="AK929" i="1"/>
  <c r="AJ929" i="1"/>
  <c r="AI929" i="1"/>
  <c r="AG929" i="1"/>
  <c r="AR928" i="1"/>
  <c r="AQ928" i="1"/>
  <c r="AP928" i="1"/>
  <c r="AK928" i="1"/>
  <c r="AJ928" i="1"/>
  <c r="AI928" i="1"/>
  <c r="AG928" i="1"/>
  <c r="AR927" i="1"/>
  <c r="AQ927" i="1"/>
  <c r="AP927" i="1"/>
  <c r="AK927" i="1"/>
  <c r="AJ927" i="1"/>
  <c r="AI927" i="1"/>
  <c r="AG927" i="1"/>
  <c r="AR926" i="1"/>
  <c r="AQ926" i="1"/>
  <c r="AP926" i="1"/>
  <c r="AK926" i="1"/>
  <c r="AJ926" i="1"/>
  <c r="AG926" i="1"/>
  <c r="AZ338" i="1"/>
  <c r="AY338" i="1"/>
  <c r="AX338" i="1"/>
  <c r="AO335" i="1"/>
  <c r="AN335" i="1"/>
  <c r="AM335" i="1"/>
  <c r="AG905" i="1"/>
  <c r="AI905" i="1"/>
  <c r="AH905" i="1"/>
  <c r="AJ918" i="1"/>
  <c r="AJ902" i="1"/>
  <c r="AG891" i="1" s="1"/>
  <c r="AH891" i="1"/>
  <c r="AH890" i="1"/>
  <c r="AH889" i="1"/>
  <c r="AH888" i="1"/>
  <c r="AH887" i="1"/>
  <c r="AH886" i="1"/>
  <c r="AG864" i="1"/>
  <c r="B872" i="1" s="1"/>
  <c r="AJ873" i="1"/>
  <c r="AG858" i="1" s="1"/>
  <c r="B851" i="1"/>
  <c r="AG843" i="1"/>
  <c r="AG842" i="1"/>
  <c r="B826" i="1"/>
  <c r="AG818" i="1"/>
  <c r="AG817" i="1"/>
  <c r="AG819" i="1" s="1"/>
  <c r="B824" i="1" s="1"/>
  <c r="AJ788" i="1"/>
  <c r="B794" i="1" s="1"/>
  <c r="AG788" i="1"/>
  <c r="AH788" i="1" s="1"/>
  <c r="AJ197" i="1"/>
  <c r="AH777" i="1"/>
  <c r="B777" i="1" s="1"/>
  <c r="AJ782" i="1"/>
  <c r="AI772" i="1"/>
  <c r="AH772" i="1"/>
  <c r="AG772" i="1"/>
  <c r="AI771" i="1"/>
  <c r="AH771" i="1"/>
  <c r="AG771" i="1"/>
  <c r="AI770" i="1"/>
  <c r="AH770" i="1"/>
  <c r="AG770" i="1"/>
  <c r="AI769" i="1"/>
  <c r="AH769" i="1"/>
  <c r="AG769" i="1"/>
  <c r="AI768" i="1"/>
  <c r="AH768" i="1"/>
  <c r="AG768" i="1"/>
  <c r="AI767" i="1"/>
  <c r="AH767" i="1"/>
  <c r="AG767" i="1"/>
  <c r="AI766" i="1"/>
  <c r="AH766" i="1"/>
  <c r="AG766" i="1"/>
  <c r="AI765" i="1"/>
  <c r="AH765" i="1"/>
  <c r="AG765" i="1"/>
  <c r="AI764" i="1"/>
  <c r="AH764" i="1"/>
  <c r="AG764" i="1"/>
  <c r="AI763" i="1"/>
  <c r="AH763" i="1"/>
  <c r="AG763" i="1"/>
  <c r="AN748" i="1"/>
  <c r="AL748" i="1"/>
  <c r="AM748" i="1" s="1"/>
  <c r="AK748" i="1"/>
  <c r="AK749" i="1" s="1"/>
  <c r="AG732" i="1"/>
  <c r="B737" i="1" s="1"/>
  <c r="AG716" i="1"/>
  <c r="B722" i="1" s="1"/>
  <c r="AG688" i="1"/>
  <c r="B694" i="1" s="1"/>
  <c r="B696" i="1"/>
  <c r="AG675" i="1"/>
  <c r="B693" i="1" s="1"/>
  <c r="AG658" i="1"/>
  <c r="B666" i="1" s="1"/>
  <c r="B651" i="1"/>
  <c r="AJ655" i="1"/>
  <c r="AK655" i="1" s="1"/>
  <c r="B655" i="1" s="1"/>
  <c r="AH606" i="1"/>
  <c r="B606" i="1" s="1"/>
  <c r="AJ611" i="1"/>
  <c r="AT597" i="1" s="1"/>
  <c r="AI535" i="1"/>
  <c r="AI536" i="1"/>
  <c r="AI537" i="1"/>
  <c r="AI538" i="1"/>
  <c r="AI539" i="1"/>
  <c r="AI540" i="1"/>
  <c r="AI541" i="1"/>
  <c r="AI542" i="1"/>
  <c r="AI543" i="1"/>
  <c r="AI544" i="1"/>
  <c r="AI545" i="1"/>
  <c r="AI546" i="1"/>
  <c r="AI534" i="1"/>
  <c r="AI521" i="1"/>
  <c r="AI522" i="1"/>
  <c r="AI523" i="1"/>
  <c r="AI524" i="1"/>
  <c r="AI525" i="1"/>
  <c r="AI526" i="1"/>
  <c r="AI527" i="1"/>
  <c r="AI528" i="1"/>
  <c r="AI529" i="1"/>
  <c r="AI530" i="1"/>
  <c r="AI531" i="1"/>
  <c r="AI532" i="1"/>
  <c r="AI520" i="1"/>
  <c r="AI481" i="1"/>
  <c r="AI454" i="1"/>
  <c r="AI426" i="1"/>
  <c r="AI399" i="1"/>
  <c r="AI365" i="1"/>
  <c r="AG599" i="1"/>
  <c r="AH599" i="1"/>
  <c r="AR599" i="1"/>
  <c r="AH584" i="1"/>
  <c r="AG584" i="1"/>
  <c r="AQ599" i="1"/>
  <c r="AP599" i="1"/>
  <c r="AH598" i="1"/>
  <c r="AG598" i="1"/>
  <c r="AR597" i="1"/>
  <c r="AQ597" i="1"/>
  <c r="AP597" i="1"/>
  <c r="AR596" i="1"/>
  <c r="AQ596" i="1"/>
  <c r="AP596" i="1"/>
  <c r="AH596" i="1"/>
  <c r="AG596" i="1"/>
  <c r="AR595" i="1"/>
  <c r="AQ595" i="1"/>
  <c r="AP595" i="1"/>
  <c r="AH595" i="1"/>
  <c r="AG595" i="1"/>
  <c r="AR594" i="1"/>
  <c r="AQ594" i="1"/>
  <c r="AP594" i="1"/>
  <c r="AH594" i="1"/>
  <c r="AG594" i="1"/>
  <c r="AR593" i="1"/>
  <c r="AQ593" i="1"/>
  <c r="AP593" i="1"/>
  <c r="AH593" i="1"/>
  <c r="AG593" i="1"/>
  <c r="AR592" i="1"/>
  <c r="AQ592" i="1"/>
  <c r="AP592" i="1"/>
  <c r="AH592" i="1"/>
  <c r="AG592" i="1"/>
  <c r="AR591" i="1"/>
  <c r="AQ591" i="1"/>
  <c r="AP591" i="1"/>
  <c r="AH591" i="1"/>
  <c r="AG591" i="1"/>
  <c r="AR590" i="1"/>
  <c r="AQ590" i="1"/>
  <c r="AP590" i="1"/>
  <c r="AH590" i="1"/>
  <c r="AG590" i="1"/>
  <c r="AR589" i="1"/>
  <c r="AQ589" i="1"/>
  <c r="AP589" i="1"/>
  <c r="AH589" i="1"/>
  <c r="AG589" i="1"/>
  <c r="AR588" i="1"/>
  <c r="AQ588" i="1"/>
  <c r="AP588" i="1"/>
  <c r="AH588" i="1"/>
  <c r="AG588" i="1"/>
  <c r="AR587" i="1"/>
  <c r="AQ587" i="1"/>
  <c r="AP587" i="1"/>
  <c r="AH587" i="1"/>
  <c r="AG587" i="1"/>
  <c r="AR586" i="1"/>
  <c r="AQ586" i="1"/>
  <c r="AP586" i="1"/>
  <c r="AH586" i="1"/>
  <c r="AG586" i="1"/>
  <c r="AR585" i="1"/>
  <c r="AQ585" i="1"/>
  <c r="AP585" i="1"/>
  <c r="AH585" i="1"/>
  <c r="AG585" i="1"/>
  <c r="AR584" i="1"/>
  <c r="AQ584" i="1"/>
  <c r="AP584" i="1"/>
  <c r="AO520" i="1"/>
  <c r="AN520" i="1"/>
  <c r="AM520" i="1"/>
  <c r="AJ575" i="1"/>
  <c r="AI566" i="1"/>
  <c r="AH566" i="1"/>
  <c r="AG566" i="1"/>
  <c r="AJ558" i="1"/>
  <c r="AH927" i="1" l="1"/>
  <c r="AU1066" i="1"/>
  <c r="AS1067" i="1"/>
  <c r="AT1068" i="1"/>
  <c r="AJ1071" i="1"/>
  <c r="AU1068" i="1"/>
  <c r="AS1069" i="1"/>
  <c r="AT1069" i="1"/>
  <c r="AS1070" i="1"/>
  <c r="AZ1071" i="1"/>
  <c r="AU1069" i="1"/>
  <c r="AT1070" i="1"/>
  <c r="AJ1066" i="1"/>
  <c r="AT1066" i="1"/>
  <c r="AJ1067" i="1"/>
  <c r="AJ1068" i="1"/>
  <c r="AU1070" i="1"/>
  <c r="AU1071" i="1"/>
  <c r="AS1072" i="1"/>
  <c r="AS1066" i="1"/>
  <c r="AU1044" i="1"/>
  <c r="AJ1039" i="1"/>
  <c r="AJ1040" i="1"/>
  <c r="AT1041" i="1"/>
  <c r="AS1042" i="1"/>
  <c r="AU1040" i="1"/>
  <c r="AU1041" i="1"/>
  <c r="AJ1045" i="1"/>
  <c r="AS1038" i="1"/>
  <c r="AU1039" i="1"/>
  <c r="AS1040" i="1"/>
  <c r="AS1041" i="1"/>
  <c r="AU1043" i="1"/>
  <c r="AT1044" i="1"/>
  <c r="AJ1042" i="1"/>
  <c r="AJ1043" i="1"/>
  <c r="AJ1038" i="1"/>
  <c r="AJ1011" i="1"/>
  <c r="AU1011" i="1"/>
  <c r="AJ1012" i="1"/>
  <c r="AJ905" i="1"/>
  <c r="B914" i="1" s="1"/>
  <c r="AK918" i="1"/>
  <c r="B918" i="1" s="1"/>
  <c r="AJ768" i="1"/>
  <c r="AJ763" i="1"/>
  <c r="AM749" i="1"/>
  <c r="AO748" i="1"/>
  <c r="AO749" i="1" s="1"/>
  <c r="BB1188" i="1"/>
  <c r="AJ1177" i="1"/>
  <c r="AK1177" i="1" s="1"/>
  <c r="AJ1182" i="1"/>
  <c r="AK1182" i="1" s="1"/>
  <c r="AJ1183" i="1"/>
  <c r="AK1183" i="1" s="1"/>
  <c r="AS1185" i="1"/>
  <c r="AU1174" i="1"/>
  <c r="AU1175" i="1"/>
  <c r="AJ1178" i="1"/>
  <c r="AK1178" i="1" s="1"/>
  <c r="AU1180" i="1"/>
  <c r="AS1174" i="1"/>
  <c r="AJ1176" i="1"/>
  <c r="AK1176" i="1" s="1"/>
  <c r="BC1135" i="1"/>
  <c r="BB1135" i="1"/>
  <c r="BB1136" i="1" s="1"/>
  <c r="AU1067" i="1"/>
  <c r="AS1068" i="1"/>
  <c r="AJ1070" i="1"/>
  <c r="AS1071" i="1"/>
  <c r="AU1072" i="1"/>
  <c r="AT1067" i="1"/>
  <c r="AT1038" i="1"/>
  <c r="AT1042" i="1"/>
  <c r="AX1044" i="1"/>
  <c r="AU1038" i="1"/>
  <c r="AS1039" i="1"/>
  <c r="AJ1041" i="1"/>
  <c r="AU1042" i="1"/>
  <c r="AS1043" i="1"/>
  <c r="AJ1044" i="1"/>
  <c r="AY1044" i="1"/>
  <c r="AS1045" i="1"/>
  <c r="AT1039" i="1"/>
  <c r="AT1043" i="1"/>
  <c r="AZ1044" i="1"/>
  <c r="AU1045" i="1"/>
  <c r="AT1040" i="1"/>
  <c r="AJ1015" i="1"/>
  <c r="AS985" i="1"/>
  <c r="AJ986" i="1"/>
  <c r="AU990" i="1"/>
  <c r="AJ989" i="1"/>
  <c r="AX989" i="1"/>
  <c r="AU927" i="1"/>
  <c r="AJ771" i="1"/>
  <c r="AS596" i="1"/>
  <c r="AU585" i="1"/>
  <c r="AT588" i="1"/>
  <c r="AU596" i="1"/>
  <c r="AS586" i="1"/>
  <c r="AU588" i="1"/>
  <c r="AT591" i="1"/>
  <c r="AS594" i="1"/>
  <c r="AS597" i="1"/>
  <c r="AJ587" i="1"/>
  <c r="AK587" i="1" s="1"/>
  <c r="AJ595" i="1"/>
  <c r="AJ598" i="1"/>
  <c r="AS589" i="1"/>
  <c r="AT594" i="1"/>
  <c r="AU597" i="1"/>
  <c r="AJ588" i="1"/>
  <c r="AK588" i="1" s="1"/>
  <c r="AJ596" i="1"/>
  <c r="BB598" i="1"/>
  <c r="AT585" i="1"/>
  <c r="AT599" i="1"/>
  <c r="AT586" i="1"/>
  <c r="AU591" i="1"/>
  <c r="AS584" i="1"/>
  <c r="AU586" i="1"/>
  <c r="AT589" i="1"/>
  <c r="AS592" i="1"/>
  <c r="AU594" i="1"/>
  <c r="AS598" i="1"/>
  <c r="AJ584" i="1"/>
  <c r="AK584" i="1" s="1"/>
  <c r="AJ589" i="1"/>
  <c r="AK589" i="1" s="1"/>
  <c r="AT596" i="1"/>
  <c r="BC598" i="1"/>
  <c r="AS588" i="1"/>
  <c r="AT584" i="1"/>
  <c r="AU589" i="1"/>
  <c r="AS595" i="1"/>
  <c r="AT598" i="1"/>
  <c r="AJ590" i="1"/>
  <c r="BD598" i="1"/>
  <c r="AU590" i="1"/>
  <c r="AS587" i="1"/>
  <c r="AT592" i="1"/>
  <c r="AU584" i="1"/>
  <c r="AT587" i="1"/>
  <c r="AS590" i="1"/>
  <c r="AU592" i="1"/>
  <c r="AT595" i="1"/>
  <c r="AU598" i="1"/>
  <c r="AJ591" i="1"/>
  <c r="AJ599" i="1"/>
  <c r="AS585" i="1"/>
  <c r="AU587" i="1"/>
  <c r="AT590" i="1"/>
  <c r="AS593" i="1"/>
  <c r="AU595" i="1"/>
  <c r="AS599" i="1"/>
  <c r="AJ592" i="1"/>
  <c r="AJ585" i="1"/>
  <c r="AK585" i="1" s="1"/>
  <c r="AJ593" i="1"/>
  <c r="AK593" i="1" s="1"/>
  <c r="AJ597" i="1"/>
  <c r="AT593" i="1"/>
  <c r="AS591" i="1"/>
  <c r="AU593" i="1"/>
  <c r="AU599" i="1"/>
  <c r="AK611" i="1"/>
  <c r="B611" i="1" s="1"/>
  <c r="AJ586" i="1"/>
  <c r="AK586" i="1" s="1"/>
  <c r="AJ594" i="1"/>
  <c r="AU1181" i="1"/>
  <c r="AS1177" i="1"/>
  <c r="AS1183" i="1"/>
  <c r="AJ1180" i="1"/>
  <c r="AK1180" i="1" s="1"/>
  <c r="AJ1185" i="1"/>
  <c r="AK1185" i="1" s="1"/>
  <c r="AJ1188" i="1"/>
  <c r="AT1186" i="1"/>
  <c r="AJ1175" i="1"/>
  <c r="AK1175" i="1" s="1"/>
  <c r="AU1183" i="1"/>
  <c r="AJ1187" i="1"/>
  <c r="AK1187" i="1" s="1"/>
  <c r="AJ1186" i="1"/>
  <c r="AK1186" i="1" s="1"/>
  <c r="AJ1179" i="1"/>
  <c r="AK1179" i="1" s="1"/>
  <c r="AJ1184" i="1"/>
  <c r="AK1184" i="1" s="1"/>
  <c r="AJ1174" i="1"/>
  <c r="AJ1181" i="1"/>
  <c r="AK1181" i="1" s="1"/>
  <c r="BD1188" i="1"/>
  <c r="AT1185" i="1"/>
  <c r="BC1188" i="1"/>
  <c r="AT1177" i="1"/>
  <c r="AJ1156" i="1"/>
  <c r="B1161" i="1" s="1"/>
  <c r="AT1179" i="1"/>
  <c r="AT1180" i="1"/>
  <c r="AK1165" i="1"/>
  <c r="B1165" i="1" s="1"/>
  <c r="AK1174" i="1"/>
  <c r="AS1176" i="1"/>
  <c r="AT1175" i="1"/>
  <c r="AU1178" i="1"/>
  <c r="AS1180" i="1"/>
  <c r="AT1183" i="1"/>
  <c r="AU1186" i="1"/>
  <c r="AS1182" i="1"/>
  <c r="AT1174" i="1"/>
  <c r="AU1177" i="1"/>
  <c r="AS1179" i="1"/>
  <c r="AT1182" i="1"/>
  <c r="AU1185" i="1"/>
  <c r="AU1182" i="1"/>
  <c r="AS1184" i="1"/>
  <c r="AS1187" i="1"/>
  <c r="AS1188" i="1"/>
  <c r="AS1189" i="1"/>
  <c r="AT1176" i="1"/>
  <c r="AU1179" i="1"/>
  <c r="AS1181" i="1"/>
  <c r="AT1184" i="1"/>
  <c r="AT1187" i="1"/>
  <c r="AT1188" i="1"/>
  <c r="AT1189" i="1"/>
  <c r="AU1176" i="1"/>
  <c r="AS1178" i="1"/>
  <c r="AT1181" i="1"/>
  <c r="AU1184" i="1"/>
  <c r="AS1186" i="1"/>
  <c r="AU1187" i="1"/>
  <c r="AU1188" i="1"/>
  <c r="AU1189" i="1"/>
  <c r="AS1175" i="1"/>
  <c r="AT1178" i="1"/>
  <c r="AS1112" i="1"/>
  <c r="BB545" i="1"/>
  <c r="BC545" i="1"/>
  <c r="BD545" i="1"/>
  <c r="AS1128" i="1"/>
  <c r="AT1116" i="1"/>
  <c r="AT1115" i="1"/>
  <c r="AT1112" i="1"/>
  <c r="AU1111" i="1"/>
  <c r="AT1130" i="1"/>
  <c r="AJ1114" i="1"/>
  <c r="AT1117" i="1"/>
  <c r="AJ1120" i="1"/>
  <c r="AJ1111" i="1"/>
  <c r="AK1111" i="1" s="1"/>
  <c r="AU1112" i="1"/>
  <c r="AS1113" i="1"/>
  <c r="AJ1115" i="1"/>
  <c r="AU1117" i="1"/>
  <c r="AS1118" i="1"/>
  <c r="AJ1123" i="1"/>
  <c r="AT1125" i="1"/>
  <c r="AU1126" i="1"/>
  <c r="AS1127" i="1"/>
  <c r="AJ1133" i="1"/>
  <c r="AT1136" i="1"/>
  <c r="AT1113" i="1"/>
  <c r="AU1113" i="1"/>
  <c r="AT1118" i="1"/>
  <c r="AS1119" i="1"/>
  <c r="AS1124" i="1"/>
  <c r="AS1114" i="1"/>
  <c r="AJ1116" i="1"/>
  <c r="AU1118" i="1"/>
  <c r="AT1119" i="1"/>
  <c r="AS1121" i="1"/>
  <c r="AJ1130" i="1"/>
  <c r="BC1136" i="1"/>
  <c r="AJ1112" i="1"/>
  <c r="AK1112" i="1" s="1"/>
  <c r="AT1114" i="1"/>
  <c r="AJ1117" i="1"/>
  <c r="AU1119" i="1"/>
  <c r="AS1120" i="1"/>
  <c r="AT1121" i="1"/>
  <c r="AT1122" i="1"/>
  <c r="AJ1113" i="1"/>
  <c r="AU1114" i="1"/>
  <c r="AS1115" i="1"/>
  <c r="AJ1118" i="1"/>
  <c r="AU1121" i="1"/>
  <c r="AU1122" i="1"/>
  <c r="AU1123" i="1"/>
  <c r="AJ1126" i="1"/>
  <c r="AJ1127" i="1"/>
  <c r="AT1132" i="1"/>
  <c r="AT1111" i="1"/>
  <c r="AU1115" i="1"/>
  <c r="AS1116" i="1"/>
  <c r="AU1129" i="1"/>
  <c r="AS1130" i="1"/>
  <c r="BD1136" i="1"/>
  <c r="AT1120" i="1"/>
  <c r="AJ1122" i="1"/>
  <c r="AS1123" i="1"/>
  <c r="AU1124" i="1"/>
  <c r="AT1127" i="1"/>
  <c r="AJ1129" i="1"/>
  <c r="AU1130" i="1"/>
  <c r="AS1131" i="1"/>
  <c r="AT1134" i="1"/>
  <c r="AU1116" i="1"/>
  <c r="AS1117" i="1"/>
  <c r="AJ1119" i="1"/>
  <c r="AU1120" i="1"/>
  <c r="AT1123" i="1"/>
  <c r="AS1125" i="1"/>
  <c r="AU1127" i="1"/>
  <c r="AT1131" i="1"/>
  <c r="AS1132" i="1"/>
  <c r="AU1134" i="1"/>
  <c r="AK1149" i="1"/>
  <c r="B1148" i="1" s="1"/>
  <c r="AT1128" i="1"/>
  <c r="AT1135" i="1"/>
  <c r="AU1136" i="1"/>
  <c r="AJ1125" i="1"/>
  <c r="AS1126" i="1"/>
  <c r="AU1128" i="1"/>
  <c r="AS1129" i="1"/>
  <c r="AJ1131" i="1"/>
  <c r="AU1135" i="1"/>
  <c r="AS1111" i="1"/>
  <c r="AJ1121" i="1"/>
  <c r="AS1122" i="1"/>
  <c r="AT1126" i="1"/>
  <c r="AJ1128" i="1"/>
  <c r="AT1129" i="1"/>
  <c r="AJ1132" i="1"/>
  <c r="AU1131" i="1"/>
  <c r="AS1133" i="1"/>
  <c r="AJ1134" i="1"/>
  <c r="AJ1135" i="1"/>
  <c r="AJ1136" i="1"/>
  <c r="AT1133" i="1"/>
  <c r="AU1133" i="1"/>
  <c r="AU1132" i="1"/>
  <c r="AS1134" i="1"/>
  <c r="AS1135" i="1"/>
  <c r="AS1136" i="1"/>
  <c r="AT1071" i="1"/>
  <c r="AJ1072" i="1"/>
  <c r="AX1071" i="1"/>
  <c r="AT1072" i="1"/>
  <c r="AT1045" i="1"/>
  <c r="AS1012" i="1"/>
  <c r="AJ1013" i="1"/>
  <c r="AU1016" i="1"/>
  <c r="AU1014" i="1"/>
  <c r="AS1015" i="1"/>
  <c r="AX1016" i="1"/>
  <c r="AT1012" i="1"/>
  <c r="AJ1014" i="1"/>
  <c r="AY1016" i="1"/>
  <c r="AJ1017" i="1"/>
  <c r="AZ1016" i="1"/>
  <c r="AS1014" i="1"/>
  <c r="AJ1016" i="1"/>
  <c r="AS1011" i="1"/>
  <c r="AU1013" i="1"/>
  <c r="AU1012" i="1"/>
  <c r="AS1013" i="1"/>
  <c r="AT1015" i="1"/>
  <c r="AT1013" i="1"/>
  <c r="AU1015" i="1"/>
  <c r="AS1017" i="1"/>
  <c r="AT1017" i="1"/>
  <c r="AT1014" i="1"/>
  <c r="AU1017" i="1"/>
  <c r="AS1016" i="1"/>
  <c r="AT1011" i="1"/>
  <c r="AX1014" i="1"/>
  <c r="AT1016" i="1"/>
  <c r="AS956" i="1"/>
  <c r="AU928" i="1"/>
  <c r="AS929" i="1"/>
  <c r="AZ931" i="1"/>
  <c r="AY931" i="1"/>
  <c r="AL926" i="1"/>
  <c r="AL927" i="1"/>
  <c r="AS927" i="1"/>
  <c r="AL931" i="1"/>
  <c r="AH926" i="1"/>
  <c r="AH929" i="1"/>
  <c r="AS930" i="1"/>
  <c r="AU929" i="1"/>
  <c r="AU989" i="1"/>
  <c r="AJ980" i="1"/>
  <c r="AS982" i="1"/>
  <c r="AT988" i="1"/>
  <c r="AT979" i="1"/>
  <c r="AU981" i="1"/>
  <c r="AT982" i="1"/>
  <c r="AS990" i="1"/>
  <c r="AJ979" i="1"/>
  <c r="AU979" i="1"/>
  <c r="AJ982" i="1"/>
  <c r="AU982" i="1"/>
  <c r="AJ988" i="1"/>
  <c r="AS979" i="1"/>
  <c r="AJ983" i="1"/>
  <c r="AS986" i="1"/>
  <c r="AJ990" i="1"/>
  <c r="AJ987" i="1"/>
  <c r="AJ985" i="1"/>
  <c r="AJ981" i="1"/>
  <c r="AJ984" i="1"/>
  <c r="AU988" i="1"/>
  <c r="AY989" i="1"/>
  <c r="AU985" i="1"/>
  <c r="AT986" i="1"/>
  <c r="AT981" i="1"/>
  <c r="AT985" i="1"/>
  <c r="AZ989" i="1"/>
  <c r="AS988" i="1"/>
  <c r="AS983" i="1"/>
  <c r="AU986" i="1"/>
  <c r="AS987" i="1"/>
  <c r="AT990" i="1"/>
  <c r="AT983" i="1"/>
  <c r="AT987" i="1"/>
  <c r="AS980" i="1"/>
  <c r="AU983" i="1"/>
  <c r="AS984" i="1"/>
  <c r="AU987" i="1"/>
  <c r="AS989" i="1"/>
  <c r="AT980" i="1"/>
  <c r="AT984" i="1"/>
  <c r="AT989" i="1"/>
  <c r="AU980" i="1"/>
  <c r="AS981" i="1"/>
  <c r="AU984" i="1"/>
  <c r="AJ956" i="1"/>
  <c r="AU956" i="1"/>
  <c r="AS950" i="1"/>
  <c r="AS952" i="1"/>
  <c r="AJ954" i="1"/>
  <c r="AY955" i="1"/>
  <c r="AU951" i="1"/>
  <c r="AT952" i="1"/>
  <c r="AJ950" i="1"/>
  <c r="AJ952" i="1"/>
  <c r="AJ953" i="1"/>
  <c r="AT951" i="1"/>
  <c r="AJ951" i="1"/>
  <c r="AS951" i="1"/>
  <c r="AJ955" i="1"/>
  <c r="AT954" i="1"/>
  <c r="AU955" i="1"/>
  <c r="AZ955" i="1"/>
  <c r="AS954" i="1"/>
  <c r="AU952" i="1"/>
  <c r="AS953" i="1"/>
  <c r="AT956" i="1"/>
  <c r="AT953" i="1"/>
  <c r="AU953" i="1"/>
  <c r="AS955" i="1"/>
  <c r="AT950" i="1"/>
  <c r="AX955" i="1"/>
  <c r="AT955" i="1"/>
  <c r="AU954" i="1"/>
  <c r="AU950" i="1"/>
  <c r="AH931" i="1"/>
  <c r="AL929" i="1"/>
  <c r="AH930" i="1"/>
  <c r="AS931" i="1"/>
  <c r="AX931" i="1"/>
  <c r="AH928" i="1"/>
  <c r="AT928" i="1"/>
  <c r="AL928" i="1"/>
  <c r="AL930" i="1"/>
  <c r="AT930" i="1"/>
  <c r="AU931" i="1"/>
  <c r="AT931" i="1"/>
  <c r="AT927" i="1"/>
  <c r="AT929" i="1"/>
  <c r="AU930" i="1"/>
  <c r="AS926" i="1"/>
  <c r="AS928" i="1"/>
  <c r="AT926" i="1"/>
  <c r="AU926" i="1"/>
  <c r="AH892" i="1"/>
  <c r="B898" i="1" s="1"/>
  <c r="AG886" i="1"/>
  <c r="AG887" i="1"/>
  <c r="AG888" i="1"/>
  <c r="AG889" i="1"/>
  <c r="AG890" i="1"/>
  <c r="AG859" i="1"/>
  <c r="AG860" i="1"/>
  <c r="AG861" i="1"/>
  <c r="AG862" i="1"/>
  <c r="AG844" i="1"/>
  <c r="B849" i="1" s="1"/>
  <c r="AH789" i="1"/>
  <c r="B793" i="1" s="1"/>
  <c r="AJ766" i="1"/>
  <c r="AJ769" i="1"/>
  <c r="AJ764" i="1"/>
  <c r="AJ772" i="1"/>
  <c r="AJ767" i="1"/>
  <c r="AJ770" i="1"/>
  <c r="AJ765" i="1"/>
  <c r="AJ566" i="1"/>
  <c r="B571" i="1" s="1"/>
  <c r="AK575" i="1"/>
  <c r="AJ1190" i="1" l="1"/>
  <c r="AK1190" i="1" s="1"/>
  <c r="BB1189" i="1"/>
  <c r="B1198" i="1" s="1"/>
  <c r="AV1124" i="1"/>
  <c r="BB1137" i="1"/>
  <c r="AS1138" i="1"/>
  <c r="AS957" i="1"/>
  <c r="B966" i="1" s="1"/>
  <c r="AS991" i="1"/>
  <c r="B1000" i="1" s="1"/>
  <c r="AS1018" i="1"/>
  <c r="B1027" i="1" s="1"/>
  <c r="AV1174" i="1"/>
  <c r="AX1072" i="1"/>
  <c r="B1081" i="1" s="1"/>
  <c r="AS1073" i="1"/>
  <c r="B1082" i="1" s="1"/>
  <c r="AJ1073" i="1"/>
  <c r="B1080" i="1" s="1"/>
  <c r="AS1046" i="1"/>
  <c r="B1055" i="1" s="1"/>
  <c r="AJ1046" i="1"/>
  <c r="B1053" i="1" s="1"/>
  <c r="AX1045" i="1"/>
  <c r="B1054" i="1" s="1"/>
  <c r="AJ1018" i="1"/>
  <c r="B1025" i="1" s="1"/>
  <c r="AJ957" i="1"/>
  <c r="B964" i="1" s="1"/>
  <c r="AH932" i="1"/>
  <c r="B941" i="1" s="1"/>
  <c r="AG863" i="1"/>
  <c r="B873" i="1" s="1"/>
  <c r="AJ749" i="1"/>
  <c r="B753" i="1" s="1"/>
  <c r="AK592" i="1"/>
  <c r="AK591" i="1"/>
  <c r="AK590" i="1"/>
  <c r="AV585" i="1"/>
  <c r="AV588" i="1"/>
  <c r="AW588" i="1" s="1"/>
  <c r="AV596" i="1"/>
  <c r="AV590" i="1"/>
  <c r="AV589" i="1"/>
  <c r="AW589" i="1" s="1"/>
  <c r="AV592" i="1"/>
  <c r="AV594" i="1"/>
  <c r="AV1186" i="1"/>
  <c r="AW1186" i="1" s="1"/>
  <c r="AV1183" i="1"/>
  <c r="AW1183" i="1" s="1"/>
  <c r="AV587" i="1"/>
  <c r="AW587" i="1" s="1"/>
  <c r="AV586" i="1"/>
  <c r="AX1017" i="1"/>
  <c r="B1026" i="1" s="1"/>
  <c r="AJ991" i="1"/>
  <c r="B998" i="1" s="1"/>
  <c r="AX956" i="1"/>
  <c r="B965" i="1" s="1"/>
  <c r="AJ773" i="1"/>
  <c r="B778" i="1" s="1"/>
  <c r="AV584" i="1"/>
  <c r="AW584" i="1" s="1"/>
  <c r="AV593" i="1"/>
  <c r="AV595" i="1"/>
  <c r="BB599" i="1"/>
  <c r="B608" i="1" s="1"/>
  <c r="AV597" i="1"/>
  <c r="AV591" i="1"/>
  <c r="AJ600" i="1"/>
  <c r="AK594" i="1" s="1"/>
  <c r="AV598" i="1"/>
  <c r="AV599" i="1"/>
  <c r="AK1188" i="1"/>
  <c r="AV1185" i="1"/>
  <c r="AW1185" i="1" s="1"/>
  <c r="AV1180" i="1"/>
  <c r="AW1180" i="1" s="1"/>
  <c r="AV1177" i="1"/>
  <c r="AW1177" i="1" s="1"/>
  <c r="AV1188" i="1"/>
  <c r="AW1188" i="1" s="1"/>
  <c r="AV1175" i="1"/>
  <c r="AW1175" i="1" s="1"/>
  <c r="AV1189" i="1"/>
  <c r="AW1189" i="1" s="1"/>
  <c r="AV1187" i="1"/>
  <c r="AW1187" i="1" s="1"/>
  <c r="AV1182" i="1"/>
  <c r="AW1182" i="1" s="1"/>
  <c r="AV1184" i="1"/>
  <c r="AW1184" i="1" s="1"/>
  <c r="AV1176" i="1"/>
  <c r="AW1176" i="1" s="1"/>
  <c r="AV1181" i="1"/>
  <c r="AW1181" i="1" s="1"/>
  <c r="AV1178" i="1"/>
  <c r="AW1178" i="1" s="1"/>
  <c r="AV1179" i="1"/>
  <c r="AW1179" i="1" s="1"/>
  <c r="AK1124" i="1"/>
  <c r="AV1115" i="1"/>
  <c r="AW1115" i="1" s="1"/>
  <c r="AV1112" i="1"/>
  <c r="AV1111" i="1"/>
  <c r="AV1113" i="1"/>
  <c r="AW1113" i="1" s="1"/>
  <c r="AV1118" i="1"/>
  <c r="AW1118" i="1" s="1"/>
  <c r="AV1114" i="1"/>
  <c r="AW1114" i="1" s="1"/>
  <c r="AV1123" i="1"/>
  <c r="AW1123" i="1" s="1"/>
  <c r="AV1121" i="1"/>
  <c r="AW1121" i="1" s="1"/>
  <c r="AV1128" i="1"/>
  <c r="AW1128" i="1" s="1"/>
  <c r="AV1116" i="1"/>
  <c r="AW1116" i="1" s="1"/>
  <c r="B1145" i="1"/>
  <c r="AV1132" i="1"/>
  <c r="AW1132" i="1" s="1"/>
  <c r="AV1122" i="1"/>
  <c r="AW1122" i="1" s="1"/>
  <c r="AV1126" i="1"/>
  <c r="AW1126" i="1" s="1"/>
  <c r="AV1117" i="1"/>
  <c r="AW1117" i="1" s="1"/>
  <c r="AV1119" i="1"/>
  <c r="AW1119" i="1" s="1"/>
  <c r="AV1130" i="1"/>
  <c r="AW1130" i="1" s="1"/>
  <c r="AV1135" i="1"/>
  <c r="AV1131" i="1"/>
  <c r="AW1131" i="1" s="1"/>
  <c r="AV1127" i="1"/>
  <c r="AW1127" i="1" s="1"/>
  <c r="AV1125" i="1"/>
  <c r="AW1125" i="1" s="1"/>
  <c r="AV1129" i="1"/>
  <c r="AW1129" i="1" s="1"/>
  <c r="AV1136" i="1"/>
  <c r="AV1134" i="1"/>
  <c r="AW1134" i="1" s="1"/>
  <c r="AV1133" i="1"/>
  <c r="AW1133" i="1" s="1"/>
  <c r="AV1120" i="1"/>
  <c r="AW1120" i="1" s="1"/>
  <c r="AK1137" i="1"/>
  <c r="AX932" i="1"/>
  <c r="B938" i="1" s="1"/>
  <c r="AL932" i="1"/>
  <c r="B937" i="1" s="1"/>
  <c r="AX990" i="1"/>
  <c r="B999" i="1" s="1"/>
  <c r="AS932" i="1"/>
  <c r="B939" i="1" s="1"/>
  <c r="AK902" i="1"/>
  <c r="AK1191" i="1" l="1"/>
  <c r="AW1174" i="1"/>
  <c r="AV1190" i="1"/>
  <c r="AW1111" i="1"/>
  <c r="AV1138" i="1"/>
  <c r="AW599" i="1"/>
  <c r="AW594" i="1"/>
  <c r="AW590" i="1"/>
  <c r="AW586" i="1"/>
  <c r="AW591" i="1"/>
  <c r="AW597" i="1"/>
  <c r="AW596" i="1"/>
  <c r="AW595" i="1"/>
  <c r="AW593" i="1"/>
  <c r="AK598" i="1"/>
  <c r="AK597" i="1"/>
  <c r="AK599" i="1"/>
  <c r="AK595" i="1"/>
  <c r="AK596" i="1"/>
  <c r="AW598" i="1"/>
  <c r="AW1124" i="1"/>
  <c r="AV600" i="1"/>
  <c r="AW592" i="1" s="1"/>
  <c r="B1197" i="1"/>
  <c r="AW1135" i="1"/>
  <c r="AK1127" i="1"/>
  <c r="AK1116" i="1"/>
  <c r="AK1117" i="1"/>
  <c r="AK1128" i="1"/>
  <c r="AK1120" i="1"/>
  <c r="AK1136" i="1"/>
  <c r="AK1118" i="1"/>
  <c r="AK1121" i="1"/>
  <c r="AK1119" i="1"/>
  <c r="AK1131" i="1"/>
  <c r="AK1132" i="1"/>
  <c r="AK1122" i="1"/>
  <c r="AK1114" i="1"/>
  <c r="AK1126" i="1"/>
  <c r="AK1130" i="1"/>
  <c r="AK1129" i="1"/>
  <c r="AK1125" i="1"/>
  <c r="AK1134" i="1"/>
  <c r="AK1135" i="1"/>
  <c r="AK1133" i="1"/>
  <c r="AK1115" i="1"/>
  <c r="AK1123" i="1"/>
  <c r="AK1113" i="1"/>
  <c r="AW1112" i="1"/>
  <c r="B1199" i="1" l="1"/>
  <c r="AW1190" i="1"/>
  <c r="AW1138" i="1"/>
  <c r="B1146" i="1"/>
  <c r="AW585" i="1"/>
  <c r="AW600" i="1" s="1"/>
  <c r="AW601" i="1" s="1"/>
  <c r="B609" i="1" s="1"/>
  <c r="AK600" i="1"/>
  <c r="AK601" i="1" s="1"/>
  <c r="B607" i="1" s="1"/>
  <c r="AW1136" i="1"/>
  <c r="AW1139" i="1" s="1"/>
  <c r="AW1191" i="1"/>
  <c r="AK1139" i="1"/>
  <c r="B1144" i="1" s="1"/>
  <c r="AH553" i="1" l="1"/>
  <c r="B553" i="1" s="1"/>
  <c r="AJ533" i="1"/>
  <c r="AG527" i="1"/>
  <c r="AH527" i="1"/>
  <c r="AG528" i="1"/>
  <c r="AH528" i="1"/>
  <c r="AG529" i="1"/>
  <c r="AH529" i="1"/>
  <c r="AG530" i="1"/>
  <c r="AH530" i="1"/>
  <c r="AG531" i="1"/>
  <c r="AH531" i="1"/>
  <c r="AG532" i="1"/>
  <c r="AH532" i="1"/>
  <c r="AG534" i="1"/>
  <c r="AH534" i="1"/>
  <c r="AG535" i="1"/>
  <c r="AH535" i="1"/>
  <c r="AG536" i="1"/>
  <c r="AH536" i="1"/>
  <c r="AG537" i="1"/>
  <c r="AH537" i="1"/>
  <c r="AG538" i="1"/>
  <c r="AH538" i="1"/>
  <c r="AG539" i="1"/>
  <c r="AH539" i="1"/>
  <c r="AG540" i="1"/>
  <c r="AH540" i="1"/>
  <c r="AG541" i="1"/>
  <c r="AH541" i="1"/>
  <c r="AG542" i="1"/>
  <c r="AH542" i="1"/>
  <c r="AG543" i="1"/>
  <c r="AH543" i="1"/>
  <c r="AG544" i="1"/>
  <c r="AH544" i="1"/>
  <c r="AG545" i="1"/>
  <c r="AH545" i="1"/>
  <c r="AG546" i="1"/>
  <c r="AH546" i="1"/>
  <c r="AH520" i="1"/>
  <c r="AG520" i="1"/>
  <c r="AP527" i="1"/>
  <c r="AS527" i="1" s="1"/>
  <c r="AQ527" i="1"/>
  <c r="AT527" i="1" s="1"/>
  <c r="AR527" i="1"/>
  <c r="AU527" i="1" s="1"/>
  <c r="AP528" i="1"/>
  <c r="AS528" i="1" s="1"/>
  <c r="AQ528" i="1"/>
  <c r="AT528" i="1" s="1"/>
  <c r="AR528" i="1"/>
  <c r="AU528" i="1" s="1"/>
  <c r="AP529" i="1"/>
  <c r="AS529" i="1" s="1"/>
  <c r="AQ529" i="1"/>
  <c r="AT529" i="1" s="1"/>
  <c r="AR529" i="1"/>
  <c r="AU529" i="1" s="1"/>
  <c r="AP530" i="1"/>
  <c r="AS530" i="1" s="1"/>
  <c r="AQ530" i="1"/>
  <c r="AT530" i="1" s="1"/>
  <c r="AR530" i="1"/>
  <c r="AU530" i="1" s="1"/>
  <c r="AP531" i="1"/>
  <c r="AS531" i="1" s="1"/>
  <c r="AQ531" i="1"/>
  <c r="AT531" i="1" s="1"/>
  <c r="AR531" i="1"/>
  <c r="AU531" i="1" s="1"/>
  <c r="AP532" i="1"/>
  <c r="AS532" i="1" s="1"/>
  <c r="AQ532" i="1"/>
  <c r="AT532" i="1" s="1"/>
  <c r="AR532" i="1"/>
  <c r="AU532" i="1" s="1"/>
  <c r="AP533" i="1"/>
  <c r="AS533" i="1" s="1"/>
  <c r="AQ533" i="1"/>
  <c r="AR533" i="1"/>
  <c r="AU533" i="1" s="1"/>
  <c r="AP534" i="1"/>
  <c r="AS534" i="1" s="1"/>
  <c r="AQ534" i="1"/>
  <c r="AT534" i="1" s="1"/>
  <c r="AR534" i="1"/>
  <c r="AU534" i="1" s="1"/>
  <c r="AP535" i="1"/>
  <c r="AS535" i="1" s="1"/>
  <c r="AQ535" i="1"/>
  <c r="AT535" i="1" s="1"/>
  <c r="AR535" i="1"/>
  <c r="AU535" i="1" s="1"/>
  <c r="AP536" i="1"/>
  <c r="AS536" i="1" s="1"/>
  <c r="AQ536" i="1"/>
  <c r="AT536" i="1" s="1"/>
  <c r="AR536" i="1"/>
  <c r="AU536" i="1" s="1"/>
  <c r="AP537" i="1"/>
  <c r="AS537" i="1" s="1"/>
  <c r="AQ537" i="1"/>
  <c r="AT537" i="1" s="1"/>
  <c r="AR537" i="1"/>
  <c r="AU537" i="1" s="1"/>
  <c r="AP538" i="1"/>
  <c r="AS538" i="1" s="1"/>
  <c r="AQ538" i="1"/>
  <c r="AT538" i="1" s="1"/>
  <c r="AR538" i="1"/>
  <c r="AU538" i="1" s="1"/>
  <c r="AP539" i="1"/>
  <c r="AS539" i="1" s="1"/>
  <c r="AQ539" i="1"/>
  <c r="AT539" i="1" s="1"/>
  <c r="AR539" i="1"/>
  <c r="AU539" i="1" s="1"/>
  <c r="AP540" i="1"/>
  <c r="AS540" i="1" s="1"/>
  <c r="AQ540" i="1"/>
  <c r="AT540" i="1" s="1"/>
  <c r="AR540" i="1"/>
  <c r="AU540" i="1" s="1"/>
  <c r="AP541" i="1"/>
  <c r="AS541" i="1" s="1"/>
  <c r="AQ541" i="1"/>
  <c r="AT541" i="1" s="1"/>
  <c r="AR541" i="1"/>
  <c r="AU541" i="1" s="1"/>
  <c r="AP542" i="1"/>
  <c r="AS542" i="1" s="1"/>
  <c r="AQ542" i="1"/>
  <c r="AT542" i="1" s="1"/>
  <c r="AR542" i="1"/>
  <c r="AU542" i="1" s="1"/>
  <c r="AP543" i="1"/>
  <c r="AS543" i="1" s="1"/>
  <c r="AQ543" i="1"/>
  <c r="AT543" i="1" s="1"/>
  <c r="AR543" i="1"/>
  <c r="AU543" i="1" s="1"/>
  <c r="AP544" i="1"/>
  <c r="AS544" i="1" s="1"/>
  <c r="AQ544" i="1"/>
  <c r="AT544" i="1" s="1"/>
  <c r="AR544" i="1"/>
  <c r="AU544" i="1" s="1"/>
  <c r="AS545" i="1"/>
  <c r="AT545" i="1"/>
  <c r="AU545" i="1"/>
  <c r="AP546" i="1"/>
  <c r="AQ546" i="1"/>
  <c r="AT546" i="1" s="1"/>
  <c r="AR546" i="1"/>
  <c r="AU546" i="1" s="1"/>
  <c r="AR526" i="1"/>
  <c r="AU526" i="1" s="1"/>
  <c r="AQ526" i="1"/>
  <c r="AT526" i="1" s="1"/>
  <c r="AP526" i="1"/>
  <c r="AS526" i="1" s="1"/>
  <c r="AH526" i="1"/>
  <c r="AG526" i="1"/>
  <c r="AR525" i="1"/>
  <c r="AU525" i="1" s="1"/>
  <c r="AQ525" i="1"/>
  <c r="AT525" i="1" s="1"/>
  <c r="AP525" i="1"/>
  <c r="AS525" i="1" s="1"/>
  <c r="AH525" i="1"/>
  <c r="AG525" i="1"/>
  <c r="AJ525" i="1" s="1"/>
  <c r="AR524" i="1"/>
  <c r="AU524" i="1" s="1"/>
  <c r="AQ524" i="1"/>
  <c r="AT524" i="1" s="1"/>
  <c r="AP524" i="1"/>
  <c r="AS524" i="1" s="1"/>
  <c r="AH524" i="1"/>
  <c r="AG524" i="1"/>
  <c r="AR523" i="1"/>
  <c r="AU523" i="1" s="1"/>
  <c r="AQ523" i="1"/>
  <c r="AT523" i="1" s="1"/>
  <c r="AP523" i="1"/>
  <c r="AS523" i="1" s="1"/>
  <c r="AH523" i="1"/>
  <c r="AG523" i="1"/>
  <c r="AR522" i="1"/>
  <c r="AU522" i="1" s="1"/>
  <c r="AQ522" i="1"/>
  <c r="AT522" i="1" s="1"/>
  <c r="AP522" i="1"/>
  <c r="AS522" i="1" s="1"/>
  <c r="AH522" i="1"/>
  <c r="AG522" i="1"/>
  <c r="AR521" i="1"/>
  <c r="AU521" i="1" s="1"/>
  <c r="AQ521" i="1"/>
  <c r="AT521" i="1" s="1"/>
  <c r="AP521" i="1"/>
  <c r="AS521" i="1" s="1"/>
  <c r="AH521" i="1"/>
  <c r="AG521" i="1"/>
  <c r="AR520" i="1"/>
  <c r="AU520" i="1" s="1"/>
  <c r="AQ520" i="1"/>
  <c r="AT520" i="1" s="1"/>
  <c r="AP520" i="1"/>
  <c r="AS520" i="1" s="1"/>
  <c r="AJ510" i="1"/>
  <c r="AI501" i="1"/>
  <c r="AH501" i="1"/>
  <c r="AG501" i="1"/>
  <c r="AG476" i="1"/>
  <c r="AH476" i="1"/>
  <c r="AG477" i="1"/>
  <c r="AH477" i="1"/>
  <c r="AG478" i="1"/>
  <c r="AH478" i="1"/>
  <c r="AG479" i="1"/>
  <c r="AH479" i="1"/>
  <c r="AG480" i="1"/>
  <c r="AH480" i="1"/>
  <c r="AG481" i="1"/>
  <c r="AH481" i="1"/>
  <c r="AH475" i="1"/>
  <c r="AG475" i="1"/>
  <c r="AG448" i="1"/>
  <c r="AH448" i="1"/>
  <c r="AG449" i="1"/>
  <c r="AH449" i="1"/>
  <c r="AG450" i="1"/>
  <c r="AH450" i="1"/>
  <c r="AG451" i="1"/>
  <c r="AH451" i="1"/>
  <c r="AG452" i="1"/>
  <c r="AH452" i="1"/>
  <c r="AG453" i="1"/>
  <c r="AH453" i="1"/>
  <c r="AG454" i="1"/>
  <c r="AH454" i="1"/>
  <c r="AG447" i="1"/>
  <c r="AH447" i="1"/>
  <c r="AG421" i="1"/>
  <c r="AH421" i="1"/>
  <c r="AG422" i="1"/>
  <c r="AH422" i="1"/>
  <c r="AG423" i="1"/>
  <c r="AH423" i="1"/>
  <c r="AG424" i="1"/>
  <c r="AH424" i="1"/>
  <c r="AG425" i="1"/>
  <c r="AH425" i="1"/>
  <c r="AG426" i="1"/>
  <c r="AH426" i="1"/>
  <c r="AH420" i="1"/>
  <c r="AG420" i="1"/>
  <c r="AG389" i="1"/>
  <c r="AH389" i="1"/>
  <c r="AG390" i="1"/>
  <c r="AH390" i="1"/>
  <c r="AG391" i="1"/>
  <c r="AH391" i="1"/>
  <c r="AG392" i="1"/>
  <c r="AH392" i="1"/>
  <c r="AG393" i="1"/>
  <c r="AH393" i="1"/>
  <c r="AG394" i="1"/>
  <c r="AH394" i="1"/>
  <c r="AG395" i="1"/>
  <c r="AH395" i="1"/>
  <c r="AG396" i="1"/>
  <c r="AH396" i="1"/>
  <c r="AG397" i="1"/>
  <c r="AH397" i="1"/>
  <c r="AG398" i="1"/>
  <c r="AH398" i="1"/>
  <c r="AG399" i="1"/>
  <c r="AH399" i="1"/>
  <c r="AH388" i="1"/>
  <c r="AG388" i="1"/>
  <c r="AH488" i="1"/>
  <c r="B488" i="1" s="1"/>
  <c r="AJ493" i="1"/>
  <c r="AU481" i="1" s="1"/>
  <c r="AJ466" i="1"/>
  <c r="AT454" i="1" s="1"/>
  <c r="AJ411" i="1"/>
  <c r="AS392" i="1" s="1"/>
  <c r="AJ438" i="1"/>
  <c r="AT426" i="1" s="1"/>
  <c r="AH461" i="1"/>
  <c r="B461" i="1" s="1"/>
  <c r="AH433" i="1"/>
  <c r="B433" i="1" s="1"/>
  <c r="AH406" i="1"/>
  <c r="B406" i="1" s="1"/>
  <c r="AH372" i="1"/>
  <c r="B372" i="1" s="1"/>
  <c r="AJ377" i="1"/>
  <c r="AG365" i="1"/>
  <c r="AG360" i="1"/>
  <c r="AH360" i="1"/>
  <c r="AG361" i="1"/>
  <c r="AH361" i="1"/>
  <c r="AG362" i="1"/>
  <c r="AH362" i="1"/>
  <c r="AG363" i="1"/>
  <c r="AH363" i="1"/>
  <c r="AG364" i="1"/>
  <c r="AH364" i="1"/>
  <c r="AH365" i="1"/>
  <c r="AH359" i="1"/>
  <c r="AG359" i="1"/>
  <c r="AY478" i="1"/>
  <c r="AZ478" i="1"/>
  <c r="AX478" i="1"/>
  <c r="AX479" i="1"/>
  <c r="AZ479" i="1"/>
  <c r="AY479" i="1"/>
  <c r="AP475" i="1"/>
  <c r="AZ452" i="1"/>
  <c r="AY452" i="1"/>
  <c r="AX452" i="1"/>
  <c r="AR480" i="1"/>
  <c r="AQ480" i="1"/>
  <c r="AP480" i="1"/>
  <c r="AR479" i="1"/>
  <c r="AQ479" i="1"/>
  <c r="AP479" i="1"/>
  <c r="AR478" i="1"/>
  <c r="AQ478" i="1"/>
  <c r="AP478" i="1"/>
  <c r="AR477" i="1"/>
  <c r="AQ477" i="1"/>
  <c r="AP477" i="1"/>
  <c r="AR476" i="1"/>
  <c r="AQ476" i="1"/>
  <c r="AP476" i="1"/>
  <c r="AR475" i="1"/>
  <c r="AQ475" i="1"/>
  <c r="AZ451" i="1"/>
  <c r="AY451" i="1"/>
  <c r="AX451" i="1"/>
  <c r="AP447" i="1"/>
  <c r="AR453" i="1"/>
  <c r="AQ453" i="1"/>
  <c r="AP453" i="1"/>
  <c r="AR452" i="1"/>
  <c r="AQ452" i="1"/>
  <c r="AP452" i="1"/>
  <c r="AR451" i="1"/>
  <c r="AQ451" i="1"/>
  <c r="AP451" i="1"/>
  <c r="AR450" i="1"/>
  <c r="AQ450" i="1"/>
  <c r="AP450" i="1"/>
  <c r="AR449" i="1"/>
  <c r="AQ449" i="1"/>
  <c r="AP449" i="1"/>
  <c r="AR448" i="1"/>
  <c r="AQ448" i="1"/>
  <c r="AP448" i="1"/>
  <c r="AR447" i="1"/>
  <c r="AQ447" i="1"/>
  <c r="AX397" i="1"/>
  <c r="AY423" i="1"/>
  <c r="AZ423" i="1"/>
  <c r="AX423" i="1"/>
  <c r="AX424" i="1"/>
  <c r="AZ424" i="1"/>
  <c r="AY424" i="1"/>
  <c r="AP420" i="1"/>
  <c r="AR420" i="1"/>
  <c r="AR425" i="1"/>
  <c r="AQ425" i="1"/>
  <c r="AP425" i="1"/>
  <c r="AR424" i="1"/>
  <c r="AQ424" i="1"/>
  <c r="AP424" i="1"/>
  <c r="AR423" i="1"/>
  <c r="AQ423" i="1"/>
  <c r="AP423" i="1"/>
  <c r="AR422" i="1"/>
  <c r="AQ422" i="1"/>
  <c r="AP422" i="1"/>
  <c r="AR421" i="1"/>
  <c r="AQ421" i="1"/>
  <c r="AP421" i="1"/>
  <c r="AQ420" i="1"/>
  <c r="AZ397" i="1"/>
  <c r="AY397" i="1"/>
  <c r="AZ363" i="1"/>
  <c r="AY363" i="1"/>
  <c r="AX363" i="1"/>
  <c r="AP395" i="1"/>
  <c r="AQ395" i="1"/>
  <c r="AR395" i="1"/>
  <c r="AP396" i="1"/>
  <c r="AQ396" i="1"/>
  <c r="AR396" i="1"/>
  <c r="AP397" i="1"/>
  <c r="AQ397" i="1"/>
  <c r="AR397" i="1"/>
  <c r="AP398" i="1"/>
  <c r="AQ398" i="1"/>
  <c r="AR398" i="1"/>
  <c r="AM388" i="1"/>
  <c r="AX396" i="1" s="1"/>
  <c r="AO388" i="1"/>
  <c r="AZ396" i="1" s="1"/>
  <c r="AN388" i="1"/>
  <c r="AY396" i="1" s="1"/>
  <c r="AR394" i="1"/>
  <c r="AQ394" i="1"/>
  <c r="AP394" i="1"/>
  <c r="AR393" i="1"/>
  <c r="AQ393" i="1"/>
  <c r="AP393" i="1"/>
  <c r="AR392" i="1"/>
  <c r="AQ392" i="1"/>
  <c r="AP392" i="1"/>
  <c r="AR391" i="1"/>
  <c r="AQ391" i="1"/>
  <c r="AP391" i="1"/>
  <c r="AR390" i="1"/>
  <c r="AQ390" i="1"/>
  <c r="AP390" i="1"/>
  <c r="AR389" i="1"/>
  <c r="AQ389" i="1"/>
  <c r="AP389" i="1"/>
  <c r="AR388" i="1"/>
  <c r="AQ388" i="1"/>
  <c r="AP388" i="1"/>
  <c r="AO359" i="1"/>
  <c r="AZ362" i="1" s="1"/>
  <c r="AN359" i="1"/>
  <c r="AY362" i="1" s="1"/>
  <c r="AM359" i="1"/>
  <c r="AX362" i="1" s="1"/>
  <c r="AR359" i="1"/>
  <c r="AQ359" i="1"/>
  <c r="AP359" i="1"/>
  <c r="AR364" i="1"/>
  <c r="AQ364" i="1"/>
  <c r="AR363" i="1"/>
  <c r="AQ363" i="1"/>
  <c r="AP363" i="1"/>
  <c r="AR362" i="1"/>
  <c r="AQ362" i="1"/>
  <c r="AP362" i="1"/>
  <c r="AR361" i="1"/>
  <c r="AQ361" i="1"/>
  <c r="AP361" i="1"/>
  <c r="AR360" i="1"/>
  <c r="AQ360" i="1"/>
  <c r="AP360" i="1"/>
  <c r="AH345" i="1"/>
  <c r="B345" i="1" s="1"/>
  <c r="AZ339" i="1"/>
  <c r="AY339" i="1"/>
  <c r="AX339" i="1"/>
  <c r="AR340" i="1"/>
  <c r="AP336" i="1"/>
  <c r="AQ336" i="1"/>
  <c r="AR336" i="1"/>
  <c r="AP337" i="1"/>
  <c r="AQ337" i="1"/>
  <c r="AR337" i="1"/>
  <c r="AP338" i="1"/>
  <c r="AQ338" i="1"/>
  <c r="AR338" i="1"/>
  <c r="AP339" i="1"/>
  <c r="AQ339" i="1"/>
  <c r="AR339" i="1"/>
  <c r="AP340" i="1"/>
  <c r="AQ340" i="1"/>
  <c r="AR335" i="1"/>
  <c r="AQ335" i="1"/>
  <c r="AP335" i="1"/>
  <c r="AI336" i="1"/>
  <c r="AJ336" i="1"/>
  <c r="AK336" i="1"/>
  <c r="AI337" i="1"/>
  <c r="AJ337" i="1"/>
  <c r="AK337" i="1"/>
  <c r="AI338" i="1"/>
  <c r="AJ338" i="1"/>
  <c r="AK338" i="1"/>
  <c r="AI339" i="1"/>
  <c r="AJ339" i="1"/>
  <c r="AK339" i="1"/>
  <c r="AI340" i="1"/>
  <c r="AJ340" i="1"/>
  <c r="AK340" i="1"/>
  <c r="AK335" i="1"/>
  <c r="AJ335" i="1"/>
  <c r="AI335" i="1"/>
  <c r="AJ350" i="1"/>
  <c r="AG336" i="1"/>
  <c r="AG337" i="1"/>
  <c r="AG338" i="1"/>
  <c r="AG339" i="1"/>
  <c r="AG340" i="1"/>
  <c r="AG335" i="1"/>
  <c r="AG286" i="1"/>
  <c r="AI314" i="1"/>
  <c r="AH314" i="1"/>
  <c r="AG314" i="1"/>
  <c r="AJ327" i="1"/>
  <c r="AH296" i="1"/>
  <c r="AH297" i="1"/>
  <c r="AH298" i="1"/>
  <c r="AH299" i="1"/>
  <c r="AH300" i="1"/>
  <c r="AH295" i="1"/>
  <c r="AJ311" i="1"/>
  <c r="AG296" i="1" s="1"/>
  <c r="AH186" i="1"/>
  <c r="B186" i="1" s="1"/>
  <c r="AJ282" i="1"/>
  <c r="AG268" i="1" s="1"/>
  <c r="B119" i="1"/>
  <c r="B147" i="1"/>
  <c r="B235" i="1"/>
  <c r="B260" i="1"/>
  <c r="AG252" i="1"/>
  <c r="AG251" i="1"/>
  <c r="AG226" i="1"/>
  <c r="AG227" i="1"/>
  <c r="B203" i="1"/>
  <c r="AG197" i="1"/>
  <c r="AH197" i="1" s="1"/>
  <c r="AH198" i="1" s="1"/>
  <c r="B202" i="1" s="1"/>
  <c r="AJ1092" i="1" l="1"/>
  <c r="B1097" i="1" s="1"/>
  <c r="AK510" i="1"/>
  <c r="B510" i="1" s="1"/>
  <c r="AG228" i="1"/>
  <c r="B233" i="1" s="1"/>
  <c r="AU477" i="1"/>
  <c r="AT480" i="1"/>
  <c r="AS475" i="1"/>
  <c r="AT475" i="1"/>
  <c r="AS478" i="1"/>
  <c r="AU480" i="1"/>
  <c r="AU475" i="1"/>
  <c r="AT478" i="1"/>
  <c r="AS481" i="1"/>
  <c r="AS476" i="1"/>
  <c r="AU478" i="1"/>
  <c r="AJ481" i="1"/>
  <c r="AJ476" i="1"/>
  <c r="AZ480" i="1"/>
  <c r="AY480" i="1"/>
  <c r="AX480" i="1"/>
  <c r="AJ480" i="1"/>
  <c r="AJ475" i="1"/>
  <c r="AJ479" i="1"/>
  <c r="AJ478" i="1"/>
  <c r="AJ477" i="1"/>
  <c r="AT476" i="1"/>
  <c r="AS479" i="1"/>
  <c r="AT481" i="1"/>
  <c r="AU476" i="1"/>
  <c r="AT479" i="1"/>
  <c r="AS477" i="1"/>
  <c r="AU479" i="1"/>
  <c r="AT477" i="1"/>
  <c r="AS480" i="1"/>
  <c r="AZ453" i="1"/>
  <c r="AY453" i="1"/>
  <c r="AT447" i="1"/>
  <c r="AS450" i="1"/>
  <c r="AU452" i="1"/>
  <c r="AU447" i="1"/>
  <c r="AT450" i="1"/>
  <c r="AS453" i="1"/>
  <c r="AS448" i="1"/>
  <c r="AU450" i="1"/>
  <c r="AT453" i="1"/>
  <c r="AT448" i="1"/>
  <c r="AS451" i="1"/>
  <c r="AU453" i="1"/>
  <c r="AU448" i="1"/>
  <c r="AT451" i="1"/>
  <c r="AS454" i="1"/>
  <c r="AS449" i="1"/>
  <c r="AU451" i="1"/>
  <c r="AJ452" i="1"/>
  <c r="AJ447" i="1"/>
  <c r="AJ451" i="1"/>
  <c r="AJ450" i="1"/>
  <c r="AJ449" i="1"/>
  <c r="AJ448" i="1"/>
  <c r="AJ454" i="1"/>
  <c r="AJ453" i="1"/>
  <c r="AT449" i="1"/>
  <c r="AS452" i="1"/>
  <c r="AU454" i="1"/>
  <c r="AX453" i="1"/>
  <c r="AU449" i="1"/>
  <c r="AT452" i="1"/>
  <c r="AS447" i="1"/>
  <c r="AS422" i="1"/>
  <c r="AU424" i="1"/>
  <c r="AT422" i="1"/>
  <c r="AS425" i="1"/>
  <c r="AU422" i="1"/>
  <c r="AT425" i="1"/>
  <c r="AT420" i="1"/>
  <c r="AS423" i="1"/>
  <c r="AU425" i="1"/>
  <c r="AU420" i="1"/>
  <c r="AT423" i="1"/>
  <c r="AS420" i="1"/>
  <c r="AS421" i="1"/>
  <c r="AU423" i="1"/>
  <c r="AS426" i="1"/>
  <c r="AT421" i="1"/>
  <c r="AS424" i="1"/>
  <c r="AJ424" i="1"/>
  <c r="AJ423" i="1"/>
  <c r="AJ422" i="1"/>
  <c r="AJ426" i="1"/>
  <c r="AJ421" i="1"/>
  <c r="AZ425" i="1"/>
  <c r="AY425" i="1"/>
  <c r="AX425" i="1"/>
  <c r="AJ425" i="1"/>
  <c r="AJ420" i="1"/>
  <c r="AU421" i="1"/>
  <c r="AT424" i="1"/>
  <c r="AU426" i="1"/>
  <c r="AS388" i="1"/>
  <c r="AU390" i="1"/>
  <c r="AT393" i="1"/>
  <c r="AT388" i="1"/>
  <c r="AS391" i="1"/>
  <c r="AU393" i="1"/>
  <c r="AU388" i="1"/>
  <c r="AT391" i="1"/>
  <c r="AS389" i="1"/>
  <c r="AU391" i="1"/>
  <c r="AT389" i="1"/>
  <c r="AT399" i="1"/>
  <c r="AS398" i="1"/>
  <c r="AS396" i="1"/>
  <c r="AS394" i="1"/>
  <c r="AS399" i="1"/>
  <c r="AJ398" i="1"/>
  <c r="AJ396" i="1"/>
  <c r="AJ394" i="1"/>
  <c r="AJ399" i="1"/>
  <c r="AU397" i="1"/>
  <c r="AU395" i="1"/>
  <c r="AJ393" i="1"/>
  <c r="AZ398" i="1"/>
  <c r="AT397" i="1"/>
  <c r="AT395" i="1"/>
  <c r="AJ392" i="1"/>
  <c r="AY398" i="1"/>
  <c r="AS397" i="1"/>
  <c r="AS395" i="1"/>
  <c r="AJ391" i="1"/>
  <c r="AX398" i="1"/>
  <c r="AJ397" i="1"/>
  <c r="AJ395" i="1"/>
  <c r="AJ390" i="1"/>
  <c r="AU398" i="1"/>
  <c r="AU396" i="1"/>
  <c r="AU394" i="1"/>
  <c r="AJ389" i="1"/>
  <c r="AU399" i="1"/>
  <c r="AT398" i="1"/>
  <c r="AT396" i="1"/>
  <c r="AT394" i="1"/>
  <c r="AJ388" i="1"/>
  <c r="AU389" i="1"/>
  <c r="AT392" i="1"/>
  <c r="AS390" i="1"/>
  <c r="AU392" i="1"/>
  <c r="AT390" i="1"/>
  <c r="AS393" i="1"/>
  <c r="AY364" i="1"/>
  <c r="AS363" i="1"/>
  <c r="AS361" i="1"/>
  <c r="AS359" i="1"/>
  <c r="AX364" i="1"/>
  <c r="AJ363" i="1"/>
  <c r="AJ361" i="1"/>
  <c r="AJ359" i="1"/>
  <c r="AU364" i="1"/>
  <c r="AU362" i="1"/>
  <c r="AU360" i="1"/>
  <c r="AU365" i="1"/>
  <c r="AT364" i="1"/>
  <c r="AT362" i="1"/>
  <c r="AT360" i="1"/>
  <c r="AT365" i="1"/>
  <c r="AS364" i="1"/>
  <c r="AS362" i="1"/>
  <c r="AS360" i="1"/>
  <c r="AS365" i="1"/>
  <c r="AJ364" i="1"/>
  <c r="AJ362" i="1"/>
  <c r="AJ360" i="1"/>
  <c r="AJ365" i="1"/>
  <c r="AU363" i="1"/>
  <c r="AU361" i="1"/>
  <c r="AU359" i="1"/>
  <c r="AZ364" i="1"/>
  <c r="AT363" i="1"/>
  <c r="AT361" i="1"/>
  <c r="AT359" i="1"/>
  <c r="AH336" i="1"/>
  <c r="AL340" i="1"/>
  <c r="AL335" i="1"/>
  <c r="AL337" i="1"/>
  <c r="AL338" i="1"/>
  <c r="AL336" i="1"/>
  <c r="AL339" i="1"/>
  <c r="AX340" i="1"/>
  <c r="AY340" i="1"/>
  <c r="AZ340" i="1"/>
  <c r="AS335" i="1"/>
  <c r="AU340" i="1"/>
  <c r="AJ523" i="1"/>
  <c r="AJ520" i="1"/>
  <c r="AJ522" i="1"/>
  <c r="AJ524" i="1"/>
  <c r="AJ545" i="1"/>
  <c r="AJ521" i="1"/>
  <c r="AJ546" i="1"/>
  <c r="AJ542" i="1"/>
  <c r="AJ538" i="1"/>
  <c r="AJ534" i="1"/>
  <c r="AJ529" i="1"/>
  <c r="AJ537" i="1"/>
  <c r="AJ526" i="1"/>
  <c r="AJ544" i="1"/>
  <c r="AJ540" i="1"/>
  <c r="AJ536" i="1"/>
  <c r="AJ531" i="1"/>
  <c r="AJ527" i="1"/>
  <c r="AJ532" i="1"/>
  <c r="AS546" i="1"/>
  <c r="AV546" i="1" s="1"/>
  <c r="AJ541" i="1"/>
  <c r="AJ528" i="1"/>
  <c r="AJ543" i="1"/>
  <c r="AJ539" i="1"/>
  <c r="AJ535" i="1"/>
  <c r="AJ530" i="1"/>
  <c r="AV538" i="1"/>
  <c r="AV542" i="1"/>
  <c r="AV525" i="1"/>
  <c r="AV528" i="1"/>
  <c r="AV521" i="1"/>
  <c r="AV539" i="1"/>
  <c r="AV526" i="1"/>
  <c r="AV534" i="1"/>
  <c r="BB546" i="1"/>
  <c r="B555" i="1" s="1"/>
  <c r="AV531" i="1"/>
  <c r="AV523" i="1"/>
  <c r="AV544" i="1"/>
  <c r="AV541" i="1"/>
  <c r="AV533" i="1"/>
  <c r="AV530" i="1"/>
  <c r="AV520" i="1"/>
  <c r="AW520" i="1" s="1"/>
  <c r="AV527" i="1"/>
  <c r="AV524" i="1"/>
  <c r="AV543" i="1"/>
  <c r="AV535" i="1"/>
  <c r="AV540" i="1"/>
  <c r="AV532" i="1"/>
  <c r="AV529" i="1"/>
  <c r="AV522" i="1"/>
  <c r="AV545" i="1"/>
  <c r="AV537" i="1"/>
  <c r="AJ501" i="1"/>
  <c r="AT337" i="1"/>
  <c r="AS340" i="1"/>
  <c r="AU337" i="1"/>
  <c r="AT335" i="1"/>
  <c r="AS338" i="1"/>
  <c r="AT340" i="1"/>
  <c r="AU335" i="1"/>
  <c r="AT338" i="1"/>
  <c r="AS336" i="1"/>
  <c r="AU338" i="1"/>
  <c r="AT336" i="1"/>
  <c r="AS339" i="1"/>
  <c r="AU336" i="1"/>
  <c r="AT339" i="1"/>
  <c r="AS337" i="1"/>
  <c r="AU339" i="1"/>
  <c r="AH335" i="1"/>
  <c r="AH340" i="1"/>
  <c r="AH339" i="1"/>
  <c r="AH338" i="1"/>
  <c r="AH337" i="1"/>
  <c r="AJ314" i="1"/>
  <c r="B323" i="1" s="1"/>
  <c r="AH301" i="1"/>
  <c r="B307" i="1" s="1"/>
  <c r="AG295" i="1"/>
  <c r="AG299" i="1"/>
  <c r="AG300" i="1"/>
  <c r="AG298" i="1"/>
  <c r="AG297" i="1"/>
  <c r="AG267" i="1"/>
  <c r="AG271" i="1"/>
  <c r="AG270" i="1"/>
  <c r="AG269" i="1"/>
  <c r="AG253" i="1"/>
  <c r="B258" i="1" s="1"/>
  <c r="AJ191" i="1"/>
  <c r="AG173" i="1"/>
  <c r="AH173" i="1"/>
  <c r="AI173" i="1"/>
  <c r="AG174" i="1"/>
  <c r="AH174" i="1"/>
  <c r="AI174" i="1"/>
  <c r="AG175" i="1"/>
  <c r="AH175" i="1"/>
  <c r="AI175" i="1"/>
  <c r="AG176" i="1"/>
  <c r="AH176" i="1"/>
  <c r="AI176" i="1"/>
  <c r="AG177" i="1"/>
  <c r="AH177" i="1"/>
  <c r="AI177" i="1"/>
  <c r="AG178" i="1"/>
  <c r="AH178" i="1"/>
  <c r="AI178" i="1"/>
  <c r="AG179" i="1"/>
  <c r="AH179" i="1"/>
  <c r="AI179" i="1"/>
  <c r="AG180" i="1"/>
  <c r="AH180" i="1"/>
  <c r="AI180" i="1"/>
  <c r="AG181" i="1"/>
  <c r="AH181" i="1"/>
  <c r="AI181" i="1"/>
  <c r="AI172" i="1"/>
  <c r="AH172" i="1"/>
  <c r="AG172" i="1"/>
  <c r="AN157" i="1"/>
  <c r="AO157" i="1" s="1"/>
  <c r="AL157" i="1"/>
  <c r="AK157" i="1"/>
  <c r="AK158" i="1" s="1"/>
  <c r="AJ482" i="1" l="1"/>
  <c r="B489" i="1" s="1"/>
  <c r="AX399" i="1"/>
  <c r="B408" i="1" s="1"/>
  <c r="AK520" i="1"/>
  <c r="AJ547" i="1"/>
  <c r="AK533" i="1" s="1"/>
  <c r="AK311" i="1"/>
  <c r="AX481" i="1"/>
  <c r="B490" i="1" s="1"/>
  <c r="AS482" i="1"/>
  <c r="B491" i="1" s="1"/>
  <c r="AJ455" i="1"/>
  <c r="B462" i="1" s="1"/>
  <c r="AX454" i="1"/>
  <c r="B463" i="1" s="1"/>
  <c r="AS455" i="1"/>
  <c r="B464" i="1" s="1"/>
  <c r="AJ427" i="1"/>
  <c r="B434" i="1" s="1"/>
  <c r="AS427" i="1"/>
  <c r="B436" i="1" s="1"/>
  <c r="AX426" i="1"/>
  <c r="B435" i="1" s="1"/>
  <c r="AS400" i="1"/>
  <c r="B409" i="1" s="1"/>
  <c r="AJ400" i="1"/>
  <c r="B407" i="1" s="1"/>
  <c r="AJ178" i="1"/>
  <c r="AJ177" i="1"/>
  <c r="AJ176" i="1"/>
  <c r="AJ174" i="1"/>
  <c r="AJ181" i="1"/>
  <c r="AJ173" i="1"/>
  <c r="AJ180" i="1"/>
  <c r="AJ172" i="1"/>
  <c r="AJ179" i="1"/>
  <c r="AJ175" i="1"/>
  <c r="AK521" i="1"/>
  <c r="AK525" i="1"/>
  <c r="AK527" i="1"/>
  <c r="AK528" i="1"/>
  <c r="AK544" i="1"/>
  <c r="AK531" i="1"/>
  <c r="AK538" i="1"/>
  <c r="AK532" i="1"/>
  <c r="AK536" i="1"/>
  <c r="AK535" i="1"/>
  <c r="AK543" i="1"/>
  <c r="AK540" i="1"/>
  <c r="AK529" i="1"/>
  <c r="AK534" i="1"/>
  <c r="AK526" i="1"/>
  <c r="AK530" i="1"/>
  <c r="AV536" i="1"/>
  <c r="AS547" i="1"/>
  <c r="AK522" i="1"/>
  <c r="AK524" i="1"/>
  <c r="AK546" i="1"/>
  <c r="AK545" i="1"/>
  <c r="AK523" i="1"/>
  <c r="AS366" i="1"/>
  <c r="B375" i="1" s="1"/>
  <c r="AJ366" i="1"/>
  <c r="B373" i="1" s="1"/>
  <c r="AX365" i="1"/>
  <c r="B374" i="1" s="1"/>
  <c r="AX341" i="1"/>
  <c r="B347" i="1" s="1"/>
  <c r="AK350" i="1"/>
  <c r="B350" i="1" s="1"/>
  <c r="AL341" i="1"/>
  <c r="B346" i="1" s="1"/>
  <c r="AS341" i="1"/>
  <c r="B348" i="1" s="1"/>
  <c r="AG272" i="1"/>
  <c r="AK282" i="1" s="1"/>
  <c r="AO158" i="1"/>
  <c r="AM157" i="1"/>
  <c r="AM158" i="1" s="1"/>
  <c r="AK542" i="1" l="1"/>
  <c r="AK541" i="1"/>
  <c r="AK539" i="1"/>
  <c r="AK537" i="1"/>
  <c r="AV547" i="1"/>
  <c r="AJ182" i="1"/>
  <c r="B187" i="1" s="1"/>
  <c r="AJ158" i="1"/>
  <c r="B162" i="1" s="1"/>
  <c r="AW524" i="1" l="1"/>
  <c r="AW534" i="1"/>
  <c r="AW530" i="1"/>
  <c r="AW529" i="1"/>
  <c r="AW527" i="1"/>
  <c r="AW531" i="1"/>
  <c r="AW523" i="1"/>
  <c r="AW532" i="1"/>
  <c r="AW525" i="1"/>
  <c r="AW522" i="1"/>
  <c r="AW526" i="1"/>
  <c r="AW533" i="1"/>
  <c r="AW521" i="1"/>
  <c r="AW535" i="1"/>
  <c r="AW528" i="1"/>
  <c r="AW542" i="1"/>
  <c r="AW539" i="1"/>
  <c r="AW538" i="1"/>
  <c r="AW536" i="1"/>
  <c r="AW543" i="1"/>
  <c r="AW544" i="1"/>
  <c r="AW540" i="1"/>
  <c r="AW546" i="1"/>
  <c r="AW537" i="1"/>
  <c r="AW545" i="1"/>
  <c r="AW541" i="1"/>
  <c r="AK547" i="1"/>
  <c r="AK548" i="1" s="1"/>
  <c r="B554" i="1" s="1"/>
  <c r="AG139" i="1"/>
  <c r="B145" i="1" s="1"/>
  <c r="B117" i="1"/>
  <c r="B66" i="1"/>
  <c r="B88" i="1"/>
  <c r="AK70" i="1"/>
  <c r="AK92" i="1"/>
  <c r="AG52" i="1"/>
  <c r="B69" i="1" s="1"/>
  <c r="AG273" i="1"/>
  <c r="B281" i="1" s="1"/>
  <c r="AG302" i="1"/>
  <c r="B310" i="1" s="1"/>
  <c r="AG368" i="1"/>
  <c r="B376" i="1" s="1"/>
  <c r="AG402" i="1"/>
  <c r="B410" i="1" s="1"/>
  <c r="AG429" i="1"/>
  <c r="B437" i="1" s="1"/>
  <c r="AG457" i="1"/>
  <c r="B465" i="1" s="1"/>
  <c r="AG484" i="1"/>
  <c r="AG959" i="1"/>
  <c r="B967" i="1" s="1"/>
  <c r="AG1020" i="1"/>
  <c r="B1028" i="1" s="1"/>
  <c r="AG993" i="1"/>
  <c r="B1001" i="1" s="1"/>
  <c r="AG893" i="1"/>
  <c r="B901" i="1" s="1"/>
  <c r="AG602" i="1"/>
  <c r="B610" i="1" s="1"/>
  <c r="AG549" i="1"/>
  <c r="B557" i="1" s="1"/>
  <c r="AW547" i="1" l="1"/>
  <c r="AW548" i="1" s="1"/>
  <c r="B556" i="1" s="1"/>
  <c r="AG970" i="1"/>
  <c r="AG1059" i="1"/>
  <c r="AG1031" i="1"/>
  <c r="AG1004" i="1"/>
  <c r="AG943" i="1"/>
  <c r="AG413" i="1"/>
  <c r="AG468" i="1"/>
  <c r="AG440" i="1"/>
  <c r="AG379" i="1"/>
  <c r="AG352" i="1"/>
  <c r="AK968" i="1"/>
  <c r="B968" i="1" s="1"/>
  <c r="AK941" i="1"/>
  <c r="B902" i="1"/>
  <c r="AK873" i="1"/>
  <c r="AJ852" i="1"/>
  <c r="AK852" i="1" s="1"/>
  <c r="AJ827" i="1"/>
  <c r="AK827" i="1" s="1"/>
  <c r="AJ797" i="1"/>
  <c r="AK797" i="1" s="1"/>
  <c r="AK782" i="1"/>
  <c r="B782" i="1" s="1"/>
  <c r="AJ757" i="1"/>
  <c r="AK757" i="1" s="1"/>
  <c r="B756" i="1"/>
  <c r="AJ741" i="1"/>
  <c r="AK741" i="1" s="1"/>
  <c r="B740" i="1"/>
  <c r="AJ725" i="1"/>
  <c r="AK725" i="1" s="1"/>
  <c r="AJ697" i="1"/>
  <c r="AK697" i="1" s="1"/>
  <c r="AJ669" i="1"/>
  <c r="AK669" i="1" s="1"/>
  <c r="AJ632" i="1"/>
  <c r="AK632" i="1" s="1"/>
  <c r="B575" i="1"/>
  <c r="AK558" i="1"/>
  <c r="B558" i="1" s="1"/>
  <c r="AK493" i="1"/>
  <c r="AK466" i="1"/>
  <c r="B466" i="1" s="1"/>
  <c r="AK438" i="1"/>
  <c r="B438" i="1" s="1"/>
  <c r="AK411" i="1"/>
  <c r="B411" i="1" s="1"/>
  <c r="AK377" i="1"/>
  <c r="B377" i="1" s="1"/>
  <c r="AK327" i="1"/>
  <c r="B327" i="1" s="1"/>
  <c r="B311" i="1"/>
  <c r="B282" i="1"/>
  <c r="AJ206" i="1"/>
  <c r="AK206" i="1" s="1"/>
  <c r="AK191" i="1"/>
  <c r="B191" i="1" s="1"/>
  <c r="AJ166" i="1"/>
  <c r="AK166" i="1" s="1"/>
  <c r="AJ148" i="1"/>
  <c r="AK148" i="1" s="1"/>
  <c r="AJ120" i="1"/>
  <c r="B92" i="1"/>
  <c r="AJ92" i="1"/>
  <c r="AJ70" i="1"/>
  <c r="B70" i="1" s="1"/>
  <c r="AJ40" i="1"/>
  <c r="AK40" i="1" s="1"/>
  <c r="G24" i="12"/>
  <c r="G24" i="10"/>
  <c r="B10" i="6"/>
  <c r="B10" i="12"/>
  <c r="B10" i="10"/>
  <c r="B8" i="1"/>
  <c r="B10" i="18"/>
  <c r="B10" i="17"/>
  <c r="B9" i="2"/>
  <c r="N10" i="16"/>
  <c r="AL572" i="16" s="1"/>
  <c r="AM572" i="16" s="1"/>
  <c r="AL13" i="16" l="1"/>
  <c r="AM13" i="16" s="1"/>
  <c r="AL39" i="16"/>
  <c r="AM39" i="16" s="1"/>
  <c r="AL111" i="16"/>
  <c r="AM111" i="16" s="1"/>
  <c r="AL41" i="16"/>
  <c r="AM41" i="16" s="1"/>
  <c r="AL71" i="16"/>
  <c r="AM71" i="16" s="1"/>
  <c r="AL15" i="16"/>
  <c r="AM15" i="16" s="1"/>
  <c r="AL73" i="16"/>
  <c r="AM73" i="16" s="1"/>
  <c r="N10" i="18"/>
  <c r="AL17" i="16"/>
  <c r="AM17" i="16" s="1"/>
  <c r="AL47" i="16"/>
  <c r="AM47" i="16" s="1"/>
  <c r="AL79" i="16"/>
  <c r="AM79" i="16" s="1"/>
  <c r="AL119" i="16"/>
  <c r="AM119" i="16" s="1"/>
  <c r="AL183" i="16"/>
  <c r="AM183" i="16" s="1"/>
  <c r="AL247" i="16"/>
  <c r="AM247" i="16" s="1"/>
  <c r="AL311" i="16"/>
  <c r="AM311" i="16" s="1"/>
  <c r="AL375" i="16"/>
  <c r="AM375" i="16" s="1"/>
  <c r="AL439" i="16"/>
  <c r="AM439" i="16" s="1"/>
  <c r="AL515" i="16"/>
  <c r="AM515" i="16" s="1"/>
  <c r="N8" i="1"/>
  <c r="AL49" i="16"/>
  <c r="AM49" i="16" s="1"/>
  <c r="AL319" i="16"/>
  <c r="AM319" i="16" s="1"/>
  <c r="AL383" i="16"/>
  <c r="AM383" i="16" s="1"/>
  <c r="AL447" i="16"/>
  <c r="AM447" i="16" s="1"/>
  <c r="AL526" i="16"/>
  <c r="AM526" i="16" s="1"/>
  <c r="N10" i="10"/>
  <c r="AL367" i="16"/>
  <c r="AM367" i="16" s="1"/>
  <c r="AL5" i="16"/>
  <c r="AM5" i="16" s="1"/>
  <c r="AL263" i="16"/>
  <c r="AM263" i="16" s="1"/>
  <c r="AL391" i="16"/>
  <c r="AM391" i="16" s="1"/>
  <c r="AL455" i="16"/>
  <c r="AM455" i="16" s="1"/>
  <c r="AL536" i="16"/>
  <c r="AM536" i="16" s="1"/>
  <c r="N10" i="12"/>
  <c r="AL127" i="16"/>
  <c r="AM127" i="16" s="1"/>
  <c r="AL23" i="16"/>
  <c r="AM23" i="16" s="1"/>
  <c r="AL199" i="16"/>
  <c r="AM199" i="16" s="1"/>
  <c r="AL7" i="16"/>
  <c r="AM7" i="16" s="1"/>
  <c r="AL25" i="16"/>
  <c r="AM25" i="16" s="1"/>
  <c r="AL57" i="16"/>
  <c r="AM57" i="16" s="1"/>
  <c r="AL89" i="16"/>
  <c r="AM89" i="16" s="1"/>
  <c r="AL143" i="16"/>
  <c r="AM143" i="16" s="1"/>
  <c r="AL207" i="16"/>
  <c r="AM207" i="16" s="1"/>
  <c r="AL271" i="16"/>
  <c r="AM271" i="16" s="1"/>
  <c r="AL335" i="16"/>
  <c r="AM335" i="16" s="1"/>
  <c r="AL399" i="16"/>
  <c r="AM399" i="16" s="1"/>
  <c r="AL463" i="16"/>
  <c r="AM463" i="16" s="1"/>
  <c r="AL547" i="16"/>
  <c r="AM547" i="16" s="1"/>
  <c r="N10" i="6"/>
  <c r="AL239" i="16"/>
  <c r="AM239" i="16" s="1"/>
  <c r="AL303" i="16"/>
  <c r="AM303" i="16" s="1"/>
  <c r="AL431" i="16"/>
  <c r="AM431" i="16" s="1"/>
  <c r="AL21" i="16"/>
  <c r="AM21" i="16" s="1"/>
  <c r="AL191" i="16"/>
  <c r="AM191" i="16" s="1"/>
  <c r="AL255" i="16"/>
  <c r="AM255" i="16" s="1"/>
  <c r="AL87" i="16"/>
  <c r="AM87" i="16" s="1"/>
  <c r="AL327" i="16"/>
  <c r="AM327" i="16" s="1"/>
  <c r="AL8" i="16"/>
  <c r="AM8" i="16" s="1"/>
  <c r="AL31" i="16"/>
  <c r="AM31" i="16" s="1"/>
  <c r="AL63" i="16"/>
  <c r="AM63" i="16" s="1"/>
  <c r="AL95" i="16"/>
  <c r="AM95" i="16" s="1"/>
  <c r="AL151" i="16"/>
  <c r="AM151" i="16" s="1"/>
  <c r="AL215" i="16"/>
  <c r="AM215" i="16" s="1"/>
  <c r="AL279" i="16"/>
  <c r="AM279" i="16" s="1"/>
  <c r="AL343" i="16"/>
  <c r="AM343" i="16" s="1"/>
  <c r="AL407" i="16"/>
  <c r="AM407" i="16" s="1"/>
  <c r="AL472" i="16"/>
  <c r="AM472" i="16" s="1"/>
  <c r="AL558" i="16"/>
  <c r="AM558" i="16" s="1"/>
  <c r="AL175" i="16"/>
  <c r="AM175" i="16" s="1"/>
  <c r="AL504" i="16"/>
  <c r="AM504" i="16" s="1"/>
  <c r="AL81" i="16"/>
  <c r="AM81" i="16" s="1"/>
  <c r="AL55" i="16"/>
  <c r="AM55" i="16" s="1"/>
  <c r="AL135" i="16"/>
  <c r="AM135" i="16" s="1"/>
  <c r="AL9" i="16"/>
  <c r="AM9" i="16" s="1"/>
  <c r="AL33" i="16"/>
  <c r="AM33" i="16" s="1"/>
  <c r="AL65" i="16"/>
  <c r="AM65" i="16" s="1"/>
  <c r="AL97" i="16"/>
  <c r="AM97" i="16" s="1"/>
  <c r="AL159" i="16"/>
  <c r="AM159" i="16" s="1"/>
  <c r="AL223" i="16"/>
  <c r="AM223" i="16" s="1"/>
  <c r="AL287" i="16"/>
  <c r="AM287" i="16" s="1"/>
  <c r="AL351" i="16"/>
  <c r="AM351" i="16" s="1"/>
  <c r="AL415" i="16"/>
  <c r="AM415" i="16" s="1"/>
  <c r="AL483" i="16"/>
  <c r="AM483" i="16" s="1"/>
  <c r="AL568" i="16"/>
  <c r="AM568" i="16" s="1"/>
  <c r="N9" i="2"/>
  <c r="AL103" i="16"/>
  <c r="AM103" i="16" s="1"/>
  <c r="AL167" i="16"/>
  <c r="AM167" i="16" s="1"/>
  <c r="AL231" i="16"/>
  <c r="AM231" i="16" s="1"/>
  <c r="AL295" i="16"/>
  <c r="AM295" i="16" s="1"/>
  <c r="AL359" i="16"/>
  <c r="AM359" i="16" s="1"/>
  <c r="AL423" i="16"/>
  <c r="AM423" i="16" s="1"/>
  <c r="AL494" i="16"/>
  <c r="AM494" i="16" s="1"/>
  <c r="N10" i="17"/>
  <c r="AL37" i="16"/>
  <c r="AM37" i="16" s="1"/>
  <c r="AL53" i="16"/>
  <c r="AM53" i="16" s="1"/>
  <c r="AL69" i="16"/>
  <c r="AM69" i="16" s="1"/>
  <c r="AL6" i="16"/>
  <c r="AM6" i="16" s="1"/>
  <c r="AL14" i="16"/>
  <c r="AM14" i="16" s="1"/>
  <c r="AL22" i="16"/>
  <c r="AM22" i="16" s="1"/>
  <c r="AL30" i="16"/>
  <c r="AM30" i="16" s="1"/>
  <c r="AL38" i="16"/>
  <c r="AM38" i="16" s="1"/>
  <c r="AL46" i="16"/>
  <c r="AM46" i="16" s="1"/>
  <c r="AL54" i="16"/>
  <c r="AM54" i="16" s="1"/>
  <c r="AL62" i="16"/>
  <c r="AM62" i="16" s="1"/>
  <c r="AL70" i="16"/>
  <c r="AM70" i="16" s="1"/>
  <c r="AL78" i="16"/>
  <c r="AM78" i="16" s="1"/>
  <c r="AL86" i="16"/>
  <c r="AM86" i="16" s="1"/>
  <c r="AL94" i="16"/>
  <c r="AM94" i="16" s="1"/>
  <c r="AL102" i="16"/>
  <c r="AM102" i="16" s="1"/>
  <c r="AL110" i="16"/>
  <c r="AM110" i="16" s="1"/>
  <c r="AL118" i="16"/>
  <c r="AM118" i="16" s="1"/>
  <c r="AL126" i="16"/>
  <c r="AM126" i="16" s="1"/>
  <c r="AL134" i="16"/>
  <c r="AM134" i="16" s="1"/>
  <c r="AL142" i="16"/>
  <c r="AM142" i="16" s="1"/>
  <c r="AL150" i="16"/>
  <c r="AM150" i="16" s="1"/>
  <c r="AL158" i="16"/>
  <c r="AM158" i="16" s="1"/>
  <c r="AL166" i="16"/>
  <c r="AM166" i="16" s="1"/>
  <c r="AL174" i="16"/>
  <c r="AM174" i="16" s="1"/>
  <c r="AL182" i="16"/>
  <c r="AM182" i="16" s="1"/>
  <c r="AL190" i="16"/>
  <c r="AM190" i="16" s="1"/>
  <c r="AL198" i="16"/>
  <c r="AM198" i="16" s="1"/>
  <c r="AL206" i="16"/>
  <c r="AM206" i="16" s="1"/>
  <c r="AL214" i="16"/>
  <c r="AM214" i="16" s="1"/>
  <c r="AL222" i="16"/>
  <c r="AM222" i="16" s="1"/>
  <c r="AL230" i="16"/>
  <c r="AM230" i="16" s="1"/>
  <c r="AL238" i="16"/>
  <c r="AM238" i="16" s="1"/>
  <c r="AL246" i="16"/>
  <c r="AM246" i="16" s="1"/>
  <c r="AL254" i="16"/>
  <c r="AM254" i="16" s="1"/>
  <c r="AL262" i="16"/>
  <c r="AM262" i="16" s="1"/>
  <c r="AL270" i="16"/>
  <c r="AM270" i="16" s="1"/>
  <c r="AL278" i="16"/>
  <c r="AM278" i="16" s="1"/>
  <c r="AL286" i="16"/>
  <c r="AM286" i="16" s="1"/>
  <c r="AL294" i="16"/>
  <c r="AM294" i="16" s="1"/>
  <c r="AL302" i="16"/>
  <c r="AM302" i="16" s="1"/>
  <c r="AL310" i="16"/>
  <c r="AM310" i="16" s="1"/>
  <c r="AL318" i="16"/>
  <c r="AM318" i="16" s="1"/>
  <c r="AL326" i="16"/>
  <c r="AM326" i="16" s="1"/>
  <c r="AL334" i="16"/>
  <c r="AM334" i="16" s="1"/>
  <c r="AL342" i="16"/>
  <c r="AM342" i="16" s="1"/>
  <c r="AL350" i="16"/>
  <c r="AM350" i="16" s="1"/>
  <c r="AL358" i="16"/>
  <c r="AM358" i="16" s="1"/>
  <c r="AL366" i="16"/>
  <c r="AM366" i="16" s="1"/>
  <c r="AL374" i="16"/>
  <c r="AM374" i="16" s="1"/>
  <c r="AL382" i="16"/>
  <c r="AM382" i="16" s="1"/>
  <c r="AL390" i="16"/>
  <c r="AM390" i="16" s="1"/>
  <c r="AL398" i="16"/>
  <c r="AM398" i="16" s="1"/>
  <c r="AL406" i="16"/>
  <c r="AM406" i="16" s="1"/>
  <c r="AL414" i="16"/>
  <c r="AM414" i="16" s="1"/>
  <c r="AL422" i="16"/>
  <c r="AM422" i="16" s="1"/>
  <c r="AL430" i="16"/>
  <c r="AM430" i="16" s="1"/>
  <c r="AL438" i="16"/>
  <c r="AM438" i="16" s="1"/>
  <c r="AL446" i="16"/>
  <c r="AM446" i="16" s="1"/>
  <c r="AL454" i="16"/>
  <c r="AM454" i="16" s="1"/>
  <c r="AL462" i="16"/>
  <c r="AM462" i="16" s="1"/>
  <c r="AL471" i="16"/>
  <c r="AM471" i="16" s="1"/>
  <c r="AL482" i="16"/>
  <c r="AM482" i="16" s="1"/>
  <c r="AL492" i="16"/>
  <c r="AM492" i="16" s="1"/>
  <c r="AL503" i="16"/>
  <c r="AM503" i="16" s="1"/>
  <c r="AL514" i="16"/>
  <c r="AM514" i="16" s="1"/>
  <c r="AL524" i="16"/>
  <c r="AM524" i="16" s="1"/>
  <c r="AL535" i="16"/>
  <c r="AM535" i="16" s="1"/>
  <c r="AL546" i="16"/>
  <c r="AM546" i="16" s="1"/>
  <c r="AL556" i="16"/>
  <c r="AM556" i="16" s="1"/>
  <c r="AL567" i="16"/>
  <c r="AM567" i="16" s="1"/>
  <c r="AL16" i="16"/>
  <c r="AM16" i="16" s="1"/>
  <c r="AL24" i="16"/>
  <c r="AM24" i="16" s="1"/>
  <c r="AL32" i="16"/>
  <c r="AM32" i="16" s="1"/>
  <c r="AL40" i="16"/>
  <c r="AM40" i="16" s="1"/>
  <c r="AL48" i="16"/>
  <c r="AM48" i="16" s="1"/>
  <c r="AL56" i="16"/>
  <c r="AM56" i="16" s="1"/>
  <c r="AL64" i="16"/>
  <c r="AM64" i="16" s="1"/>
  <c r="AL72" i="16"/>
  <c r="AM72" i="16" s="1"/>
  <c r="AL80" i="16"/>
  <c r="AM80" i="16" s="1"/>
  <c r="AL88" i="16"/>
  <c r="AM88" i="16" s="1"/>
  <c r="AL96" i="16"/>
  <c r="AM96" i="16" s="1"/>
  <c r="AL104" i="16"/>
  <c r="AM104" i="16" s="1"/>
  <c r="AL112" i="16"/>
  <c r="AM112" i="16" s="1"/>
  <c r="AL120" i="16"/>
  <c r="AM120" i="16" s="1"/>
  <c r="AL128" i="16"/>
  <c r="AM128" i="16" s="1"/>
  <c r="AL136" i="16"/>
  <c r="AM136" i="16" s="1"/>
  <c r="AL144" i="16"/>
  <c r="AM144" i="16" s="1"/>
  <c r="AL152" i="16"/>
  <c r="AM152" i="16" s="1"/>
  <c r="AL160" i="16"/>
  <c r="AM160" i="16" s="1"/>
  <c r="AL168" i="16"/>
  <c r="AM168" i="16" s="1"/>
  <c r="AL176" i="16"/>
  <c r="AM176" i="16" s="1"/>
  <c r="AL184" i="16"/>
  <c r="AM184" i="16" s="1"/>
  <c r="AL192" i="16"/>
  <c r="AM192" i="16" s="1"/>
  <c r="AL200" i="16"/>
  <c r="AM200" i="16" s="1"/>
  <c r="AL208" i="16"/>
  <c r="AM208" i="16" s="1"/>
  <c r="AL216" i="16"/>
  <c r="AM216" i="16" s="1"/>
  <c r="AL224" i="16"/>
  <c r="AM224" i="16" s="1"/>
  <c r="AL232" i="16"/>
  <c r="AM232" i="16" s="1"/>
  <c r="AL240" i="16"/>
  <c r="AM240" i="16" s="1"/>
  <c r="AL248" i="16"/>
  <c r="AM248" i="16" s="1"/>
  <c r="AL256" i="16"/>
  <c r="AM256" i="16" s="1"/>
  <c r="AL264" i="16"/>
  <c r="AM264" i="16" s="1"/>
  <c r="AL272" i="16"/>
  <c r="AM272" i="16" s="1"/>
  <c r="AL280" i="16"/>
  <c r="AM280" i="16" s="1"/>
  <c r="AL288" i="16"/>
  <c r="AM288" i="16" s="1"/>
  <c r="AL296" i="16"/>
  <c r="AM296" i="16" s="1"/>
  <c r="AL304" i="16"/>
  <c r="AM304" i="16" s="1"/>
  <c r="AL312" i="16"/>
  <c r="AM312" i="16" s="1"/>
  <c r="AL320" i="16"/>
  <c r="AM320" i="16" s="1"/>
  <c r="AL328" i="16"/>
  <c r="AM328" i="16" s="1"/>
  <c r="AL336" i="16"/>
  <c r="AM336" i="16" s="1"/>
  <c r="AL344" i="16"/>
  <c r="AM344" i="16" s="1"/>
  <c r="AL352" i="16"/>
  <c r="AM352" i="16" s="1"/>
  <c r="AL360" i="16"/>
  <c r="AM360" i="16" s="1"/>
  <c r="AL368" i="16"/>
  <c r="AM368" i="16" s="1"/>
  <c r="AL376" i="16"/>
  <c r="AM376" i="16" s="1"/>
  <c r="AL384" i="16"/>
  <c r="AM384" i="16" s="1"/>
  <c r="AL392" i="16"/>
  <c r="AM392" i="16" s="1"/>
  <c r="AL400" i="16"/>
  <c r="AM400" i="16" s="1"/>
  <c r="AL408" i="16"/>
  <c r="AM408" i="16" s="1"/>
  <c r="AL416" i="16"/>
  <c r="AM416" i="16" s="1"/>
  <c r="AL424" i="16"/>
  <c r="AM424" i="16" s="1"/>
  <c r="AL432" i="16"/>
  <c r="AM432" i="16" s="1"/>
  <c r="AL440" i="16"/>
  <c r="AM440" i="16" s="1"/>
  <c r="AL448" i="16"/>
  <c r="AM448" i="16" s="1"/>
  <c r="AL456" i="16"/>
  <c r="AM456" i="16" s="1"/>
  <c r="AL464" i="16"/>
  <c r="AM464" i="16" s="1"/>
  <c r="AL474" i="16"/>
  <c r="AM474" i="16" s="1"/>
  <c r="AL484" i="16"/>
  <c r="AM484" i="16" s="1"/>
  <c r="AL495" i="16"/>
  <c r="AM495" i="16" s="1"/>
  <c r="AL506" i="16"/>
  <c r="AM506" i="16" s="1"/>
  <c r="AL516" i="16"/>
  <c r="AM516" i="16" s="1"/>
  <c r="AL527" i="16"/>
  <c r="AM527" i="16" s="1"/>
  <c r="AL538" i="16"/>
  <c r="AM538" i="16" s="1"/>
  <c r="AL548" i="16"/>
  <c r="AM548" i="16" s="1"/>
  <c r="AL559" i="16"/>
  <c r="AM559" i="16" s="1"/>
  <c r="AL570" i="16"/>
  <c r="AM570" i="16" s="1"/>
  <c r="AL113" i="16"/>
  <c r="AM113" i="16" s="1"/>
  <c r="AL129" i="16"/>
  <c r="AM129" i="16" s="1"/>
  <c r="AL145" i="16"/>
  <c r="AM145" i="16" s="1"/>
  <c r="AL153" i="16"/>
  <c r="AM153" i="16" s="1"/>
  <c r="AL161" i="16"/>
  <c r="AM161" i="16" s="1"/>
  <c r="AL169" i="16"/>
  <c r="AM169" i="16" s="1"/>
  <c r="AL177" i="16"/>
  <c r="AM177" i="16" s="1"/>
  <c r="AL185" i="16"/>
  <c r="AM185" i="16" s="1"/>
  <c r="AL193" i="16"/>
  <c r="AM193" i="16" s="1"/>
  <c r="AL201" i="16"/>
  <c r="AM201" i="16" s="1"/>
  <c r="AL209" i="16"/>
  <c r="AM209" i="16" s="1"/>
  <c r="AL217" i="16"/>
  <c r="AM217" i="16" s="1"/>
  <c r="AL225" i="16"/>
  <c r="AM225" i="16" s="1"/>
  <c r="AL233" i="16"/>
  <c r="AM233" i="16" s="1"/>
  <c r="AL241" i="16"/>
  <c r="AM241" i="16" s="1"/>
  <c r="AL249" i="16"/>
  <c r="AM249" i="16" s="1"/>
  <c r="AL257" i="16"/>
  <c r="AM257" i="16" s="1"/>
  <c r="AL265" i="16"/>
  <c r="AM265" i="16" s="1"/>
  <c r="AL273" i="16"/>
  <c r="AM273" i="16" s="1"/>
  <c r="AL281" i="16"/>
  <c r="AM281" i="16" s="1"/>
  <c r="AL289" i="16"/>
  <c r="AM289" i="16" s="1"/>
  <c r="AL297" i="16"/>
  <c r="AM297" i="16" s="1"/>
  <c r="AL305" i="16"/>
  <c r="AM305" i="16" s="1"/>
  <c r="AL313" i="16"/>
  <c r="AM313" i="16" s="1"/>
  <c r="AL321" i="16"/>
  <c r="AM321" i="16" s="1"/>
  <c r="AL329" i="16"/>
  <c r="AM329" i="16" s="1"/>
  <c r="AL337" i="16"/>
  <c r="AM337" i="16" s="1"/>
  <c r="AL345" i="16"/>
  <c r="AM345" i="16" s="1"/>
  <c r="AL353" i="16"/>
  <c r="AM353" i="16" s="1"/>
  <c r="AL361" i="16"/>
  <c r="AM361" i="16" s="1"/>
  <c r="AL369" i="16"/>
  <c r="AM369" i="16" s="1"/>
  <c r="AL377" i="16"/>
  <c r="AM377" i="16" s="1"/>
  <c r="AL385" i="16"/>
  <c r="AM385" i="16" s="1"/>
  <c r="AL393" i="16"/>
  <c r="AM393" i="16" s="1"/>
  <c r="AL401" i="16"/>
  <c r="AM401" i="16" s="1"/>
  <c r="AL409" i="16"/>
  <c r="AM409" i="16" s="1"/>
  <c r="AL417" i="16"/>
  <c r="AM417" i="16" s="1"/>
  <c r="AL425" i="16"/>
  <c r="AM425" i="16" s="1"/>
  <c r="AL433" i="16"/>
  <c r="AM433" i="16" s="1"/>
  <c r="AL441" i="16"/>
  <c r="AM441" i="16" s="1"/>
  <c r="AL449" i="16"/>
  <c r="AM449" i="16" s="1"/>
  <c r="AL457" i="16"/>
  <c r="AM457" i="16" s="1"/>
  <c r="AL465" i="16"/>
  <c r="AM465" i="16" s="1"/>
  <c r="AL475" i="16"/>
  <c r="AM475" i="16" s="1"/>
  <c r="AL486" i="16"/>
  <c r="AM486" i="16" s="1"/>
  <c r="AL496" i="16"/>
  <c r="AM496" i="16" s="1"/>
  <c r="AL507" i="16"/>
  <c r="AM507" i="16" s="1"/>
  <c r="AL518" i="16"/>
  <c r="AM518" i="16" s="1"/>
  <c r="AL528" i="16"/>
  <c r="AM528" i="16" s="1"/>
  <c r="AL539" i="16"/>
  <c r="AM539" i="16" s="1"/>
  <c r="AL550" i="16"/>
  <c r="AM550" i="16" s="1"/>
  <c r="AL560" i="16"/>
  <c r="AM560" i="16" s="1"/>
  <c r="AL571" i="16"/>
  <c r="AM571" i="16" s="1"/>
  <c r="AL105" i="16"/>
  <c r="AM105" i="16" s="1"/>
  <c r="AL121" i="16"/>
  <c r="AM121" i="16" s="1"/>
  <c r="AL137" i="16"/>
  <c r="AM137" i="16" s="1"/>
  <c r="AL10" i="16"/>
  <c r="AM10" i="16" s="1"/>
  <c r="AL18" i="16"/>
  <c r="AM18" i="16" s="1"/>
  <c r="AL26" i="16"/>
  <c r="AM26" i="16" s="1"/>
  <c r="AL34" i="16"/>
  <c r="AM34" i="16" s="1"/>
  <c r="AL42" i="16"/>
  <c r="AM42" i="16" s="1"/>
  <c r="AL50" i="16"/>
  <c r="AM50" i="16" s="1"/>
  <c r="AL58" i="16"/>
  <c r="AM58" i="16" s="1"/>
  <c r="AL66" i="16"/>
  <c r="AM66" i="16" s="1"/>
  <c r="AL74" i="16"/>
  <c r="AM74" i="16" s="1"/>
  <c r="AL82" i="16"/>
  <c r="AM82" i="16" s="1"/>
  <c r="AL90" i="16"/>
  <c r="AM90" i="16" s="1"/>
  <c r="AL98" i="16"/>
  <c r="AM98" i="16" s="1"/>
  <c r="AL106" i="16"/>
  <c r="AM106" i="16" s="1"/>
  <c r="AL114" i="16"/>
  <c r="AM114" i="16" s="1"/>
  <c r="AL122" i="16"/>
  <c r="AM122" i="16" s="1"/>
  <c r="AL130" i="16"/>
  <c r="AM130" i="16" s="1"/>
  <c r="AL138" i="16"/>
  <c r="AM138" i="16" s="1"/>
  <c r="AL146" i="16"/>
  <c r="AM146" i="16" s="1"/>
  <c r="AL154" i="16"/>
  <c r="AM154" i="16" s="1"/>
  <c r="AL162" i="16"/>
  <c r="AM162" i="16" s="1"/>
  <c r="AL170" i="16"/>
  <c r="AM170" i="16" s="1"/>
  <c r="AL178" i="16"/>
  <c r="AM178" i="16" s="1"/>
  <c r="AL186" i="16"/>
  <c r="AM186" i="16" s="1"/>
  <c r="AL194" i="16"/>
  <c r="AM194" i="16" s="1"/>
  <c r="AL202" i="16"/>
  <c r="AM202" i="16" s="1"/>
  <c r="AL210" i="16"/>
  <c r="AM210" i="16" s="1"/>
  <c r="AL218" i="16"/>
  <c r="AM218" i="16" s="1"/>
  <c r="AL226" i="16"/>
  <c r="AM226" i="16" s="1"/>
  <c r="AL234" i="16"/>
  <c r="AM234" i="16" s="1"/>
  <c r="AL242" i="16"/>
  <c r="AM242" i="16" s="1"/>
  <c r="AL250" i="16"/>
  <c r="AM250" i="16" s="1"/>
  <c r="AL258" i="16"/>
  <c r="AM258" i="16" s="1"/>
  <c r="AL266" i="16"/>
  <c r="AM266" i="16" s="1"/>
  <c r="AL274" i="16"/>
  <c r="AM274" i="16" s="1"/>
  <c r="AL282" i="16"/>
  <c r="AM282" i="16" s="1"/>
  <c r="AL290" i="16"/>
  <c r="AM290" i="16" s="1"/>
  <c r="AL298" i="16"/>
  <c r="AM298" i="16" s="1"/>
  <c r="AL306" i="16"/>
  <c r="AM306" i="16" s="1"/>
  <c r="AL314" i="16"/>
  <c r="AM314" i="16" s="1"/>
  <c r="AL322" i="16"/>
  <c r="AM322" i="16" s="1"/>
  <c r="AL330" i="16"/>
  <c r="AM330" i="16" s="1"/>
  <c r="AL338" i="16"/>
  <c r="AM338" i="16" s="1"/>
  <c r="AL346" i="16"/>
  <c r="AM346" i="16" s="1"/>
  <c r="AL354" i="16"/>
  <c r="AM354" i="16" s="1"/>
  <c r="AL362" i="16"/>
  <c r="AM362" i="16" s="1"/>
  <c r="AL370" i="16"/>
  <c r="AM370" i="16" s="1"/>
  <c r="AL378" i="16"/>
  <c r="AM378" i="16" s="1"/>
  <c r="AL386" i="16"/>
  <c r="AM386" i="16" s="1"/>
  <c r="AL394" i="16"/>
  <c r="AM394" i="16" s="1"/>
  <c r="AL402" i="16"/>
  <c r="AM402" i="16" s="1"/>
  <c r="AL410" i="16"/>
  <c r="AM410" i="16" s="1"/>
  <c r="AL418" i="16"/>
  <c r="AM418" i="16" s="1"/>
  <c r="AL426" i="16"/>
  <c r="AM426" i="16" s="1"/>
  <c r="AL434" i="16"/>
  <c r="AM434" i="16" s="1"/>
  <c r="AL442" i="16"/>
  <c r="AM442" i="16" s="1"/>
  <c r="AL450" i="16"/>
  <c r="AM450" i="16" s="1"/>
  <c r="AL458" i="16"/>
  <c r="AM458" i="16" s="1"/>
  <c r="AL466" i="16"/>
  <c r="AM466" i="16" s="1"/>
  <c r="AL476" i="16"/>
  <c r="AM476" i="16" s="1"/>
  <c r="AL487" i="16"/>
  <c r="AM487" i="16" s="1"/>
  <c r="AL498" i="16"/>
  <c r="AM498" i="16" s="1"/>
  <c r="AL508" i="16"/>
  <c r="AM508" i="16" s="1"/>
  <c r="AL519" i="16"/>
  <c r="AM519" i="16" s="1"/>
  <c r="AL530" i="16"/>
  <c r="AM530" i="16" s="1"/>
  <c r="AL540" i="16"/>
  <c r="AM540" i="16" s="1"/>
  <c r="AL551" i="16"/>
  <c r="AM551" i="16" s="1"/>
  <c r="AL562" i="16"/>
  <c r="AM562" i="16" s="1"/>
  <c r="AL569" i="16"/>
  <c r="AM569" i="16" s="1"/>
  <c r="AL561" i="16"/>
  <c r="AM561" i="16" s="1"/>
  <c r="AL553" i="16"/>
  <c r="AM553" i="16" s="1"/>
  <c r="AL545" i="16"/>
  <c r="AM545" i="16" s="1"/>
  <c r="AL537" i="16"/>
  <c r="AM537" i="16" s="1"/>
  <c r="AL529" i="16"/>
  <c r="AM529" i="16" s="1"/>
  <c r="AL521" i="16"/>
  <c r="AM521" i="16" s="1"/>
  <c r="AL513" i="16"/>
  <c r="AM513" i="16" s="1"/>
  <c r="AL505" i="16"/>
  <c r="AM505" i="16" s="1"/>
  <c r="AL497" i="16"/>
  <c r="AM497" i="16" s="1"/>
  <c r="AL489" i="16"/>
  <c r="AM489" i="16" s="1"/>
  <c r="AL481" i="16"/>
  <c r="AM481" i="16" s="1"/>
  <c r="AL473" i="16"/>
  <c r="AM473" i="16" s="1"/>
  <c r="AL573" i="16"/>
  <c r="AM573" i="16" s="1"/>
  <c r="AL565" i="16"/>
  <c r="AM565" i="16" s="1"/>
  <c r="AL557" i="16"/>
  <c r="AM557" i="16" s="1"/>
  <c r="AL549" i="16"/>
  <c r="AM549" i="16" s="1"/>
  <c r="AL541" i="16"/>
  <c r="AM541" i="16" s="1"/>
  <c r="AL533" i="16"/>
  <c r="AM533" i="16" s="1"/>
  <c r="AL525" i="16"/>
  <c r="AM525" i="16" s="1"/>
  <c r="AL517" i="16"/>
  <c r="AM517" i="16" s="1"/>
  <c r="AL509" i="16"/>
  <c r="AM509" i="16" s="1"/>
  <c r="AL501" i="16"/>
  <c r="AM501" i="16" s="1"/>
  <c r="AL493" i="16"/>
  <c r="AM493" i="16" s="1"/>
  <c r="AL485" i="16"/>
  <c r="AM485" i="16" s="1"/>
  <c r="AL477" i="16"/>
  <c r="AM477" i="16" s="1"/>
  <c r="AL469" i="16"/>
  <c r="AM469" i="16" s="1"/>
  <c r="AL11" i="16"/>
  <c r="AM11" i="16" s="1"/>
  <c r="AL19" i="16"/>
  <c r="AM19" i="16" s="1"/>
  <c r="AL27" i="16"/>
  <c r="AM27" i="16" s="1"/>
  <c r="AL35" i="16"/>
  <c r="AM35" i="16" s="1"/>
  <c r="AL43" i="16"/>
  <c r="AM43" i="16" s="1"/>
  <c r="AL51" i="16"/>
  <c r="AM51" i="16" s="1"/>
  <c r="AL59" i="16"/>
  <c r="AM59" i="16" s="1"/>
  <c r="AL67" i="16"/>
  <c r="AM67" i="16" s="1"/>
  <c r="AL75" i="16"/>
  <c r="AM75" i="16" s="1"/>
  <c r="AL83" i="16"/>
  <c r="AM83" i="16" s="1"/>
  <c r="AL91" i="16"/>
  <c r="AM91" i="16" s="1"/>
  <c r="AL99" i="16"/>
  <c r="AM99" i="16" s="1"/>
  <c r="AL107" i="16"/>
  <c r="AM107" i="16" s="1"/>
  <c r="AL115" i="16"/>
  <c r="AM115" i="16" s="1"/>
  <c r="AL123" i="16"/>
  <c r="AM123" i="16" s="1"/>
  <c r="AL131" i="16"/>
  <c r="AM131" i="16" s="1"/>
  <c r="AL139" i="16"/>
  <c r="AM139" i="16" s="1"/>
  <c r="AL147" i="16"/>
  <c r="AM147" i="16" s="1"/>
  <c r="AL155" i="16"/>
  <c r="AM155" i="16" s="1"/>
  <c r="AL163" i="16"/>
  <c r="AM163" i="16" s="1"/>
  <c r="AL171" i="16"/>
  <c r="AM171" i="16" s="1"/>
  <c r="AL179" i="16"/>
  <c r="AM179" i="16" s="1"/>
  <c r="AL187" i="16"/>
  <c r="AM187" i="16" s="1"/>
  <c r="AL195" i="16"/>
  <c r="AM195" i="16" s="1"/>
  <c r="AL203" i="16"/>
  <c r="AM203" i="16" s="1"/>
  <c r="AL211" i="16"/>
  <c r="AM211" i="16" s="1"/>
  <c r="AL219" i="16"/>
  <c r="AM219" i="16" s="1"/>
  <c r="AL227" i="16"/>
  <c r="AM227" i="16" s="1"/>
  <c r="AL235" i="16"/>
  <c r="AM235" i="16" s="1"/>
  <c r="AL243" i="16"/>
  <c r="AM243" i="16" s="1"/>
  <c r="AL251" i="16"/>
  <c r="AM251" i="16" s="1"/>
  <c r="AL259" i="16"/>
  <c r="AM259" i="16" s="1"/>
  <c r="AL267" i="16"/>
  <c r="AM267" i="16" s="1"/>
  <c r="AL275" i="16"/>
  <c r="AM275" i="16" s="1"/>
  <c r="AL283" i="16"/>
  <c r="AM283" i="16" s="1"/>
  <c r="AL291" i="16"/>
  <c r="AM291" i="16" s="1"/>
  <c r="AL299" i="16"/>
  <c r="AM299" i="16" s="1"/>
  <c r="AL307" i="16"/>
  <c r="AM307" i="16" s="1"/>
  <c r="AL315" i="16"/>
  <c r="AM315" i="16" s="1"/>
  <c r="AL323" i="16"/>
  <c r="AM323" i="16" s="1"/>
  <c r="AL331" i="16"/>
  <c r="AM331" i="16" s="1"/>
  <c r="AL339" i="16"/>
  <c r="AM339" i="16" s="1"/>
  <c r="AL347" i="16"/>
  <c r="AM347" i="16" s="1"/>
  <c r="AL355" i="16"/>
  <c r="AM355" i="16" s="1"/>
  <c r="AL363" i="16"/>
  <c r="AM363" i="16" s="1"/>
  <c r="AL371" i="16"/>
  <c r="AM371" i="16" s="1"/>
  <c r="AL379" i="16"/>
  <c r="AM379" i="16" s="1"/>
  <c r="AL387" i="16"/>
  <c r="AM387" i="16" s="1"/>
  <c r="AL395" i="16"/>
  <c r="AM395" i="16" s="1"/>
  <c r="AL403" i="16"/>
  <c r="AM403" i="16" s="1"/>
  <c r="AL411" i="16"/>
  <c r="AM411" i="16" s="1"/>
  <c r="AL419" i="16"/>
  <c r="AM419" i="16" s="1"/>
  <c r="AL427" i="16"/>
  <c r="AM427" i="16" s="1"/>
  <c r="AL435" i="16"/>
  <c r="AM435" i="16" s="1"/>
  <c r="AL443" i="16"/>
  <c r="AM443" i="16" s="1"/>
  <c r="AL451" i="16"/>
  <c r="AM451" i="16" s="1"/>
  <c r="AL459" i="16"/>
  <c r="AM459" i="16" s="1"/>
  <c r="AL467" i="16"/>
  <c r="AM467" i="16" s="1"/>
  <c r="AL478" i="16"/>
  <c r="AM478" i="16" s="1"/>
  <c r="AL488" i="16"/>
  <c r="AM488" i="16" s="1"/>
  <c r="AL499" i="16"/>
  <c r="AM499" i="16" s="1"/>
  <c r="AL510" i="16"/>
  <c r="AM510" i="16" s="1"/>
  <c r="AL520" i="16"/>
  <c r="AM520" i="16" s="1"/>
  <c r="AL531" i="16"/>
  <c r="AM531" i="16" s="1"/>
  <c r="AL542" i="16"/>
  <c r="AM542" i="16" s="1"/>
  <c r="AL552" i="16"/>
  <c r="AM552" i="16" s="1"/>
  <c r="AL563" i="16"/>
  <c r="AM563" i="16" s="1"/>
  <c r="AL574" i="16"/>
  <c r="AM574" i="16" s="1"/>
  <c r="AL4" i="16"/>
  <c r="AM4" i="16" s="1"/>
  <c r="AL12" i="16"/>
  <c r="AM12" i="16" s="1"/>
  <c r="AL20" i="16"/>
  <c r="AM20" i="16" s="1"/>
  <c r="AL28" i="16"/>
  <c r="AM28" i="16" s="1"/>
  <c r="AL36" i="16"/>
  <c r="AM36" i="16" s="1"/>
  <c r="AL44" i="16"/>
  <c r="AM44" i="16" s="1"/>
  <c r="AL52" i="16"/>
  <c r="AM52" i="16" s="1"/>
  <c r="AL60" i="16"/>
  <c r="AM60" i="16" s="1"/>
  <c r="AL68" i="16"/>
  <c r="AM68" i="16" s="1"/>
  <c r="AL76" i="16"/>
  <c r="AM76" i="16" s="1"/>
  <c r="AL84" i="16"/>
  <c r="AM84" i="16" s="1"/>
  <c r="AL92" i="16"/>
  <c r="AM92" i="16" s="1"/>
  <c r="AL100" i="16"/>
  <c r="AM100" i="16" s="1"/>
  <c r="AL108" i="16"/>
  <c r="AM108" i="16" s="1"/>
  <c r="AL116" i="16"/>
  <c r="AM116" i="16" s="1"/>
  <c r="AL124" i="16"/>
  <c r="AM124" i="16" s="1"/>
  <c r="AL132" i="16"/>
  <c r="AM132" i="16" s="1"/>
  <c r="AL140" i="16"/>
  <c r="AM140" i="16" s="1"/>
  <c r="AL148" i="16"/>
  <c r="AM148" i="16" s="1"/>
  <c r="AL156" i="16"/>
  <c r="AM156" i="16" s="1"/>
  <c r="AL164" i="16"/>
  <c r="AM164" i="16" s="1"/>
  <c r="AL172" i="16"/>
  <c r="AM172" i="16" s="1"/>
  <c r="AL180" i="16"/>
  <c r="AM180" i="16" s="1"/>
  <c r="AL188" i="16"/>
  <c r="AM188" i="16" s="1"/>
  <c r="AL196" i="16"/>
  <c r="AM196" i="16" s="1"/>
  <c r="AL204" i="16"/>
  <c r="AM204" i="16" s="1"/>
  <c r="AL212" i="16"/>
  <c r="AM212" i="16" s="1"/>
  <c r="AL220" i="16"/>
  <c r="AM220" i="16" s="1"/>
  <c r="AL228" i="16"/>
  <c r="AM228" i="16" s="1"/>
  <c r="AL236" i="16"/>
  <c r="AM236" i="16" s="1"/>
  <c r="AL244" i="16"/>
  <c r="AM244" i="16" s="1"/>
  <c r="AL252" i="16"/>
  <c r="AM252" i="16" s="1"/>
  <c r="AL260" i="16"/>
  <c r="AM260" i="16" s="1"/>
  <c r="AL268" i="16"/>
  <c r="AM268" i="16" s="1"/>
  <c r="AL276" i="16"/>
  <c r="AM276" i="16" s="1"/>
  <c r="AL284" i="16"/>
  <c r="AM284" i="16" s="1"/>
  <c r="AL292" i="16"/>
  <c r="AM292" i="16" s="1"/>
  <c r="AL300" i="16"/>
  <c r="AM300" i="16" s="1"/>
  <c r="AL308" i="16"/>
  <c r="AM308" i="16" s="1"/>
  <c r="AL316" i="16"/>
  <c r="AM316" i="16" s="1"/>
  <c r="AL324" i="16"/>
  <c r="AM324" i="16" s="1"/>
  <c r="AL332" i="16"/>
  <c r="AM332" i="16" s="1"/>
  <c r="AL340" i="16"/>
  <c r="AM340" i="16" s="1"/>
  <c r="AL348" i="16"/>
  <c r="AM348" i="16" s="1"/>
  <c r="AL356" i="16"/>
  <c r="AM356" i="16" s="1"/>
  <c r="AL364" i="16"/>
  <c r="AM364" i="16" s="1"/>
  <c r="AL372" i="16"/>
  <c r="AM372" i="16" s="1"/>
  <c r="AL380" i="16"/>
  <c r="AM380" i="16" s="1"/>
  <c r="AL388" i="16"/>
  <c r="AM388" i="16" s="1"/>
  <c r="AL396" i="16"/>
  <c r="AM396" i="16" s="1"/>
  <c r="AL404" i="16"/>
  <c r="AM404" i="16" s="1"/>
  <c r="AL412" i="16"/>
  <c r="AM412" i="16" s="1"/>
  <c r="AL420" i="16"/>
  <c r="AM420" i="16" s="1"/>
  <c r="AL428" i="16"/>
  <c r="AM428" i="16" s="1"/>
  <c r="AL436" i="16"/>
  <c r="AM436" i="16" s="1"/>
  <c r="AL444" i="16"/>
  <c r="AM444" i="16" s="1"/>
  <c r="AL452" i="16"/>
  <c r="AM452" i="16" s="1"/>
  <c r="AL460" i="16"/>
  <c r="AM460" i="16" s="1"/>
  <c r="AL468" i="16"/>
  <c r="AM468" i="16" s="1"/>
  <c r="AL479" i="16"/>
  <c r="AM479" i="16" s="1"/>
  <c r="AL490" i="16"/>
  <c r="AM490" i="16" s="1"/>
  <c r="AL500" i="16"/>
  <c r="AM500" i="16" s="1"/>
  <c r="AL511" i="16"/>
  <c r="AM511" i="16" s="1"/>
  <c r="AL522" i="16"/>
  <c r="AM522" i="16" s="1"/>
  <c r="AL532" i="16"/>
  <c r="AM532" i="16" s="1"/>
  <c r="AL543" i="16"/>
  <c r="AM543" i="16" s="1"/>
  <c r="AL554" i="16"/>
  <c r="AM554" i="16" s="1"/>
  <c r="AL564" i="16"/>
  <c r="AM564" i="16" s="1"/>
  <c r="AL29" i="16"/>
  <c r="AM29" i="16" s="1"/>
  <c r="AL45" i="16"/>
  <c r="AM45" i="16" s="1"/>
  <c r="AL61" i="16"/>
  <c r="AM61" i="16" s="1"/>
  <c r="AL77" i="16"/>
  <c r="AM77" i="16" s="1"/>
  <c r="AL85" i="16"/>
  <c r="AM85" i="16" s="1"/>
  <c r="AL93" i="16"/>
  <c r="AM93" i="16" s="1"/>
  <c r="AL101" i="16"/>
  <c r="AM101" i="16" s="1"/>
  <c r="AL109" i="16"/>
  <c r="AM109" i="16" s="1"/>
  <c r="AL117" i="16"/>
  <c r="AM117" i="16" s="1"/>
  <c r="AL125" i="16"/>
  <c r="AM125" i="16" s="1"/>
  <c r="AL133" i="16"/>
  <c r="AM133" i="16" s="1"/>
  <c r="AL141" i="16"/>
  <c r="AM141" i="16" s="1"/>
  <c r="AL149" i="16"/>
  <c r="AM149" i="16" s="1"/>
  <c r="AL157" i="16"/>
  <c r="AM157" i="16" s="1"/>
  <c r="AL165" i="16"/>
  <c r="AM165" i="16" s="1"/>
  <c r="AL173" i="16"/>
  <c r="AM173" i="16" s="1"/>
  <c r="AL181" i="16"/>
  <c r="AM181" i="16" s="1"/>
  <c r="AL189" i="16"/>
  <c r="AM189" i="16" s="1"/>
  <c r="AL197" i="16"/>
  <c r="AM197" i="16" s="1"/>
  <c r="AL205" i="16"/>
  <c r="AM205" i="16" s="1"/>
  <c r="AL213" i="16"/>
  <c r="AM213" i="16" s="1"/>
  <c r="AL221" i="16"/>
  <c r="AM221" i="16" s="1"/>
  <c r="AL229" i="16"/>
  <c r="AM229" i="16" s="1"/>
  <c r="AL237" i="16"/>
  <c r="AM237" i="16" s="1"/>
  <c r="AL245" i="16"/>
  <c r="AM245" i="16" s="1"/>
  <c r="AL253" i="16"/>
  <c r="AM253" i="16" s="1"/>
  <c r="AL261" i="16"/>
  <c r="AM261" i="16" s="1"/>
  <c r="AL269" i="16"/>
  <c r="AM269" i="16" s="1"/>
  <c r="AL277" i="16"/>
  <c r="AM277" i="16" s="1"/>
  <c r="AL285" i="16"/>
  <c r="AM285" i="16" s="1"/>
  <c r="AL293" i="16"/>
  <c r="AM293" i="16" s="1"/>
  <c r="AL301" i="16"/>
  <c r="AM301" i="16" s="1"/>
  <c r="AL309" i="16"/>
  <c r="AM309" i="16" s="1"/>
  <c r="AL317" i="16"/>
  <c r="AM317" i="16" s="1"/>
  <c r="AL325" i="16"/>
  <c r="AM325" i="16" s="1"/>
  <c r="AL333" i="16"/>
  <c r="AM333" i="16" s="1"/>
  <c r="AL341" i="16"/>
  <c r="AM341" i="16" s="1"/>
  <c r="AL349" i="16"/>
  <c r="AM349" i="16" s="1"/>
  <c r="AL357" i="16"/>
  <c r="AM357" i="16" s="1"/>
  <c r="AL365" i="16"/>
  <c r="AM365" i="16" s="1"/>
  <c r="AL373" i="16"/>
  <c r="AM373" i="16" s="1"/>
  <c r="AL381" i="16"/>
  <c r="AM381" i="16" s="1"/>
  <c r="AL389" i="16"/>
  <c r="AM389" i="16" s="1"/>
  <c r="AL397" i="16"/>
  <c r="AM397" i="16" s="1"/>
  <c r="AL405" i="16"/>
  <c r="AM405" i="16" s="1"/>
  <c r="AL413" i="16"/>
  <c r="AM413" i="16" s="1"/>
  <c r="AL421" i="16"/>
  <c r="AM421" i="16" s="1"/>
  <c r="AL429" i="16"/>
  <c r="AM429" i="16" s="1"/>
  <c r="AL437" i="16"/>
  <c r="AM437" i="16" s="1"/>
  <c r="AL445" i="16"/>
  <c r="AM445" i="16" s="1"/>
  <c r="AL453" i="16"/>
  <c r="AM453" i="16" s="1"/>
  <c r="AL461" i="16"/>
  <c r="AM461" i="16" s="1"/>
  <c r="AL470" i="16"/>
  <c r="AM470" i="16" s="1"/>
  <c r="AL480" i="16"/>
  <c r="AM480" i="16" s="1"/>
  <c r="AL491" i="16"/>
  <c r="AM491" i="16" s="1"/>
  <c r="AL502" i="16"/>
  <c r="AM502" i="16" s="1"/>
  <c r="AL512" i="16"/>
  <c r="AM512" i="16" s="1"/>
  <c r="AL523" i="16"/>
  <c r="AM523" i="16" s="1"/>
  <c r="AL534" i="16"/>
  <c r="AM534" i="16" s="1"/>
  <c r="AL544" i="16"/>
  <c r="AM544" i="16" s="1"/>
  <c r="AL555" i="16"/>
  <c r="AM555" i="16" s="1"/>
  <c r="AL566" i="16"/>
  <c r="AM566" i="16" s="1"/>
</calcChain>
</file>

<file path=xl/sharedStrings.xml><?xml version="1.0" encoding="utf-8"?>
<sst xmlns="http://schemas.openxmlformats.org/spreadsheetml/2006/main" count="7124" uniqueCount="5663">
  <si>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</si>
  <si>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</si>
  <si>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</si>
  <si>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</si>
  <si>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</si>
  <si>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</si>
  <si>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</si>
  <si>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</si>
  <si>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</si>
  <si>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</si>
  <si>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</si>
  <si>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</si>
  <si>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</si>
  <si>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</si>
  <si>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</si>
  <si>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</si>
  <si>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</si>
  <si>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</si>
  <si>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</si>
  <si>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</si>
  <si>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</si>
  <si>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</si>
  <si>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</si>
  <si>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</si>
  <si>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</si>
  <si>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</si>
  <si>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</si>
  <si>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</si>
  <si>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</si>
  <si>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</si>
  <si>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</si>
  <si>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</si>
  <si>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</si>
  <si>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</si>
  <si>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</si>
  <si>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</si>
  <si>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</si>
  <si>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</si>
  <si>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</si>
  <si>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</si>
  <si>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</si>
  <si>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</si>
  <si>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</si>
  <si>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</si>
  <si>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</si>
  <si>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</si>
  <si>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</si>
  <si>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</si>
  <si>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</si>
  <si>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</si>
  <si>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</si>
  <si>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</si>
  <si>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</si>
  <si>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</si>
  <si>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</si>
  <si>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</si>
  <si>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</si>
  <si>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</si>
  <si>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</si>
  <si>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</si>
  <si>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</si>
  <si>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</si>
  <si>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</si>
  <si>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</si>
  <si>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</si>
  <si>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</si>
  <si>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</si>
  <si>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</si>
  <si>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</si>
  <si>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</si>
  <si>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</si>
  <si>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</si>
  <si>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</si>
  <si>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</si>
  <si>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</si>
  <si>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</si>
  <si>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</si>
  <si>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</si>
  <si>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</si>
  <si>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</si>
  <si>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</si>
  <si>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</si>
  <si>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</si>
  <si>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</si>
  <si>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</si>
  <si>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</si>
  <si>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</si>
  <si>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</si>
  <si>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</si>
  <si>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</si>
  <si>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</si>
  <si>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</si>
  <si>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</si>
  <si>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</si>
  <si>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</si>
  <si>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</si>
  <si>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</si>
  <si>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</si>
  <si>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</si>
  <si>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</si>
  <si>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</si>
  <si>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CNGE 2023</t>
  </si>
  <si>
    <t>Se refiere a las siglas con las que se identifica al Censo Nacional de Gobiernos Estatales 2023.</t>
  </si>
  <si>
    <t>Informante básico</t>
  </si>
  <si>
    <t>Informante complementario 1</t>
  </si>
  <si>
    <t>Informante complementario 2</t>
  </si>
  <si>
    <t>Centros penitenciarios</t>
  </si>
  <si>
    <t>Comisión Intersecretarial para la Reinserción Social y Servicios Postpenales u homóloga</t>
  </si>
  <si>
    <t>Plan o programa postpenitenciario</t>
  </si>
  <si>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</si>
  <si>
    <t>Servicios postpenales</t>
  </si>
  <si>
    <t>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</si>
  <si>
    <t>Total</t>
  </si>
  <si>
    <t>Hombres</t>
  </si>
  <si>
    <t>Mujeres</t>
  </si>
  <si>
    <t>99.</t>
  </si>
  <si>
    <t>S</t>
  </si>
  <si>
    <t>En caso de tener algún comentario u observación al dato registrado en la respuesta de la presente pregunta, o los datos que derivan de la misma, favor de anotarlo en el siguiente espacio. De lo contrario, déjelo en blanco.</t>
  </si>
  <si>
    <t>Instrucciones generales:</t>
  </si>
  <si>
    <t>Municipio o demarcación territorial</t>
  </si>
  <si>
    <t>Colonia</t>
  </si>
  <si>
    <t>Latitud</t>
  </si>
  <si>
    <t xml:space="preserve">, </t>
  </si>
  <si>
    <t>Longitud</t>
  </si>
  <si>
    <t>Clave</t>
  </si>
  <si>
    <t>Nombre</t>
  </si>
  <si>
    <t>,</t>
  </si>
  <si>
    <t>Instrucciones generales para las preguntas de la sección:</t>
  </si>
  <si>
    <t>Instrucción general para las preguntas de la subsección:</t>
  </si>
  <si>
    <t>Glosario de la subsección:</t>
  </si>
  <si>
    <r>
      <t xml:space="preserve">1.- </t>
    </r>
    <r>
      <rPr>
        <b/>
        <i/>
        <sz val="8"/>
        <rFont val="Arial"/>
        <family val="2"/>
      </rPr>
      <t>Servicios postpenales:</t>
    </r>
    <r>
      <rPr>
        <i/>
        <sz val="8"/>
        <rFont val="Arial"/>
        <family val="2"/>
      </rPr>
      <t xml:space="preserve"> 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r>
  </si>
  <si>
    <t>Glosario del apartado:</t>
  </si>
  <si>
    <t>Seleccione con una "X" un solo código.</t>
  </si>
  <si>
    <t>1. Sí</t>
  </si>
  <si>
    <r>
      <t xml:space="preserve">Otra institución:
</t>
    </r>
    <r>
      <rPr>
        <i/>
        <sz val="8"/>
        <rFont val="Arial"/>
        <family val="2"/>
      </rPr>
      <t>(especifique)</t>
    </r>
  </si>
  <si>
    <t>Institución responsable de los centros penitenciarios de la entidad federativa</t>
  </si>
  <si>
    <t>Secretaría del Trabajo u homóloga de la entidad federativa</t>
  </si>
  <si>
    <t>Secretaría de Gobierno u homóloga de la entidad federativa</t>
  </si>
  <si>
    <t>Sistema Estatal para el Desarrollo de la Familia u homólogo</t>
  </si>
  <si>
    <t>Secretaría de Desarrollo Social u homóloga de la entidad federativa</t>
  </si>
  <si>
    <t>Instituto de Cultura Física y Deporte u homólogo de la entidad federativa</t>
  </si>
  <si>
    <t>Secretaría de Economía u homóloga de la entidad federativa</t>
  </si>
  <si>
    <t>Secretaría de Educación Pública u homóloga de la entidad federativa</t>
  </si>
  <si>
    <r>
      <t xml:space="preserve">Otra institución </t>
    </r>
    <r>
      <rPr>
        <i/>
        <sz val="8"/>
        <rFont val="Arial"/>
        <family val="2"/>
      </rPr>
      <t>(especifique)</t>
    </r>
  </si>
  <si>
    <t>Secretaría de Cultura u homóloga de la entidad federativa</t>
  </si>
  <si>
    <t>Secretaría de Salud u homóloga de la entidad federativa</t>
  </si>
  <si>
    <t>Instrucción general para las preguntas del apartado:</t>
  </si>
  <si>
    <r>
      <t xml:space="preserve">1.- </t>
    </r>
    <r>
      <rPr>
        <b/>
        <i/>
        <sz val="8"/>
        <rFont val="Arial"/>
        <family val="2"/>
      </rPr>
      <t xml:space="preserve">Plan o programa postpenitenciario: </t>
    </r>
    <r>
      <rPr>
        <i/>
        <sz val="8"/>
        <rFont val="Arial"/>
        <family val="2"/>
      </rPr>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r>
  </si>
  <si>
    <t>En caso de que su entidad federativa no haya contado con algún plan o programa postpenitenciario, se haya encontrado en proceso de integración, o no cuente con información para determinarlo, indíquelo en la columna correspondiente conforme al catálogo respectivo y deje el resto de la fila en blanco.</t>
  </si>
  <si>
    <t>Señale las instituciones que participaron en el diseño del plan o programa postpenitenciario.</t>
  </si>
  <si>
    <t>En caso de seleccionar el código "1" o "99" no puede seleccionar otro código. En caso de que esta instrucción no le aplique, justifíquelo en el recuadro que se encuentra al final de las opciones de respuesta.</t>
  </si>
  <si>
    <t>1. Comisión Intersecretarial para la Reinserción Social y Servicios Postpenales u homóloga de la entidad federativa</t>
  </si>
  <si>
    <t>2. Institución responsable de los centros penitenciarios de la entidad federativa</t>
  </si>
  <si>
    <t>3. Secretaría de Gobierno u homóloga de la entidad federativa</t>
  </si>
  <si>
    <t>4. Secretaría de Desarrollo Social u homóloga de la entidad federativa</t>
  </si>
  <si>
    <t>5. Secretaría de Economía u homóloga de la entidad federativa</t>
  </si>
  <si>
    <t>6. Secretaría de Educación Pública u homóloga de la entidad federativa</t>
  </si>
  <si>
    <t>7. Secretaría de Cultura u homóloga de la entidad federativa</t>
  </si>
  <si>
    <t>8. Secretaría de Salud u homóloga de la entidad federativa</t>
  </si>
  <si>
    <t>9. Secretaría del Trabajo u homóloga de la entidad federativa</t>
  </si>
  <si>
    <t>10. Sistema Estatal para el Desarrollo Integral de la Familia u homólogo</t>
  </si>
  <si>
    <t>11. Instituto de Cultura Física y Deporte u homólogo de la entidad federativa</t>
  </si>
  <si>
    <r>
      <t xml:space="preserve">13. Otra institución </t>
    </r>
    <r>
      <rPr>
        <i/>
        <sz val="8"/>
        <rFont val="Arial"/>
        <family val="2"/>
      </rPr>
      <t>(especifique)</t>
    </r>
  </si>
  <si>
    <t>Señale las acciones de vinculación consideradas en el plan o programa postpenitenciario.</t>
  </si>
  <si>
    <t>En caso de seleccionar el código "99" no puede seleccionar otro código.</t>
  </si>
  <si>
    <t>1. Vinculación con instituciones educativas, orientación y/o apoyo para la nivelación o continuación de estudios</t>
  </si>
  <si>
    <t>2. Suscripción de convenios con instituciones públicas y/o privadas para conformar una bolsa de trabajo</t>
  </si>
  <si>
    <t>3. Otorgamiento de apoyos para el trabajo, vinculación con empresas y/o capacitación laboral</t>
  </si>
  <si>
    <t>4. Otorgamiento de créditos y/o apoyos para el desarrollo de proyectos de autoempleo o de microempresas</t>
  </si>
  <si>
    <t>5. Asesoría y/o asistencia jurídica</t>
  </si>
  <si>
    <t>6. Creación de fondos de ahorro con los ingresos derivados de las actividades productivas remuneradas realizadas durante la privación de la libertad</t>
  </si>
  <si>
    <t>7. Tratamiento contra la adicción a sustancias psicoactivas</t>
  </si>
  <si>
    <t>8. Atención médica, psicológica y/o terapéutica</t>
  </si>
  <si>
    <t>9. Creación, organización y/o administración de albergues o comedores</t>
  </si>
  <si>
    <t>10. Otorgamiento de apoyos para transporte y/o donación de ropa y alimentos</t>
  </si>
  <si>
    <t>11. Actividades deportivas, culturales o recreativas</t>
  </si>
  <si>
    <t>1. Hombres</t>
  </si>
  <si>
    <t>2. Mujeres</t>
  </si>
  <si>
    <t>La cifra debe anotarse en pesos mexicanos (no debe agregar la frase “miles o millones de pesos”).</t>
  </si>
  <si>
    <t>Complemento 1</t>
  </si>
  <si>
    <t xml:space="preserve">1. Visitas a centros penitenciarios </t>
  </si>
  <si>
    <t>Visitas domiciliarias</t>
  </si>
  <si>
    <t>Llamadas telefónicas o videollamadas</t>
  </si>
  <si>
    <t>Correos electrónicos</t>
  </si>
  <si>
    <r>
      <t xml:space="preserve">Mensajería instantánea </t>
    </r>
    <r>
      <rPr>
        <i/>
        <sz val="8"/>
        <rFont val="Arial"/>
        <family val="2"/>
      </rPr>
      <t>(WhatsApp, Messenger, Telegram, etc.)</t>
    </r>
  </si>
  <si>
    <t>En caso de que no haya estado facultada para otorgar algún tipo de servicio postpenal en determinada materia, o no cuente con información para determinarlo, indíquelo en la columna correspondiente conforme al catálogo respectivo y deje el resto de la fila en blanco.</t>
  </si>
  <si>
    <t>Materia del servicio postpenal</t>
  </si>
  <si>
    <r>
      <t xml:space="preserve">Otra materia </t>
    </r>
    <r>
      <rPr>
        <i/>
        <sz val="8"/>
        <rFont val="Arial"/>
        <family val="2"/>
      </rPr>
      <t>(especifique)</t>
    </r>
  </si>
  <si>
    <r>
      <t xml:space="preserve">Otra materia:
</t>
    </r>
    <r>
      <rPr>
        <i/>
        <sz val="8"/>
        <rFont val="Arial"/>
        <family val="2"/>
      </rPr>
      <t>(especifique)</t>
    </r>
  </si>
  <si>
    <r>
      <t xml:space="preserve">Total de personas egresadas beneficiadas con algún servicio postpenal </t>
    </r>
    <r>
      <rPr>
        <b/>
        <i/>
        <sz val="8"/>
        <rFont val="Arial"/>
        <family val="2"/>
      </rPr>
      <t>(1. + 2.)</t>
    </r>
  </si>
  <si>
    <t>¿El Municipio cuenta con un Programa de Transparencia y/o Anticorrupción?</t>
  </si>
  <si>
    <t>La suma de las cantidades registradas en la columna "Total" debe ser igual o mayor a la cantidad reportada como respuesta en el recuadro "Total de personas egresadas beneficiadas con algún servicio postpenal" de la pregunta anterior, así como corresponder a su desagregación por sexo; toda vez que a una persona egresada beneficiada se le pudieron haber otorgado servicios postpenales en una o más materias.</t>
  </si>
  <si>
    <t>Personas egresadas beneficiadas con algún servicio postpenal, según sexo</t>
  </si>
  <si>
    <t>Otra materia</t>
  </si>
  <si>
    <t>Tipo de servicio postpenal en materia laboral</t>
  </si>
  <si>
    <t>Personas egresadas beneficiadas con algún servicio postpenal en materia laboral, según sexo</t>
  </si>
  <si>
    <t>Capacitación para el autoempleo</t>
  </si>
  <si>
    <t>Cursos o talleres para aprender un oficio</t>
  </si>
  <si>
    <t>Registro en bolsas de trabajo</t>
  </si>
  <si>
    <t>Vinculación con empresas</t>
  </si>
  <si>
    <t>Otorgamiento de créditos para proyectos productivos</t>
  </si>
  <si>
    <t>Ayuda para la difusión y comercialización de productos</t>
  </si>
  <si>
    <r>
      <t xml:space="preserve">Otro tipo de servicio postpenal en materia laboral </t>
    </r>
    <r>
      <rPr>
        <i/>
        <sz val="8"/>
        <rFont val="Arial"/>
        <family val="2"/>
      </rPr>
      <t>(especifique)</t>
    </r>
  </si>
  <si>
    <r>
      <t xml:space="preserve">Otro tipo de servicio postpenal en materia laboral:
</t>
    </r>
    <r>
      <rPr>
        <i/>
        <sz val="8"/>
        <rFont val="Arial"/>
        <family val="2"/>
      </rPr>
      <t>(especifique)</t>
    </r>
  </si>
  <si>
    <t>Tipo de servicio postpenal en materia de salud</t>
  </si>
  <si>
    <t>Personas egresadas beneficiadas con algún servicio postpenal en materia de salud, según sexo</t>
  </si>
  <si>
    <t>Atención médica de primer contacto</t>
  </si>
  <si>
    <t>Atención psiquiátrica</t>
  </si>
  <si>
    <t>Atención odontológica</t>
  </si>
  <si>
    <t>Apoyo para medicamentos</t>
  </si>
  <si>
    <t>Tratamiento voluntario de desintoxicación</t>
  </si>
  <si>
    <t>Tratamiento de adicciones a sustancias psicoactivas</t>
  </si>
  <si>
    <t>Diagnóstico psicológico individual, familiar y/o grupal</t>
  </si>
  <si>
    <t>Terapia individual</t>
  </si>
  <si>
    <t>Terapia grupal y/o familiar</t>
  </si>
  <si>
    <t xml:space="preserve">Talleres o pláticas de contención emocional </t>
  </si>
  <si>
    <r>
      <t xml:space="preserve">Otro tipo de servicio postpenal en materia de salud </t>
    </r>
    <r>
      <rPr>
        <i/>
        <sz val="8"/>
        <rFont val="Arial"/>
        <family val="2"/>
      </rPr>
      <t>(especifique)</t>
    </r>
  </si>
  <si>
    <r>
      <t xml:space="preserve">Otro tipo de servicio postpenal en materia de salud:
</t>
    </r>
    <r>
      <rPr>
        <i/>
        <sz val="8"/>
        <rFont val="Arial"/>
        <family val="2"/>
      </rPr>
      <t>(especifique)</t>
    </r>
  </si>
  <si>
    <t>Tipo de servicio postpenal en materia educativa</t>
  </si>
  <si>
    <t>Personas egresadas beneficiadas con algún servicio postpenal en materia educativa, según sexo</t>
  </si>
  <si>
    <t>Orientación para la nivelación o continuación de estudios</t>
  </si>
  <si>
    <t>Vinculación con instituciones educativas</t>
  </si>
  <si>
    <t>Asesoría para la inscripción y/o preparación de exámenes</t>
  </si>
  <si>
    <t>Talleres o pláticas educativas</t>
  </si>
  <si>
    <t>Otorgamiento de becas escolares</t>
  </si>
  <si>
    <r>
      <t xml:space="preserve">Otro tipo de servicio postpenal en materia educativa </t>
    </r>
    <r>
      <rPr>
        <i/>
        <sz val="8"/>
        <rFont val="Arial"/>
        <family val="2"/>
      </rPr>
      <t>(especifique)</t>
    </r>
  </si>
  <si>
    <r>
      <t xml:space="preserve">Otro tipo de servicio postpenal en materia educativa:
</t>
    </r>
    <r>
      <rPr>
        <i/>
        <sz val="8"/>
        <rFont val="Arial"/>
        <family val="2"/>
      </rPr>
      <t>(especifique)</t>
    </r>
  </si>
  <si>
    <t>Tipo de servicio postpenal en materia de apoyos sociales</t>
  </si>
  <si>
    <t>Personas egresadas beneficiadas con algún servicio postpenal en materia de apoyos sociales, según sexo</t>
  </si>
  <si>
    <t>Apoyo para transporte público</t>
  </si>
  <si>
    <t>Apoyos alimentarios o despensas</t>
  </si>
  <si>
    <t>Donación de ropa</t>
  </si>
  <si>
    <t xml:space="preserve">Gestión de apoyos en especie </t>
  </si>
  <si>
    <t xml:space="preserve">Servicio de comedor </t>
  </si>
  <si>
    <t>Servicio de albergue</t>
  </si>
  <si>
    <r>
      <t xml:space="preserve">Otro tipo de servicio postpenal en materia de apoyos sociales </t>
    </r>
    <r>
      <rPr>
        <i/>
        <sz val="8"/>
        <rFont val="Arial"/>
        <family val="2"/>
      </rPr>
      <t>(especifique)</t>
    </r>
  </si>
  <si>
    <r>
      <t xml:space="preserve">Otro tipo de servicio postpenal en materia de apoyos sociales:
</t>
    </r>
    <r>
      <rPr>
        <i/>
        <sz val="8"/>
        <rFont val="Arial"/>
        <family val="2"/>
      </rPr>
      <t>(especifique)</t>
    </r>
  </si>
  <si>
    <t>Tipo de servicio postpenal en materia de gestión y asesoría jurídica</t>
  </si>
  <si>
    <t>Personas egresadas beneficiadas con algún servicio postpenal en materia de gestión y asesoría jurídica, según sexo</t>
  </si>
  <si>
    <t>Asesoría jurídica para la conclusión de trámites legales</t>
  </si>
  <si>
    <r>
      <t xml:space="preserve">Asesoría para obtención de documentos de identidad </t>
    </r>
    <r>
      <rPr>
        <i/>
        <sz val="8"/>
        <rFont val="Arial"/>
        <family val="2"/>
      </rPr>
      <t>(CURP, credencial de elector, acta de nacimiento, etc.)</t>
    </r>
  </si>
  <si>
    <t>Apoyo para solicitar el oficio de cumplimiento de sentencia</t>
  </si>
  <si>
    <t>Apoyo para tramitar la cancelación de antecedentes penales</t>
  </si>
  <si>
    <t>Gestión para recuperar el fondo de ahorro de actividades productivas remuneradas realizadas durante la privación de la libertad</t>
  </si>
  <si>
    <t>Revisión de expedientes en juzgados penales y de ejecución</t>
  </si>
  <si>
    <r>
      <t xml:space="preserve">Otro tipo de servicio postpenal en materia de gestión y asesoría jurídica </t>
    </r>
    <r>
      <rPr>
        <i/>
        <sz val="8"/>
        <rFont val="Arial"/>
        <family val="2"/>
      </rPr>
      <t>(especifique)</t>
    </r>
  </si>
  <si>
    <r>
      <t xml:space="preserve">Otro tipo de servicio postpenal en materia de gestión y asesoría jurídica:
</t>
    </r>
    <r>
      <rPr>
        <i/>
        <sz val="8"/>
        <rFont val="Arial"/>
        <family val="2"/>
      </rPr>
      <t>(especifique)</t>
    </r>
  </si>
  <si>
    <t>En caso de que haya seleccionado el código "2" o "9" en la columna "¿Canalizó personas egresadas a otras instituciones a efecto de que recibieran algún servicio que contribuyera a su proceso de reinserción social?" de la pregunta anterior, no puede registrar información en el presente reactivo.</t>
  </si>
  <si>
    <t>Para el numeral 14, no puede registrar información en la columna "Hombres".</t>
  </si>
  <si>
    <t xml:space="preserve">Institución de canalización </t>
  </si>
  <si>
    <t>Asociaciones humanitarias o de asistencia social</t>
  </si>
  <si>
    <t>Empresas</t>
  </si>
  <si>
    <t xml:space="preserve">Centros de desintoxicación y/o tratamiento de adicciones </t>
  </si>
  <si>
    <t>Centros de integración juvenil</t>
  </si>
  <si>
    <t>Comedores públicos y/o comunitarios</t>
  </si>
  <si>
    <t>Consejos para prevenir y eliminar la discriminación u homólogos</t>
  </si>
  <si>
    <t>Hospitales</t>
  </si>
  <si>
    <t>Instituciones de apoyo psicológico</t>
  </si>
  <si>
    <t>Instituciones educativas</t>
  </si>
  <si>
    <t>Instituciones que otorgan seguro de desempleo</t>
  </si>
  <si>
    <t>Instituciones que operan programas sociales</t>
  </si>
  <si>
    <t>Institutos de la juventud u homólogos</t>
  </si>
  <si>
    <t>Institutos de la mujer u homólogos</t>
  </si>
  <si>
    <t>Institutos de capacitación para el trabajo u homólogos</t>
  </si>
  <si>
    <t>Institutos para emprendedores u homólogos</t>
  </si>
  <si>
    <t>Institutos para las personas con discapacidad u homólogos</t>
  </si>
  <si>
    <t>Institutos para las personas adultas mayores u homólogos</t>
  </si>
  <si>
    <t>Institutos de los pueblos indígenas u homólogos</t>
  </si>
  <si>
    <t>Organismos públicos de derechos humanos</t>
  </si>
  <si>
    <t>Organismos internacionales</t>
  </si>
  <si>
    <t>Organizaciones de la sociedad civil</t>
  </si>
  <si>
    <t>Poderes judiciales</t>
  </si>
  <si>
    <t>Registro civil</t>
  </si>
  <si>
    <t>Sistemas para el Desarrollo Integral de la Familia</t>
  </si>
  <si>
    <t>No identificado</t>
  </si>
  <si>
    <r>
      <rPr>
        <sz val="9"/>
        <rFont val="Arial"/>
        <family val="2"/>
      </rPr>
      <t xml:space="preserve">Otra institución:
</t>
    </r>
    <r>
      <rPr>
        <i/>
        <sz val="8"/>
        <rFont val="Arial"/>
        <family val="2"/>
      </rPr>
      <t>(especifique)</t>
    </r>
  </si>
  <si>
    <t>En caso de que haya seleccionado el código "2", "3" o "9" en la columna "¿Contaba con algún registro sobre las personas egresadas que se encontraban trabajando?" de la pregunta anterior, no puede registrar información en el presente reactivo.</t>
  </si>
  <si>
    <t>Tipo de oficio</t>
  </si>
  <si>
    <t>Personas egresadas que se encontraban trabajando, según sexo</t>
  </si>
  <si>
    <t>Fabricación de muebles de madera</t>
  </si>
  <si>
    <t>Tallado de madera</t>
  </si>
  <si>
    <t>Computación</t>
  </si>
  <si>
    <t>Electricidad</t>
  </si>
  <si>
    <t>Mecánica automotriz</t>
  </si>
  <si>
    <t>Bordado o tejido</t>
  </si>
  <si>
    <t>Reparación de aparatos mecánicos y eléctricos</t>
  </si>
  <si>
    <t>Confección de calzado y prendas de vestir</t>
  </si>
  <si>
    <t>Costura</t>
  </si>
  <si>
    <t>Bisutería</t>
  </si>
  <si>
    <r>
      <t xml:space="preserve">2. No </t>
    </r>
    <r>
      <rPr>
        <i/>
        <sz val="8"/>
        <color theme="1"/>
        <rFont val="Arial"/>
        <family val="2"/>
      </rPr>
      <t>(concluya la sección)</t>
    </r>
  </si>
  <si>
    <t>2. No</t>
  </si>
  <si>
    <t>6. Creación de fondos de ahorro con los ingresos derivados de las actividades productivas remuneradas realizadas durante el internamiento y/o tratamiento externo</t>
  </si>
  <si>
    <r>
      <t xml:space="preserve">Otro tipo de servicio en materia laboral </t>
    </r>
    <r>
      <rPr>
        <i/>
        <sz val="8"/>
        <rFont val="Arial"/>
        <family val="2"/>
      </rPr>
      <t>(especifique)</t>
    </r>
  </si>
  <si>
    <r>
      <t xml:space="preserve">Otro tipo de servicio en materia laboral:
</t>
    </r>
    <r>
      <rPr>
        <i/>
        <sz val="8"/>
        <rFont val="Arial"/>
        <family val="2"/>
      </rPr>
      <t>(especifique)</t>
    </r>
  </si>
  <si>
    <r>
      <t xml:space="preserve">Otro tipo de servicio en materia de salud </t>
    </r>
    <r>
      <rPr>
        <i/>
        <sz val="8"/>
        <rFont val="Arial"/>
        <family val="2"/>
      </rPr>
      <t>(especifique)</t>
    </r>
  </si>
  <si>
    <r>
      <t xml:space="preserve">Otro tipo de servicio en materia de salud:
</t>
    </r>
    <r>
      <rPr>
        <i/>
        <sz val="8"/>
        <rFont val="Arial"/>
        <family val="2"/>
      </rPr>
      <t>(especifique)</t>
    </r>
  </si>
  <si>
    <r>
      <t xml:space="preserve">Otro tipo de servicio en materia educativa </t>
    </r>
    <r>
      <rPr>
        <i/>
        <sz val="8"/>
        <rFont val="Arial"/>
        <family val="2"/>
      </rPr>
      <t>(especifique)</t>
    </r>
  </si>
  <si>
    <r>
      <t xml:space="preserve">Otro tipo de servicio en materia educativa:
</t>
    </r>
    <r>
      <rPr>
        <i/>
        <sz val="8"/>
        <rFont val="Arial"/>
        <family val="2"/>
      </rPr>
      <t>(especifique)</t>
    </r>
  </si>
  <si>
    <r>
      <t xml:space="preserve">Otro tipo de servicio en materia de apoyos sociales </t>
    </r>
    <r>
      <rPr>
        <i/>
        <sz val="8"/>
        <rFont val="Arial"/>
        <family val="2"/>
      </rPr>
      <t>(especifique)</t>
    </r>
  </si>
  <si>
    <r>
      <t xml:space="preserve">Otro tipo de servicio en materia de apoyos sociales:
</t>
    </r>
    <r>
      <rPr>
        <i/>
        <sz val="8"/>
        <rFont val="Arial"/>
        <family val="2"/>
      </rPr>
      <t>(especifique)</t>
    </r>
  </si>
  <si>
    <r>
      <t xml:space="preserve">Asesoría para obtención de documentos de identidad </t>
    </r>
    <r>
      <rPr>
        <i/>
        <sz val="8"/>
        <rFont val="Arial"/>
        <family val="2"/>
      </rPr>
      <t>(CURP, credencial de elector en los casos que aplique, acta de nacimiento, etc.)</t>
    </r>
  </si>
  <si>
    <t xml:space="preserve">Apoyo para solicitar el oficio de cumplimiento de la medida de sanción </t>
  </si>
  <si>
    <t>Gestión para recuperar el fondo de ahorro de actividades productivas remuneradas realizadas durante el internamiento y/o tratamiento externo</t>
  </si>
  <si>
    <r>
      <t xml:space="preserve">Otro tipo de servicio en materia de gestión y asesoría jurídica </t>
    </r>
    <r>
      <rPr>
        <i/>
        <sz val="8"/>
        <rFont val="Arial"/>
        <family val="2"/>
      </rPr>
      <t>(especifique)</t>
    </r>
  </si>
  <si>
    <r>
      <t xml:space="preserve">Otro tipo de servicio en materia de gestión y asesoría jurídica:
</t>
    </r>
    <r>
      <rPr>
        <i/>
        <sz val="8"/>
        <rFont val="Arial"/>
        <family val="2"/>
      </rPr>
      <t>(especifique)</t>
    </r>
  </si>
  <si>
    <t>Indique si al cierre del año 2022 se encontraba constituida en su entidad federativa alguna Comisión Intersecretarial para la Reinserción Social y Servicios Postpenales u homóloga. En caso afirmativo, señale las instituciones que la conformaban al cierre del referido año; utilizando para tal efecto el catálogo que se presenta en la parte inferior de la siguiente tabla.</t>
  </si>
  <si>
    <t>Indique si al cierre del año 2022 su entidad federativa contaba con algún plan o programa postpenitenciario. En caso afirmativo, especifique el lugar donde se encuentra disponible o, en su defecto, la no disponibilidad del mismo.</t>
  </si>
  <si>
    <r>
      <t xml:space="preserve">1.- Periodo de referencia de los datos: 
</t>
    </r>
    <r>
      <rPr>
        <b/>
        <i/>
        <sz val="8"/>
        <rFont val="Arial"/>
        <family val="2"/>
      </rPr>
      <t xml:space="preserve">Durante el año: </t>
    </r>
    <r>
      <rPr>
        <i/>
        <sz val="8"/>
        <rFont val="Arial"/>
        <family val="2"/>
      </rPr>
      <t xml:space="preserve">la información se refiere a lo existente del 1 de enero al 31 de diciembre de 2022.
</t>
    </r>
    <r>
      <rPr>
        <b/>
        <i/>
        <sz val="8"/>
        <rFont val="Arial"/>
        <family val="2"/>
      </rPr>
      <t xml:space="preserve">Al cierre del año: </t>
    </r>
    <r>
      <rPr>
        <i/>
        <sz val="8"/>
        <rFont val="Arial"/>
        <family val="2"/>
      </rPr>
      <t>la información se refiere a lo existente al 31 de diciembre de 2022.</t>
    </r>
  </si>
  <si>
    <t>Seleccione con una "X" el o los códigos que correspondan.</t>
  </si>
  <si>
    <t>2.- Los catálogos utilizados en el presente cuestionario corresponden a denominaciones estándar, de tal forma que si el nombre de alguna categoría no coincide exactamente con la utilizada en su institución, debe registrar los datos en aquella que sea homóloga.</t>
  </si>
  <si>
    <t xml:space="preserve">4.-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 </t>
  </si>
  <si>
    <t>5.-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</si>
  <si>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</si>
  <si>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t>
  </si>
  <si>
    <t>En caso de que no se haya encontrado constituida en su entidad federativa alguna Comisión Intersecretarial para la Reinserción Social y Servicios Postpenales u homóloga, se haya encontrado en proceso de integración, o no cuente con información para determinarlo, indíquelo en la columna correspondiente conforme al catálogo respectivo y deje el resto de la fila en blanco.</t>
  </si>
  <si>
    <t>En el apartado "Instituciones que conformaban la Comisión Intersecretarial para la Reinserción Social y Servicios Postpenales u homóloga" seleccione con una "X" el o los códigos que correspondan.</t>
  </si>
  <si>
    <t>En caso de que seleccione el código "99" en el apartado "Instituciones que conformaban la Comisión Intersecretarial para la Reinserción Social y Servicios Postpenales u homóloga", no puede seleccionar otro código en dicho apartado.</t>
  </si>
  <si>
    <t>En caso de que seleccione el código "12" en el apartado "Instituciones que conformaban la Comisión Intersecretarial para la Reinserción Social y Servicios Postpenales u homóloga", debe anotar el nombre de dicha(s) institución(es) en el recuadro destinado para tal efecto que se encuentra al final de la tabla de respuesta.</t>
  </si>
  <si>
    <t>En caso de que seleccione el código "3" o "9" en la columna "¿Se encontraba constituida en su entidad federativa alguna Comisión Intersecretarial para la Reinserción Social y Servicios Postpenales u homóloga?", explique dicha situación en el recuadro que se encuentra en la parte inferior de la tabla de respuesta.</t>
  </si>
  <si>
    <r>
      <rPr>
        <b/>
        <sz val="9"/>
        <rFont val="Arial"/>
        <family val="2"/>
      </rPr>
      <t>¿Se encontraba constituida en su entidad federativa alguna Comisión Intersecretarial para la Reinserción Social y Servicios Postpenales u homóloga?</t>
    </r>
    <r>
      <rPr>
        <sz val="9"/>
        <rFont val="Arial"/>
        <family val="2"/>
      </rPr>
      <t xml:space="preserve">
</t>
    </r>
    <r>
      <rPr>
        <i/>
        <sz val="8"/>
        <rFont val="Arial"/>
        <family val="2"/>
      </rPr>
      <t>(1. Sí / 2. En proceso de integración / 3. No / 9. No identificado)</t>
    </r>
  </si>
  <si>
    <r>
      <t xml:space="preserve">Instituciones que conformaban la Comisión Intersecretarial para la Reinserción Social y Servicios Postpenales u homóloga
</t>
    </r>
    <r>
      <rPr>
        <i/>
        <sz val="8"/>
        <rFont val="Arial"/>
        <family val="2"/>
      </rPr>
      <t>(ver catálogo)</t>
    </r>
  </si>
  <si>
    <t>Catálogo de instituciones que conformaban la Comisión Intersecretarial para la Reinserción Social y Servicios Postpenales u homóloga</t>
  </si>
  <si>
    <t>En caso de que su entidad federativa haya contado con algún plan o programa postpenitenciario, pero este no se encuentre disponible en línea, en la columna "Sitio donde se encuentra disponible" anote "NA" (No aplica).</t>
  </si>
  <si>
    <t>En caso de que seleccione el código "3" o "9" en la columna "¿Su entidad federativa contaba con algún plan o programa postpenitenciario?", explique dicha situación en el recuadro que se encuentra en la parte inferior de la tabla de respuesta.</t>
  </si>
  <si>
    <r>
      <t xml:space="preserve">¿Su entidad federativa contaba con algún plan o programa postpenitenciario?
</t>
    </r>
    <r>
      <rPr>
        <i/>
        <sz val="8"/>
        <rFont val="Arial"/>
        <family val="2"/>
      </rPr>
      <t>(1. Sí / 2. En proceso de integración / 3. No / 9. No identificado)</t>
    </r>
  </si>
  <si>
    <t>Sitio donde se encuentra disponible (URL)</t>
  </si>
  <si>
    <t xml:space="preserve">Seleccione con una "X" el o los códigos que correspondan. </t>
  </si>
  <si>
    <t>99. No identificado</t>
  </si>
  <si>
    <t>12. Actividades orientadas a la reintegración familiar</t>
  </si>
  <si>
    <t>13. Mecanismos de canalización a instituciones para acceder a trámites y/o servicios de manera gratuita</t>
  </si>
  <si>
    <r>
      <t xml:space="preserve">14. Otras acciones de vinculación </t>
    </r>
    <r>
      <rPr>
        <i/>
        <sz val="8"/>
        <rFont val="Arial"/>
        <family val="2"/>
      </rPr>
      <t>(especifique)</t>
    </r>
  </si>
  <si>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</si>
  <si>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</si>
  <si>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</si>
  <si>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</si>
  <si>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</si>
  <si>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</si>
  <si>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</si>
  <si>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</si>
  <si>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</si>
  <si>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</si>
  <si>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</si>
  <si>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</si>
  <si>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</si>
  <si>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</si>
  <si>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</si>
  <si>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</si>
  <si>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</si>
  <si>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</si>
  <si>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</si>
  <si>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</si>
  <si>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</si>
  <si>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</si>
  <si>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</si>
  <si>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</si>
  <si>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</si>
  <si>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</si>
  <si>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</si>
  <si>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</si>
  <si>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</si>
  <si>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</si>
  <si>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</si>
  <si>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</si>
  <si>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</si>
  <si>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</si>
  <si>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</si>
  <si>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</si>
  <si>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</si>
  <si>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</si>
  <si>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</si>
  <si>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</si>
  <si>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</si>
  <si>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Rango de edad</t>
  </si>
  <si>
    <t>De 18 a 24 años</t>
  </si>
  <si>
    <t>De 25 a 29 años</t>
  </si>
  <si>
    <t>De 30 a 34 años</t>
  </si>
  <si>
    <t>De 35 a 39 años</t>
  </si>
  <si>
    <t>De 40 a 44 años</t>
  </si>
  <si>
    <t>De 45 a 49 años</t>
  </si>
  <si>
    <t xml:space="preserve">De 50 a 54 años </t>
  </si>
  <si>
    <t>De 55 a 59 años</t>
  </si>
  <si>
    <t>De 60 años o más</t>
  </si>
  <si>
    <t xml:space="preserve">10. </t>
  </si>
  <si>
    <t>En caso de seleccionar el código "16" o "99" no puede seleccionar otro código.</t>
  </si>
  <si>
    <t>1. Sala de espera</t>
  </si>
  <si>
    <t>2. Espacios administrativos</t>
  </si>
  <si>
    <t>3. Espacios para pláticas o capacitaciones</t>
  </si>
  <si>
    <t>4. Espacios o salas de desintoxicación</t>
  </si>
  <si>
    <t xml:space="preserve">5. Espacios de alojamiento o albergue </t>
  </si>
  <si>
    <t>6. Área de orientación y/o seguimiento</t>
  </si>
  <si>
    <t>7. Área de atención médica</t>
  </si>
  <si>
    <t>8. Área de atención psicológica</t>
  </si>
  <si>
    <t xml:space="preserve">9. Área de trabajo social y/o apoyos sociales </t>
  </si>
  <si>
    <t>10. Área de asesoría jurídica</t>
  </si>
  <si>
    <t>11. Biblioteca</t>
  </si>
  <si>
    <t>12. Comedor</t>
  </si>
  <si>
    <r>
      <t xml:space="preserve">13. Canchas deportivas </t>
    </r>
    <r>
      <rPr>
        <i/>
        <sz val="8"/>
        <rFont val="Arial"/>
        <family val="2"/>
      </rPr>
      <t>(fútbol, baloncesto, voleibol, etc.)</t>
    </r>
  </si>
  <si>
    <t>14. Baños</t>
  </si>
  <si>
    <r>
      <t>15. Otra área o espacio físico de infraestructura</t>
    </r>
    <r>
      <rPr>
        <i/>
        <sz val="8"/>
        <rFont val="Arial"/>
        <family val="2"/>
      </rPr>
      <t xml:space="preserve"> (especifique)</t>
    </r>
  </si>
  <si>
    <t>16. No contaba con áreas o espacios físicos de infraestructura</t>
  </si>
  <si>
    <t>2. Entrevistas a las personas egresadas</t>
  </si>
  <si>
    <t>3. Distribución de material visual y folletos informativos</t>
  </si>
  <si>
    <r>
      <t xml:space="preserve">4. Difusión en redes sociales </t>
    </r>
    <r>
      <rPr>
        <i/>
        <sz val="8"/>
        <rFont val="Arial"/>
        <family val="2"/>
      </rPr>
      <t>(WhatsApp, Facebook, Twitter, Telegram, etc.)</t>
    </r>
  </si>
  <si>
    <t>5. Campañas en medios de comunicación como radio y televisión</t>
  </si>
  <si>
    <t xml:space="preserve">6. Participación en foros y reuniones con organizaciones públicas, privadas y/o de la sociedad civil </t>
  </si>
  <si>
    <r>
      <t xml:space="preserve">7. Operación de medios de contacto directo a disposición de las personas egresadas </t>
    </r>
    <r>
      <rPr>
        <i/>
        <sz val="8"/>
        <rFont val="Arial"/>
        <family val="2"/>
      </rPr>
      <t>(página web, aplicaciones móviles, correo electrónico, teléfono, etc.)</t>
    </r>
    <r>
      <rPr>
        <sz val="9"/>
        <rFont val="Arial"/>
        <family val="2"/>
      </rPr>
      <t xml:space="preserve"> </t>
    </r>
  </si>
  <si>
    <t>8. Convocatorias a programas</t>
  </si>
  <si>
    <t>9. Uso de criterios de priorización para la selección de las personas beneficiarias</t>
  </si>
  <si>
    <r>
      <t xml:space="preserve">10. Otras acciones </t>
    </r>
    <r>
      <rPr>
        <i/>
        <sz val="8"/>
        <rFont val="Arial"/>
        <family val="2"/>
      </rPr>
      <t>(especifique)</t>
    </r>
  </si>
  <si>
    <t>11. No se realizaron acciones para difundir y facilitar el acceso a los servicios postpenales</t>
  </si>
  <si>
    <t>En caso de seleccionar el código "11" o "99" no puede seleccionar otro código.</t>
  </si>
  <si>
    <t>Medios de seguimiento de las personas egresadas</t>
  </si>
  <si>
    <r>
      <t xml:space="preserve">¿El seguimiento fue de carácter obligatorio?
</t>
    </r>
    <r>
      <rPr>
        <i/>
        <sz val="8"/>
        <rFont val="Arial"/>
        <family val="2"/>
      </rPr>
      <t>(1. Sí / 2. No / 9. No identificado)</t>
    </r>
  </si>
  <si>
    <r>
      <t xml:space="preserve">Otro medio de seguimiento </t>
    </r>
    <r>
      <rPr>
        <i/>
        <sz val="8"/>
        <rFont val="Arial"/>
        <family val="2"/>
      </rPr>
      <t>(especifique)</t>
    </r>
  </si>
  <si>
    <t xml:space="preserve">En caso de que seleccione para el numeral 6 el código "1" en la columna "¿Estuvo facultada para otorgar algún tipo de servicio postpenal?", debe anotar el nombre de dicha(s) materia(s) en el recuadro destinado para tal efecto que se encuentra al final de la tabla de respuesta. </t>
  </si>
  <si>
    <r>
      <t xml:space="preserve">¿Estuvo facultada para otorgar algún tipo de servicio postpenal?
</t>
    </r>
    <r>
      <rPr>
        <i/>
        <sz val="8"/>
        <rFont val="Arial"/>
        <family val="2"/>
      </rPr>
      <t>(1. Sí / 2. No / 9. No identificado)</t>
    </r>
  </si>
  <si>
    <t>Laboral</t>
  </si>
  <si>
    <t>Salud</t>
  </si>
  <si>
    <t>Educación</t>
  </si>
  <si>
    <t>Apoyos sociales</t>
  </si>
  <si>
    <t>Gestión y asesoría jurídica</t>
  </si>
  <si>
    <t>De acuerdo con el total de personas egresadas beneficiadas con algún servicio postpenal que reportó como respuesta en la pregunta anterior, anote la cantidad de las mismas especificando la materia del servicio postpenal otorgado y sexo.</t>
  </si>
  <si>
    <t>La cantidad registrada en la columna "Total" de cada materia del servicio postpenal debe ser igual o menor a la cantidad reportada como respuesta en el recuadro "Total de personas egresadas beneficiadas con algún servicio postpenal" de la pregunta anterior, así como corresponder a su desagregación por sexo. En caso de que esta instrucción no le aplique, justifíquelo en el recuadro que se encuentra al final de la tabla de respuesta.</t>
  </si>
  <si>
    <t>De acuerdo con el total de personas egresadas beneficiadas con algún servicio postpenal que reportó como respuesta en el numeral 1 de la pregunta anterior, anote la cantidad de las mismas especificando el tipo de servicio postpenal otorgado y sexo.</t>
  </si>
  <si>
    <t>La suma de las cantidades registradas en la columna "Total" debe ser igual o mayor a la cantidad reportada como respuesta en la columna "Total" del numeral 1 de la pregunta anterior, así como corresponder a su desagregación por sexo; toda vez que a una persona egresada beneficiada se le pudo haber otorgado uno o más tipos de servicios postpenales en materia laboral.</t>
  </si>
  <si>
    <t>La cantidad registrada en la columna "Total" de cada tipo de servicio postpenal en materia laboral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</si>
  <si>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material laboral en el recuadro destinado para tal efecto que se encuentra al final de la tabla de respuesta.</t>
  </si>
  <si>
    <t>Apoyo para análisis y exámenes médicos</t>
  </si>
  <si>
    <t>El numeral 6 refiere a aquellos casos en los que únicamente se proporciona el servicio de desintoxicación a las personas egresadas, sin formar parte de un tratamiento integral. Dicho tratamiento consiste en la administración de sustancias de sustitución para estabilizar a la persona y, posteriormente, ir reduciendo de forma gradual la dosis hasta suspender su administración.</t>
  </si>
  <si>
    <t>El numeral 7 refiere a aquellos casos en los que se proporciona un tratamiento integral a las personas egresadas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solo se proporcione el servicio desintoxicación voluntaria, debe reportarse en el numeral 6 conforme a lo descrito en la instrucción anterior.</t>
  </si>
  <si>
    <t>En caso de que registre algún valor numérico mayor a cero en el numeral 12, debe anotar el nombre de dicho(s) tipo(s) de servicio(s) postpenal(es) en materia de salud en el recuadro destinado para tal efecto que se encuentra al final de la tabla de respuesta.</t>
  </si>
  <si>
    <t>Apoyo para gestionar la expedición de certificados de estudios</t>
  </si>
  <si>
    <t>En caso de que registre algún valor numérico mayor a cero en el numeral 7, debe anotar el nombre de dicho(s) tipo(s) de servicio(s) postpenal(es) en materia educativa en el recuadro destinado para tal efecto que se encuentra al final de la tabla de respuesta.</t>
  </si>
  <si>
    <t>Gestión de créditos y apoyos para la adquisición o arrendamiento de vivienda</t>
  </si>
  <si>
    <t xml:space="preserve">En caso de que registre algún valor numérico mayor a cero en el numeral 8, debe anotar el nombre de dicho(s) tipo(s) de servicio(s) postpenal(es) en materia de apoyos sociales en el recuadro destinado para tal efecto que se encuentra al final de la tabla de respuesta. </t>
  </si>
  <si>
    <t>En caso de que registre algún valor numérico mayor a cero en el numeral 7, debe anotar el nombre de dicho(s) tipo(s) de servicio(s) postpenal(es) en materia de gestión y asesoría jurídica en el recuadro destinado para tal efecto que se encuentra al final de la tabla de respuesta.</t>
  </si>
  <si>
    <r>
      <t xml:space="preserve">¿Canalizó personas egresadas a otras instituciones a efecto de que recibieran algún servicio que contribuyera a su proceso de reinserción social?
</t>
    </r>
    <r>
      <rPr>
        <i/>
        <sz val="8"/>
        <rFont val="Arial"/>
        <family val="2"/>
      </rPr>
      <t>(1. Sí / 2. No / 9. No identificado)</t>
    </r>
  </si>
  <si>
    <t>Personas egresadas canalizadas, según sexo</t>
  </si>
  <si>
    <t>La suma de las cantidades registradas en la columna "Total" debe ser igual o mayor a la cantidad reportada como respuesta en la columna "Total" de la pregunta anterior, así como corresponder a su desagregación por sexo; toda vez que una persona egresada pudo haber sido canalizada a una o más instituciones.</t>
  </si>
  <si>
    <t>La cantidad registrada en la columna "Total" de cada institución de canalización debe ser igual o menor a la cantidad reportada como respuesta en la columna "Total" de la pregunta anterior, así como corresponder a su desagregación por sexo.</t>
  </si>
  <si>
    <t>En caso de que registre algún valor numérico mayor a cero en el numeral 26, debe anotar el nombre de dicha(s) institución(es) en el recuadro destinado para tal efecto que se encuentra al final de la tabla de respuesta.</t>
  </si>
  <si>
    <t xml:space="preserve"> Personas egresadas canalizadas, según sexo</t>
  </si>
  <si>
    <t>Refugios o albergues</t>
  </si>
  <si>
    <t xml:space="preserve">En caso de que no haya contado con algún registro sobre las personas egresadas que se encontraban trabajando, se haya encontrado en proceso de integración, o no cuente con información para determinarlo, indíquelo en la columna correspondiente conforme al catálogo respectivo y deje el resto de la fila en blanco. </t>
  </si>
  <si>
    <r>
      <t xml:space="preserve">¿Contaba con algún registro sobre las personas egresadas que se encontraban trabajando?
</t>
    </r>
    <r>
      <rPr>
        <i/>
        <sz val="8"/>
        <rFont val="Arial"/>
        <family val="2"/>
      </rPr>
      <t>(1. Sí / 2. En proceso de integración / 3. No / 9. No identificado)</t>
    </r>
  </si>
  <si>
    <r>
      <t xml:space="preserve">Elaboración de manualidades </t>
    </r>
    <r>
      <rPr>
        <i/>
        <sz val="8"/>
        <rFont val="Arial"/>
        <family val="2"/>
      </rPr>
      <t>(sin incluir bisutería y piñatas)</t>
    </r>
  </si>
  <si>
    <t>Fabricación de piñatas</t>
  </si>
  <si>
    <t xml:space="preserve">Panadería, pastelería y/o repostería </t>
  </si>
  <si>
    <t>Belleza, estilismo, peluquería y/o barbería</t>
  </si>
  <si>
    <r>
      <t xml:space="preserve">Otro tipo de oficio </t>
    </r>
    <r>
      <rPr>
        <i/>
        <sz val="8"/>
        <rFont val="Arial"/>
        <family val="2"/>
      </rPr>
      <t>(especifique)</t>
    </r>
  </si>
  <si>
    <t>De acuerdo con el total de personas egresadas que se encontraban trabajando que reportó como respuesta en la pregunta anterior, anote la cantidad de las mismas especificando el tipo de oficio ejercido y sexo.</t>
  </si>
  <si>
    <t>La suma de las cantidades registradas en la columna "Total" debe ser igual o mayor a la cantidad reportada como respuesta en la columna "Total" de la pregunta anterior, así como corresponder a su desagregación por sexo; toda vez que una persona egresada pudo haber ejercido uno o más tipos oficios.</t>
  </si>
  <si>
    <t>La cantidad registrada en la columna "Total" de cada tipo de oficio debe ser igual o menor a la cantidad reportada como respuesta en la columna "Total" de la pregunta anterior, así como corresponder a su desagregación por sexo.</t>
  </si>
  <si>
    <t>En caso de que registre algún valor numérico mayor a cero en el numeral 15, debe anotar el nombre de dicho(s) tipo(s) de oficio en el recuadro destinado para tal efecto que se encuentra al final de la tabla de respuesta.</t>
  </si>
  <si>
    <r>
      <t xml:space="preserve">1.- </t>
    </r>
    <r>
      <rPr>
        <b/>
        <i/>
        <sz val="8"/>
        <rFont val="Arial"/>
        <family val="2"/>
      </rPr>
      <t>Servicios para personas adolescentes egresadas y/o en tratamiento externo:</t>
    </r>
    <r>
      <rPr>
        <i/>
        <sz val="8"/>
        <rFont val="Arial"/>
        <family val="2"/>
      </rPr>
      <t xml:space="preserve"> 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r>
  </si>
  <si>
    <r>
      <t xml:space="preserve">1.- </t>
    </r>
    <r>
      <rPr>
        <b/>
        <i/>
        <sz val="8"/>
        <rFont val="Arial"/>
        <family val="2"/>
      </rPr>
      <t xml:space="preserve">Comisión Intersecretarial para la Reinserción Social y Servicios Postpenales u homóloga: </t>
    </r>
    <r>
      <rPr>
        <i/>
        <sz val="8"/>
        <rFont val="Arial"/>
        <family val="2"/>
      </rPr>
      <t>se refiere al órgano colegiado responsable de coordinar, diseñar e implementar los distintos programas de servicios para la reinserción al interior de los centros penitenciarios y de servicios postpenales en la entidad federativa. En su caso, también se encarga de lo correspondiente en materia de personas adolescentes.</t>
    </r>
  </si>
  <si>
    <r>
      <t xml:space="preserve">2.- </t>
    </r>
    <r>
      <rPr>
        <b/>
        <i/>
        <sz val="8"/>
        <rFont val="Arial"/>
        <family val="2"/>
      </rPr>
      <t xml:space="preserve">Plan o programa orientado al seguimiento y atención de personas adolescentes egresadas y/o en tratamiento externo: </t>
    </r>
    <r>
      <rPr>
        <i/>
        <sz val="8"/>
        <rFont val="Arial"/>
        <family val="2"/>
      </rPr>
      <t>se refiere al documento a través del cual las instituciones responsables establecen una serie de objetivos y estrategias prioritarias para apoyar en el proceso de reinserción social a las personas adolescentes egresadas de los centros especializados y/o en tratamiento externo, mismo que conlleva una serie de actividades y programas de apoyo que presentan las instituciones públicas, privadas y sociales coordinadas por el Gobierno de la entidad federativa.</t>
    </r>
  </si>
  <si>
    <t>Indique si al cierre del año 2022 su entidad federativa contaba con algún plan o programa orientado al seguimiento y atención de las personas adolescentes egresadas y/o en tratamiento externo. En caso afirmativo, especifique el lugar donde se encuentra disponible o, en su defecto, la no disponibilidad del mismo.</t>
  </si>
  <si>
    <t>En caso de que su entidad federativa no haya contado con algún plan o programa orientado al seguimiento y atención de las personas adolescentes egresadas y/o en tratamiento externo, se haya encontrado en proceso de integración, o no cuente con información para determinarlo, indíquelo en la columna correspondiente conforme al catálogo respectivo y deje el resto de la fila en blanco.</t>
  </si>
  <si>
    <t>En caso de que su entidad federativa haya contado con algún plan o programa orientado al seguimiento y atención de las personas adolescentes egresadas y/o en tratamiento externo, pero este no se encuentre disponible en línea, en la columna "Sitio donde se encuentra disponible" anote "NA" (No aplica).</t>
  </si>
  <si>
    <t>En caso de que seleccione el código "3" o "9" en la columna "¿Su entidad federativa contaba con algún plan o programa orientado al seguimiento y atención de las personas adolescentes egresadas y/o en tratamiento externo?", explique dicha situación en el recuadro que se encuentra en la parte inferior de la tabla de respuesta.</t>
  </si>
  <si>
    <r>
      <t xml:space="preserve">¿Su entidad federativa contaba con algún plan o programa orientado al seguimiento y atención de las personas adolescentes egresadas y/o en tratamiento externo?
</t>
    </r>
    <r>
      <rPr>
        <i/>
        <sz val="8"/>
        <rFont val="Arial"/>
        <family val="2"/>
      </rPr>
      <t>(1. Sí / 2. En proceso de integración / 3. No / 9. No identificado)</t>
    </r>
  </si>
  <si>
    <t>¿El plan o programa orientado al seguimiento y atención de las personas adolescentes egresadas y/o en tratamiento externo referido en la pregunta anterior es el mismo que el plan o programa postpenitenciario para las personas egresadas de los centros penitenciarios?</t>
  </si>
  <si>
    <t>Señale las instituciones que participaron en el diseño del plan o programa orientado al seguimiento y atención de las personas adolescentes egresadas y/o en tratamiento externo.</t>
  </si>
  <si>
    <t>2. Institución responsable de los centros especializados de la entidad federativa</t>
  </si>
  <si>
    <t>Señale las acciones de vinculación consideradas en el plan o programa orientado al seguimiento y atención de las personas adolescentes egresadas y/o en tratamiento externo.</t>
  </si>
  <si>
    <t>Instrucciones generales para las preguntas del apartado:</t>
  </si>
  <si>
    <t>9. No identificado</t>
  </si>
  <si>
    <t xml:space="preserve">1. Visitas a centros especializados </t>
  </si>
  <si>
    <t>2. Entrevistas a las personas adolescentes egresadas</t>
  </si>
  <si>
    <r>
      <t xml:space="preserve">7. Operación de medios de contacto directo a disposición de las personas adolescentes egresadas </t>
    </r>
    <r>
      <rPr>
        <i/>
        <sz val="8"/>
        <rFont val="Arial"/>
        <family val="2"/>
      </rPr>
      <t>(página web, aplicaciones móviles, correo electrónico, teléfono, etc.)</t>
    </r>
  </si>
  <si>
    <t>9. Uso de criterios de priorización para la selección de las personas adolescentes beneficiarias</t>
  </si>
  <si>
    <t>11. No se realizaron acciones para difundir y facilitar el acceso a los servicios para personas adolescentes egresadas y/o en tratamiento externo</t>
  </si>
  <si>
    <t>Medios de seguimiento de las personas adolescentes egresadas y/o en tratamiento externo</t>
  </si>
  <si>
    <t>En caso de que no haya estado facultada para otorgar algún tipo de servicio para personas adolescentes egresadas y/o en tratamiento externo en determinada materia, o no cuente con información para determinarlo, indíquelo en la columna correspondiente conforme al catálogo respectivo y deje el resto de la fila en blanco.</t>
  </si>
  <si>
    <t xml:space="preserve">En caso de que seleccione para el numeral 6 el código "1" en la columna "¿Estuvo facultada para otorgar algún tipo de servicio para personas adolescentes egresadas y/o en tratamiento externo?", debe anotar el nombre de dicha(s) materia(s) en el recuadro destinado para tal efecto que se encuentra al final de la tabla de respuesta. </t>
  </si>
  <si>
    <t>Materia del servicio para personas adolescentes egresadas y/o en tratamiento externo</t>
  </si>
  <si>
    <r>
      <t xml:space="preserve">¿Estuvo facultada para otorgar algún tipo de servicio para personas adolescentes egresadas y/o en tratamiento externo?
</t>
    </r>
    <r>
      <rPr>
        <i/>
        <sz val="8"/>
        <rFont val="Arial"/>
        <family val="2"/>
      </rPr>
      <t>(1. Sí / 2. No / 9. No identificado)</t>
    </r>
  </si>
  <si>
    <r>
      <t xml:space="preserve">Total de personas adolescentes egresadas y/o en tratamiento externo beneficiadas con algún servicio </t>
    </r>
    <r>
      <rPr>
        <b/>
        <i/>
        <sz val="8"/>
        <rFont val="Arial"/>
        <family val="2"/>
      </rPr>
      <t>(1. + 2.)</t>
    </r>
  </si>
  <si>
    <t>Anote la cantidad de personas adolescentes egresadas y/o en tratamiento externo beneficiadas durante el año 2022 con algún servicio, según sexo.</t>
  </si>
  <si>
    <t>Personas adolescentes egresadas y/o en tratamiento externo beneficiadas con algún servicio, según sexo</t>
  </si>
  <si>
    <t>De acuerdo con el total de personas adolescentes egresadas y/o en tratamiento externo beneficiadas con algún servicio que reportó como respuesta en la pregunta anterior, anote la cantidad de las mismas especificando la materia del servicio otorgado y sexo.</t>
  </si>
  <si>
    <t>La suma de las cantidades registradas en la columna "Total" debe ser igual o mayor a la cantidad reportada como respuesta en el recuadro "Total de personas adolescentes egresadas y/o en tratamiento externo beneficiadas con algún servicio" de la pregunta anterior, así como corresponder a su desagregación por sexo; toda vez que a una persona adolescente egresada y/o en tratamiento externo beneficiada se le pudieron haber otorgado servicios en una o más materias.</t>
  </si>
  <si>
    <t>La cantidad registrada en la columna "Total" de cada materia del servicio para personas adolescentes egresadas y/o en tratamiento externo debe ser igual o menor a la cantidad reportada como respuesta en el recuadro "Total de personas adolescentes egresadas y/o en tratamiento externo beneficiadas con algún servicio" de la pregunta anterior, así como corresponder a su desagregación por sexo. En caso de que esta instrucción no le aplique, justifíquelo en el recuadro que se encuentra al final de la tabla de respuesta.</t>
  </si>
  <si>
    <t>Tipo de servicio en materia laboral para personas adolescentes egresadas y/o en tratamiento externo</t>
  </si>
  <si>
    <t>Personas adolescentes egresadas y/o en tratamiento externo beneficiadas con algún servicio en materia laboral, según sexo</t>
  </si>
  <si>
    <t>De acuerdo con el total de personas adolescentes egresadas y/o en tratamiento externo beneficiadas con algún servicio que reportó como respuesta en el numeral 1 de la pregunta anterior, anote la cantidad de las mismas especificando el tipo de servicio otorgado y sexo.</t>
  </si>
  <si>
    <t>La suma de las cantidades registradas en la columna "Total" debe ser igual o mayor a la cantidad reportada como respuesta en la columna "Total" del numeral 1 de la pregunta anterior, así como corresponder a su desagregación por sexo; toda vez que a una persona adolescente egresada y/o en tratamiento externo beneficiada se le pudo haber otorgado uno o más tipos de servicios en materia laboral.</t>
  </si>
  <si>
    <t>La cantidad registrada en la columna "Total" de cada tipo de servicio en materia laboral para personas adolescentes egresadas y/o en tratamiento externo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</si>
  <si>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 xml:space="preserve">En caso de que registre algún valor numérico mayor a cero en el numeral 7, debe anotar el nombre de dicho(s) tipo(s) de servicio(s) en materia laboral en el recuadro destinado para tal efecto que se encuentra al final de la tabla de respuesta. </t>
  </si>
  <si>
    <t>Tipo de servicio en materia de salud para personas adolescentes egresadas y/o en tratamiento externo</t>
  </si>
  <si>
    <t>El numeral 6 refiere a aquellos casos en los que únicamente se proporciona el servicio de desintoxicación a las personas adolescentes egresadas y/o en tratamiento externo, sin formar parte de un tratamiento integral. Dicho tratamiento consiste en la administración de sustancias de sustitución para estabilizar a la persona y, posteriormente, ir reduciendo de forma gradual la dosis hasta suspender su administración.</t>
  </si>
  <si>
    <t>El numeral 7 refiere a aquellos casos en los que se proporciona un tratamiento integral a las personas adolescentes egresadas y/o en tratamiento externo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solo se proporcione el servicio desintoxicación voluntaria, debe reportarse en el numeral 6 conforme a lo descrito en la instrucción anterior.</t>
  </si>
  <si>
    <t>En caso de que registre algún valor numérico mayor a cero en el numeral 12, debe anotar el nombre de dicho(s) tipo(s) de servicio(s) en materia de salud en el recuadro destinado para tal efecto que se encuentra al final de la tabla de respuesta.</t>
  </si>
  <si>
    <t>Personas adolescentes egresadas y/o en tratamiento externo beneficiadas con algún servicio en materia de salud, según sexo</t>
  </si>
  <si>
    <t>Tipo de servicio en materia educativa para personas adolescentes egresadas y/o en tratamiento externo</t>
  </si>
  <si>
    <t>Personas adolescentes egresadas y/o en tratamiento externo beneficiadas con algún servicio en materia educativa, según sexo</t>
  </si>
  <si>
    <t>En caso de que registre algún valor numérico mayor a cero en el numeral 7, debe anotar el nombre de dicho(s) tipo(s) de servicio(s) en materia educativa en el recuadro destinado para tal efecto que se encuentra al final de la tabla de respuesta.</t>
  </si>
  <si>
    <t>Tipo de servicio en materia de apoyos sociales para personas adolescentes egresadas y/o en tratamiento externo</t>
  </si>
  <si>
    <t>Personas adolescentes egresadas y/o en tratamiento externo beneficiadas con algún servicio en materia de apoyos sociales, según sexo</t>
  </si>
  <si>
    <t xml:space="preserve">En caso de que registre algún valor numérico mayor a cero en el numeral 8, debe anotar el nombre de dicho(s) tipo(s) de servicio(s) en materia de apoyos sociales en el recuadro destinado para tal efecto que se encuentra al final de la tabla de respuesta. </t>
  </si>
  <si>
    <t>Tipo de servicio en materia de gestión y asesoría jurídica para personas adolescentes egresadas y/o en tratamiento externo</t>
  </si>
  <si>
    <t>Personas adolescentes egresadas y/o en tratamiento externo beneficiadas con algún servicio en materia de gestión y asesoría jurídica, según sexo</t>
  </si>
  <si>
    <t>En caso de que registre algún valor numérico mayor a cero en el numeral 7, debe anotar el nombre de dicho(s) tipo(s) de servicio(s) en materia de gestión y asesoría jurídica en el recuadro destinado para tal efecto que se encuentra al final de la tabla de respuesta.</t>
  </si>
  <si>
    <r>
      <t xml:space="preserve">¿Canalizó personas adolescentes egresadas y/o en tratamiento externo a otras instituciones a efecto de que recibieran algún servicio que contribuyera a su proceso de reinserción social?
</t>
    </r>
    <r>
      <rPr>
        <i/>
        <sz val="8"/>
        <rFont val="Arial"/>
        <family val="2"/>
      </rPr>
      <t>(1. Sí / 2. No / 9. No identificado)</t>
    </r>
  </si>
  <si>
    <t>Personas adolescentes egresadas y/o en tratamiento externo canalizadas, según sexo</t>
  </si>
  <si>
    <t xml:space="preserve">En caso de que no haya canalizado personas adolescentes egresadas y/o en tratamiento externo a otras instituciones a efecto de que recibieran algún servicio que contribuyera a su proceso de reinserción social, o no cuente con información para determinarlo, indíquelo en la columna correspondiente conforme al catálogo respectivo y deje el resto de la fila en blanco. </t>
  </si>
  <si>
    <t xml:space="preserve">En caso de que no haya canalizado personas egresadas a otras instituciones a efecto de que recibieran algún servicio que contribuyera a su proceso de reinserción social, o no cuente con información para determinarlo, indíquelo en la columna correspondiente conforme al catálogo respectivo y deje el resto de la fila en blanco. </t>
  </si>
  <si>
    <t xml:space="preserve"> Personas adolescentes egresadas y/o en tratamiento externo canalizadas, según sexo</t>
  </si>
  <si>
    <t>De acuerdo con el total de personas adolescentes egresadas y/o en tratamiento externo canalizadas que reportó como respuesta en la pregunta anterior, anote la cantidad de las mismas especificando la institución de canalización y sexo.</t>
  </si>
  <si>
    <t>En caso de que haya seleccionado el código "2" o "9" en la columna "¿Canalizó personas adolescentes egresadas y/o en tratamiento externo a otras instituciones a efecto de que recibieran algún servicio que contribuyera a su proceso de reinserción social?"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</si>
  <si>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y/o en tratamiento externo pudo haber sido canalizada a una o más instituciones.</t>
  </si>
  <si>
    <t>En caso de que registre algún valor numérico mayor a cero en el numeral 25, debe anotar el nombre de dicha(s) institución(es) en el recuadro destinado para tal efecto que se encuentra al final de la tabla de respuesta.</t>
  </si>
  <si>
    <t>En caso de que no haya contado con algún registro sobre las personas adolescentes egresadas y/o en tratamiento externo que se encontraban trabajando, se haya encontrado en proceso de integración, o no cuente con información para determinarlo, indíquelo en la columna correspondiente conforme al catálogo respectivo y deje el resto de la fila en blanco.</t>
  </si>
  <si>
    <r>
      <t xml:space="preserve">¿Contaba con algún registro sobre las personas adolescentes egresadas y/o en tratamiento externo que se encontraban trabajando?
</t>
    </r>
    <r>
      <rPr>
        <i/>
        <sz val="8"/>
        <rFont val="Arial"/>
        <family val="2"/>
      </rPr>
      <t>(1. Sí / 2. En proceso de integración / 3. No / 9. No identificado)</t>
    </r>
  </si>
  <si>
    <t>Personas adolescentes egresadas y/o en tratamiento externo que se encontraban trabajando, según sexo</t>
  </si>
  <si>
    <t>De acuerdo con el total de personas adolescentes egresadas y/o en tratamiento externo que se encontraban trabajando que reportó como respuesta en la pregunta anterior, anote la cantidad de las mismas especificando el tipo de oficio ejercido y sexo.</t>
  </si>
  <si>
    <t>En caso de que haya seleccionado el código "2", "3" o "9" en la columna "¿Contaba con algún registro sobre las personas adolescentes egresadas y/o en tratamiento externo que se encontraban trabajando?"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</si>
  <si>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y/o en tratamiento externo pudo haber ejercido uno o más tipos oficios.</t>
  </si>
  <si>
    <t>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</si>
  <si>
    <t>Servicios para personas adolescentes egresadas y/o en tratamiento externo</t>
  </si>
  <si>
    <t>Se refiere al documento a través del cual las instituciones responsables establecen una serie de objetivos y estrategias prioritarias para apoyar en el proceso de reinserción social a las personas adolescentes egresadas de los centros especializados y/o en tratamiento externo, mismo que conlleva una serie de actividades y programas de apoyo que presentan las instituciones públicas, privadas y sociales coordinadas por el Gobierno de la entidad federativa.</t>
  </si>
  <si>
    <t>Plan o programa orientado al seguimiento y atención de personas adolescentes egresadas y/o en tratamiento externo</t>
  </si>
  <si>
    <t>Se refiere al órgano colegiado responsable de coordinar, diseñar e implementar los distintos programas de servicios para la reinserción al interior de los centros penitenciarios y de servicios postpenales en la entidad federativa. En su caso, también se encarga de lo correspondiente en materia de personas adolescentes.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</si>
  <si>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</si>
  <si>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</si>
  <si>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</si>
  <si>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</si>
  <si>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</si>
  <si>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</si>
  <si>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</si>
  <si>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</si>
  <si>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</si>
  <si>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</si>
  <si>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</si>
  <si>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</si>
  <si>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</si>
  <si>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</si>
  <si>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</si>
  <si>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</si>
  <si>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</si>
  <si>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</si>
  <si>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t>Personas servidoras públicas que participaron en el llenado de la sección</t>
  </si>
  <si>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</si>
  <si>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De acuerdo con el total de personas egresadas canalizadas que reportó como respuesta en la pregunta anterior, anote la cantidad de las mismas especificando la institución de canalización y sexo.</t>
  </si>
  <si>
    <t>Complemento 2</t>
  </si>
  <si>
    <t>Sección VIII. Servicios postpenales y servicios para personas adolescentes egresadas y/o en tratamiento externo</t>
  </si>
  <si>
    <t>Preguntas 8.1 a 8.47</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</si>
  <si>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</si>
  <si>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8.1.-</t>
  </si>
  <si>
    <r>
      <t xml:space="preserve">2. No </t>
    </r>
    <r>
      <rPr>
        <i/>
        <sz val="8"/>
        <rFont val="Arial"/>
        <family val="2"/>
      </rPr>
      <t>(pase a la pregunta 8.24)</t>
    </r>
  </si>
  <si>
    <r>
      <t xml:space="preserve">9. No identificado </t>
    </r>
    <r>
      <rPr>
        <i/>
        <sz val="8"/>
        <rFont val="Arial"/>
        <family val="2"/>
      </rPr>
      <t>(pase a la pregunta 8.24)</t>
    </r>
  </si>
  <si>
    <t>8.2.-</t>
  </si>
  <si>
    <t>VIII.1 Servicios postpenales</t>
  </si>
  <si>
    <t>VIII.1.1 Ámbito de aplicación</t>
  </si>
  <si>
    <t>VIII.1.2 Plan o programa postpenitenciario</t>
  </si>
  <si>
    <t>1.- En caso de que seleccione el código "2", "3" o "9" en la columna "¿Su entidad federativa contaba con algún plan o programa postpenitenciario?" de la pregunta 8.3, pase a la pregunta 8.6.</t>
  </si>
  <si>
    <t>8.3.-</t>
  </si>
  <si>
    <t>8.4.-</t>
  </si>
  <si>
    <t>En caso de que haya seleccionado el código "2", "3" o "9" en la columna "¿Se encontraba constituida en su entidad federativa alguna Comisión Intersecretarial para la Reinserción Social y Servicios Postpenales u homóloga?" de la pregunta 8.2, no puede seleccionar el código "1".</t>
  </si>
  <si>
    <t>8.5.-</t>
  </si>
  <si>
    <t>8.6.-</t>
  </si>
  <si>
    <t>8.7.-</t>
  </si>
  <si>
    <t>8.8.-</t>
  </si>
  <si>
    <t>8.9.-</t>
  </si>
  <si>
    <t>8.10.-</t>
  </si>
  <si>
    <t>8.11.-</t>
  </si>
  <si>
    <t>VIII.1.4 Servicios postpenales otorgados</t>
  </si>
  <si>
    <t>8.12.-</t>
  </si>
  <si>
    <t>8.13.-</t>
  </si>
  <si>
    <t>8.14.-</t>
  </si>
  <si>
    <t>8.15.-</t>
  </si>
  <si>
    <t>En caso de que haya seleccionado el código "2" o "9" en la columna "¿Estuvo facultada para otorgar algún tipo de servicio postpenal?" del numeral 1 de la pregunta 8.12, o que la cantidad reportada como respuesta en la columna "Total" del numeral 1 de la pregunta anterior no sea un dato numérico mayor a cero, no puede registrar información en el presente reactivo.</t>
  </si>
  <si>
    <t>8.16.-</t>
  </si>
  <si>
    <t>De acuerdo con el total de personas egresadas beneficiadas con algún servicio postpenal que reportó como respuesta en el numeral 2 de la pregunta 8.14, anote la cantidad de las mismas especificando el tipo de servicio postpenal otorgado y sexo.</t>
  </si>
  <si>
    <t>En caso de que haya seleccionado el código "2" o "9" en la columna "¿Estuvo facultada para otorgar algún tipo de servicio postpenal?" del numeral 2 de la pregunta 8.12, o que la cantidad reportada como respuesta en la columna "Total" del numeral 2 de la pregunta 8.14 no sea un dato numérico mayor a cero, no puede registrar información en el presente reactivo.</t>
  </si>
  <si>
    <t>La suma de las cantidades registradas en la columna "Total" debe ser igual o mayor a la cantidad reportada como respuesta en la columna "Total" del numeral 2 de la pregunta 8.14, así como corresponder a su desagregación por sexo; toda vez que a una persona egresada beneficiada se le pudo haber otorgado uno o más tipos de servicios postpenales en materia de salud.</t>
  </si>
  <si>
    <t>La cantidad registrada en la columna "Total" de cada tipo de servicio postpenal en materia salud debe ser igual o menor a la cantidad reportada como respuesta en la columna "Total" del numeral 2 de la pregunta 8.14, así como corresponder a su desagregación por sexo. En caso de que esta instrucción no le aplique, justifíquelo en el recuadro que se encuentra al final de la tabla de respuesta.</t>
  </si>
  <si>
    <t>8.17.-</t>
  </si>
  <si>
    <t>De acuerdo con el total de personas egresadas beneficiadas con algún servicio postpenal que reportó como respuesta en el numeral 3 de la pregunta 8.14, anote la cantidad de las mismas especificando el tipo de servicio postpenal otorgado y sexo.</t>
  </si>
  <si>
    <t>En caso de que haya seleccionado el código "2" o "9" en la columna "¿Estuvo facultada para otorgar algún tipo de servicio postpenal?" del numeral 3 de la pregunta 8.12, o que la cantidad reportada como respuesta en la columna "Total" del numeral 3 de la pregunta 8.14 no sea un dato numérico mayor a cero, no puede registrar información en el presente reactivo.</t>
  </si>
  <si>
    <t>La suma de las cantidades registradas en la columna "Total" debe ser igual o mayor a la cantidad reportada como respuesta en la columna "Total" del numeral 3 de la pregunta 8.14, así como corresponder a su desagregación por sexo; toda vez que a una persona egresada beneficiada se le pudo haber otorgado uno o más tipos de servicios postpenales en materia educativa.</t>
  </si>
  <si>
    <t>La cantidad registrada en la columna "Total" de cada tipo de servicio postpenal en materia educativa debe ser igual o menor a la cantidad reportada como respuesta en la columna "Total" del numeral 3 de la pregunta 8.14, así como corresponder a su desagregación por sexo. En caso de que esta instrucción no le aplique, justifíquelo en el recuadro que se encuentra al final de la tabla de respuesta.</t>
  </si>
  <si>
    <t>8.18.-</t>
  </si>
  <si>
    <t>De acuerdo con el total de personas egresadas beneficiadas con algún servicio postpenal que reportó como respuesta en el numeral 4 de la pregunta 8.14, anote la cantidad de las mismas especificando el tipo de servicio postpenal otorgado y sexo.</t>
  </si>
  <si>
    <t>En caso de que haya seleccionado el código "2" o "9" en la columna "¿Estuvo facultada para otorgar algún tipo de servicio postpenal?" del numeral 4 de la pregunta 8.12, o que la cantidad reportada como respuesta en la columna "Total" del numeral 4 de la pregunta 8.14 no sea un dato numérico mayor a cero, no puede registrar información en el presente reactivo.</t>
  </si>
  <si>
    <t>La suma de las cantidades registradas en la columna "Total" debe ser igual o mayor a la cantidad reportada como respuesta en la columna "Total" del numeral 4 de la pregunta 8.14, así como corresponder a su desagregación por sexo; toda vez que a una persona egresada beneficiada se le pudo haber otorgado uno o más tipos de servicios postpenales en materia de apoyos sociales.</t>
  </si>
  <si>
    <t>La cantidad registrada en la columna "Total" de cada tipo de servicio postpenal en materia de apoyos sociales debe ser igual o menor a la cantidad reportada como respuesta en la columna "Total" del numeral 4 de la pregunta 8.14, así como corresponder a su desagregación por sexo. En caso de que esta instrucción no le aplique, justifíquelo en el recuadro que se encuentra al final de la tabla de respuesta.</t>
  </si>
  <si>
    <t>8.19.-</t>
  </si>
  <si>
    <t>De acuerdo con el total de personas egresadas beneficiadas con algún servicio postpenal que reportó como respuesta en el numeral 5 de la pregunta 8.14, anote la cantidad de las mismas especificando el tipo de servicio postpenal otorgado y sexo.</t>
  </si>
  <si>
    <t>En caso de que haya seleccionado el código "2" o "9" en la columna "¿Estuvo facultada para otorgar algún tipo de servicio postpenal?" del numeral 5 de la pregunta 8.12, o que la cantidad reportada como respuesta en la columna "Total" del numeral 5 de la pregunta 8.14 no sea un dato numérico mayor a cero, no puede registrar información en el presente reactivo.</t>
  </si>
  <si>
    <t>La suma de las cantidades registradas en la columna "Total" debe ser igual o mayor a la cantidad reportada como respuesta en la columna "Total" del numeral 5 de la pregunta 8.14, así como corresponder a su desagregación por sexo; toda vez que a una persona egresada beneficiada se le pudo haber otorgado uno o más tipos de servicios postpenales en materia de gestión y asesoría jurídica.</t>
  </si>
  <si>
    <t>La cantidad registrada en la columna "Total" de cada tipo de servicio postpenal en materia de gestión y asesoría jurídica debe ser igual o menor a la cantidad reportada como respuesta en la columna "Total" del numeral 5 de la pregunta 8.14, así como corresponder a su desagregación por sexo. En caso de que esta instrucción no le aplique, justifíquelo en el recuadro que se encuentra al final de la tabla de respuesta.</t>
  </si>
  <si>
    <t>VIII.1.5 Canalización a otras instituciones</t>
  </si>
  <si>
    <t>8.20.-</t>
  </si>
  <si>
    <t>8.21.-</t>
  </si>
  <si>
    <t>VIII.1.6 Personas egresadas que se encontraban trabajando</t>
  </si>
  <si>
    <t>8.22.-</t>
  </si>
  <si>
    <t>8.23.-</t>
  </si>
  <si>
    <t>VIII.2 Servicios para personas adolescentes egresadas y/o en tratamiento externo</t>
  </si>
  <si>
    <t>VIII.2.1 Ámbito de aplicación</t>
  </si>
  <si>
    <t>8.24.-</t>
  </si>
  <si>
    <t>VIII.2.2 Plan o programa orientado al seguimiento y atención de personas adolescentes egresadas y/o en tratamiento externo</t>
  </si>
  <si>
    <t>1.- En caso de que seleccione el código "2", "3" o "9" en la columna "¿Su entidad federativa contaba con algún plan o programa orientado al seguimiento y atención de las personas adolescentes egresadas y/o en tratamiento externo?" de la pregunta 8.25, pase a la pregunta 8.29.</t>
  </si>
  <si>
    <t>8.25.-</t>
  </si>
  <si>
    <t>8.26.-</t>
  </si>
  <si>
    <t>En caso de que haya seleccionado el código "2", "3" o "9" en la columna "¿Su entidad federativa contaba con algún plan o programa postpenitenciario?" de la pregunta 8.3, no puede seleccionar el código "1".</t>
  </si>
  <si>
    <t>8.27.-</t>
  </si>
  <si>
    <t>8.28.-</t>
  </si>
  <si>
    <t>8.30.-</t>
  </si>
  <si>
    <r>
      <t xml:space="preserve">1. Sí </t>
    </r>
    <r>
      <rPr>
        <i/>
        <sz val="8"/>
        <rFont val="Arial"/>
        <family val="2"/>
      </rPr>
      <t>(pase a la pregunta 8.34)</t>
    </r>
  </si>
  <si>
    <t>8.29.-</t>
  </si>
  <si>
    <t>8.31.-</t>
  </si>
  <si>
    <t>8.32.-</t>
  </si>
  <si>
    <t>8.33.-</t>
  </si>
  <si>
    <t>8.34.-</t>
  </si>
  <si>
    <t>8.35.-</t>
  </si>
  <si>
    <t>VIII.2.4 Servicios para personas adolescentes egresadas y/o en tratamiento externo otorgados</t>
  </si>
  <si>
    <t>8.36.-</t>
  </si>
  <si>
    <t>8.37.-</t>
  </si>
  <si>
    <t>2.- En caso de que la cantidad que reporte como respuesta en el recuadro "Total de personas adolescentes egresadas y/o en tratamiento externo beneficiadas con algún servicio" de la pregunta 8.37 no sea un dato numérico mayor a cero, pase a la pregunta 8.44.</t>
  </si>
  <si>
    <t>8.38.-</t>
  </si>
  <si>
    <t>8.39.-</t>
  </si>
  <si>
    <t>En caso de que haya seleccionado el código "2" o "9" en la columna "¿Estuvo facultada para otorgar algún tipo de servicio para personas adolescentes egresadas y/o en tratamiento externo?" del numeral 1 de la pregunta 8.36, o que la cantidad reportada como respuesta en la columna "Total" del numeral 1 de la pregunta anterior no sea un dato numérico mayor a cero, no puede registrar información en el presente reactivo.</t>
  </si>
  <si>
    <t>8.40.-</t>
  </si>
  <si>
    <t>De acuerdo con el total de personas adolescentes egresadas y/o en tratamiento externo beneficiadas con algún servicio que reportó como respuesta en el numeral 2 de la pregunta 8.38, anote la cantidad de las mismas especificando el tipo de servicio otorgado y sexo.</t>
  </si>
  <si>
    <t>En caso de que haya seleccionado el código "2" o "9" en la columna "¿Estuvo facultada para otorgar algún tipo de servicio para personas adolescentes egresadas y/o en tratamiento externo?" del numeral 2 de la pregunta 8.36, o que la cantidad reportada como respuesta en la columna "Total" del numeral 2 de la pregunta 8.38 no sea un dato numérico mayor a cero, no puede registrar información en el presente reactivo.</t>
  </si>
  <si>
    <t>La suma de las cantidades registradas en la columna "Total" debe ser igual o mayor a la cantidad reportada como respuesta en la columna "Total" del numeral 2 de la pregunta 8.38, así como corresponder a su desagregación por sexo; toda vez que a una persona adolescente egresada y/o en tratamiento externo beneficiada se le pudo haber otorgado uno o más tipos de servicios en materia de salud.</t>
  </si>
  <si>
    <t>La cantidad registrada en la columna "Total" de cada tipo de servicio en materia de salud para personas adolescentes egresadas y/o en tratamiento externo debe ser igual o menor a la cantidad reportada como respuesta en la columna "Total" del numeral 2 de la pregunta 8.38, así como corresponder a su desagregación por sexo. En caso de que esta instrucción no le aplique, justifíquelo en el recuadro que se encuentra al final de la tabla de respuesta.</t>
  </si>
  <si>
    <t>8.41.-</t>
  </si>
  <si>
    <t>De acuerdo con el total de personas adolescentes egresadas y/o en tratamiento externo beneficiadas con algún servicio que reportó como respuesta en el numeral 3 de la pregunta 8.38, anote la cantidad de las mismas especificando el tipo de servicio otorgado y sexo.</t>
  </si>
  <si>
    <t>En caso de que haya seleccionado el código "2" o "9" en la columna "¿Estuvo facultada para otorgar algún tipo de servicio para personas adolescentes egresadas y/o en tratamiento externo?" del numeral 3 de la pregunta 8.36, o que la cantidad reportada como respuesta en la columna "Total" del numeral 3 de la pregunta 8.38 no sea un dato numérico mayor a cero, no puede registrar información en el presente reactivo.</t>
  </si>
  <si>
    <t>La suma de las cantidades registradas en la columna "Total" debe ser igual o mayor a la cantidad reportada como respuesta en la columna "Total" del numeral 3 de la pregunta 8.38, así como corresponder a su desagregación por sexo; toda vez que a una persona adolescente egresada y/o en tratamiento externo beneficiada se le pudo haber otorgado uno o más tipos de servicios en materia educativa.</t>
  </si>
  <si>
    <t>La cantidad registrada en la columna "Total" de cada tipo de servicio en materia educativa para personas adolescentes egresadas y/o en tratamiento externo debe ser igual o menor a la cantidad reportada como respuesta en la columna "Total" del numeral 3 de la pregunta 8.38, así como corresponder a su desagregación por sexo. En caso de que esta instrucción no le aplique, justifíquelo en el recuadro que se encuentra al final de la tabla de respuesta.</t>
  </si>
  <si>
    <t>8.42.-</t>
  </si>
  <si>
    <t>De acuerdo con el total de personas adolescentes egresadas y/o en tratamiento externo beneficiadas con algún servicio que reportó como respuesta en el numeral 4 de la pregunta 8.38, anote la cantidad de las mismas especificando el tipo de servicio otorgado y sexo.</t>
  </si>
  <si>
    <t>En caso de que haya seleccionado el código "2" o "9" en la columna "¿Estuvo facultada para otorgar algún tipo de servicio para personas adolescentes egresadas y/o en tratamiento externo?" del numeral 4 de la pregunta 8.36, o que la cantidad reportada como respuesta en la columna "Total" del numeral 4 de la pregunta 8.38 no sea un dato numérico mayor a cero, no puede registrar información en el presente reactivo.</t>
  </si>
  <si>
    <t>La suma de las cantidades registradas en la columna "Total" debe ser igual o mayor a la cantidad reportada como respuesta en la columna "Total" del numeral 4 de la pregunta 8.38, así como corresponder a su desagregación por sexo; toda vez que a una persona adolescente egresada y/o en tratamiento externo beneficiada se le pudo haber otorgado uno o más tipos de servicios en materia de apoyos sociales.</t>
  </si>
  <si>
    <t>La cantidad registrada en la columna "Total" de cada tipo de servicio en materia de apoyos sociales para personas adolescentes egresadas y/o en tratamiento externo debe ser igual o menor a la cantidad reportada como respuesta en la columna "Total" del numeral 4 de la pregunta 8.38, así como corresponder a su desagregación por sexo. En caso de que esta instrucción no le aplique, justifíquelo en el recuadro que se encuentra al final de la tabla de respuesta.</t>
  </si>
  <si>
    <t>8.43.-</t>
  </si>
  <si>
    <t>De acuerdo con el total de personas adolescentes egresadas y/o en tratamiento externo beneficiadas con algún servicio que reportó como respuesta en el numeral 5 de la pregunta 8.38, anote la cantidad de las mismas especificando el tipo de servicio otorgado y sexo.</t>
  </si>
  <si>
    <t>En caso de que haya seleccionado el código "2" o "9" en la columna "¿Estuvo facultada para otorgar algún tipo de servicio para personas adolescentes egresadas y/o en tratamiento externo? del numeral 5 de la pregunta 8.36, o que la cantidad reportada como respuesta en la columna "Total" del numeral 5 de la pregunta 8.38 no sea un dato numérico mayor a cero, no puede registrar información en el presente reactivo.</t>
  </si>
  <si>
    <t>La suma de las cantidades registradas en la columna "Total" debe ser igual o mayor a la cantidad reportada como respuesta en la columna "Total" del numeral 5 de la pregunta 8.38, así como corresponder a su desagregación por sexo; toda vez que a una persona adolescente egresada y/o en tratamiento externo beneficiada se le pudo haber otorgado uno o más tipos de servicios en materia de gestión y asesoría jurídica.</t>
  </si>
  <si>
    <t>La cantidad registrada en la columna "Total" de cada tipo de servicio en materia de gestión y asesoría jurídica para personas adolescentes egresadas y/o en tratamiento externo debe ser igual o menor a la cantidad reportada como respuesta en la columna "Total" del numeral 5 de la pregunta 8.38, así como corresponder a su desagregación por sexo. En caso de que esta instrucción no le aplique, justifíquelo en el recuadro que se encuentra al final de la tabla de respuesta.</t>
  </si>
  <si>
    <t>VIII.2.5 Canalización a otras instituciones</t>
  </si>
  <si>
    <t>8.44.-</t>
  </si>
  <si>
    <t>8.45.-</t>
  </si>
  <si>
    <t>VIII.2.6 Personas adolescentes egresadas y/o en tratamiento externo que se encontraban trabajando</t>
  </si>
  <si>
    <t>8.46.-</t>
  </si>
  <si>
    <t>8.47.-</t>
  </si>
  <si>
    <t>2.- En caso de que la cantidad que reporte como respuesta en el recuadro "Total de personas egresadas beneficiadas con algún servicio postpenal" de la pregunta 8.13 no sea un dato numérico mayor a cero, pase a la pregunta 8.20.</t>
  </si>
  <si>
    <t>Para cada materia, en caso de que haya seleccionado el código "2" o "9" en la columna "¿Estuvo facultada para otorgar algún tipo de servicio postpenal?" del respectivo numeral de la pregunta 8.12, no puede registrar información en el presente reactivo.</t>
  </si>
  <si>
    <t>Para cada materia, en caso de que haya seleccionado el código "2" o "9" en la columna "¿Estuvo facultada para otorgar algún tipo de servicio para personas adolescentes egresadas y/o en tratamiento externo?" del respectivo numeral de la pregunta 8.36, no puede registrar información en el presente reactivo.</t>
  </si>
  <si>
    <t>Pregunta 8.6</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</si>
  <si>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</si>
  <si>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</si>
  <si>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</si>
  <si>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</si>
  <si>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</si>
  <si>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</si>
  <si>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</si>
  <si>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</si>
  <si>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</si>
  <si>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</si>
  <si>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</si>
  <si>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</si>
  <si>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</si>
  <si>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</si>
  <si>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</si>
  <si>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</si>
  <si>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</si>
  <si>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</si>
  <si>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</si>
  <si>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Informantes
</t>
    </r>
    <r>
      <rPr>
        <i/>
        <sz val="8"/>
        <color theme="1"/>
        <rFont val="Arial"/>
        <family val="2"/>
      </rPr>
      <t>(Responde: institución(es) o unidad(es) administrativa(s) de la Administración Pública encargada(s) o integradora(s) de la información sobre la prestación de los servicios postpenales y de los servicios para personas adolescentes egresadas y/o en tratamiento externo en la entidad federativa; sin incluir, de ser el caso, a la(s) institución(es) responsable(s) de los centros penitenciarios y/o de los centros especializados de tratamiento o internamiento para adolescentes)</t>
    </r>
  </si>
  <si>
    <t>3.- No debe considerar la información de la(s) institución(es) responsable(s) de los centros penitenciarios y de los centros especializados de tratamiento o internamiento para adolescentes de su entidad federativa, independientemente de que esta(s) se encuentre(n) adscrita(s) a la Administración Pública Estatal.</t>
  </si>
  <si>
    <t>Durante el año 2022, ¿la Administración Pública de su entidad federativa, a través de alguna institución diferente a la institución responsable de los centros penitenciarios, estuvo a cargo de la prestación de los servicios postpenales?</t>
  </si>
  <si>
    <t>1.- Únicamente debe considerar la información relacionada con los centros penitenciarios que son responsabilidad de la Administración Pública de su entidad federativa, por lo que no debe considerar aquella correspondiente a los centros penitenciarios que son responsabilidad de las administraciones públicas municipales y/o de la Administración Pública Federal. Tampoco debe considerar la información de los centros especializados de tratamiento o internamiento para adolescentes, toda vez que esta se requiere en la subsección VIII.2.</t>
  </si>
  <si>
    <t>Instituto para la Protección Integral de las Niñas, Niños y Adolescentes u homólogo de la entidad federativa</t>
  </si>
  <si>
    <t>12. Instituto para la Protección Integral de las Niñas, Niños y Adolescentes u homólogo de la entidad federativa</t>
  </si>
  <si>
    <t>VIII.1.3 Institución o unidad administrativa encargada</t>
  </si>
  <si>
    <t>Anote el nombre de la institución o unidad administrativa de la Administración Pública de su entidad federativa encargada al cierre del año 2022 de la prestación de los servicios postpenales.</t>
  </si>
  <si>
    <t>El nombre de la institución o unidad administrativa encargada debe registrarse en mayúsculas, sin comillas ni signos de acentuación, puntuación, paréntesis y abreviaturas.</t>
  </si>
  <si>
    <t>En el Complemento 1 debe anotar la ubicación geográfica, horario de atención y datos de contacto de la institución o unidad administrativa encargada de la prestación de los servicios postpenales.</t>
  </si>
  <si>
    <t>Anote la cantidad de personal adscrito al cierre del año 2022 a la institución o unidad administrativa encargada de la prestación de los servicios postpenales, según rango de edad y sexo.</t>
  </si>
  <si>
    <t>Debe considerar los años cumplidos al cierre del año 2022 del personal adscrito a la institución o unidad administrativa encargada de la prestación de los servicios postpenales.</t>
  </si>
  <si>
    <t>Personal adscrito a la institución o unidad administrativa encargada de la prestación de los servicios postpenales, según sexo</t>
  </si>
  <si>
    <t>Anote el total de presupuesto ejercido durante el año 2022 por la institución o unidad administrativa encargada de la prestación de los servicios postpenales.</t>
  </si>
  <si>
    <t>No debe considerar decimales en la cifra registrada, por lo que debe redondear la cifra a su valor entero más cercano.</t>
  </si>
  <si>
    <t>En caso de no poder requisitar la información solicitada, anote "NA" (No aplica) en la celda correspondiente y explique dicha situación en el recuadro que se encuentra en la parte inferior de la opción de respuesta.</t>
  </si>
  <si>
    <t>Total de presupuesto ejercido por la institución o unidad administrativa encargada de la prestación de los servicios postpenales</t>
  </si>
  <si>
    <t>Señale las áreas o espacios físicos de infraestructura con los que contaba al cierre del año 2022 la institución o unidad administrativa encargada de la prestación de los servicios postpenales.</t>
  </si>
  <si>
    <t>Señale las acciones realizadas durante el año 2022 por la institución o unidad administrativa encargada de la prestación de los servicios postpenales a efecto de difundir y facilitar el acceso a los mismos.</t>
  </si>
  <si>
    <t>Indique los medios a través de los cuales durante el año 2022 la institución o unidad administrativa encargada de la prestación de los servicios postpenales estuvo facultada para dar seguimiento a las personas egresadas. Por cada uno de estos, señale si dicho seguimiento fue de carácter obligatorio para la referida institución o unidad administrativa.</t>
  </si>
  <si>
    <t>En caso de que la institución o unidad administrativa encargada de la prestación de los servicios postpenales no haya estado facultada para dar seguimiento a las personas egresadas a través de determinado medio, o no cuente con información para determinarlo, indíquelo en la columna correspondiente conforme al catálogo respectivo y deje el resto de la fila en blanco.</t>
  </si>
  <si>
    <t xml:space="preserve">En caso de que seleccione para el numeral 5 el código "1" en la columna "¿La institución o unidad administrativa encargada de la prestación de los servicios postpenales estuvo facultada para dar seguimiento a las personas egresadas a través del medio?", debe anotar el nombre de dicho(s) medio(s) de seguimiento en el recuadro destinado para tal efecto que se encuentra al final de la tabla de respuesta. </t>
  </si>
  <si>
    <t>Anote la cantidad de personal adscrito al cierre del año 2022 a la institución o unidad administrativa encargada de la prestación de los servicios para personas adolescentes egresadas y/o en tratamiento externo, según rango de edad y sexo.</t>
  </si>
  <si>
    <t>Debe considerar los años cumplidos al cierre del año 2022 del personal adscrito a la institución o unidad administrativa encargada de la prestación de los servicios para personas adolescentes egresadas y/o en tratamiento externo.</t>
  </si>
  <si>
    <t>Personal adscrito a la institución o unidad administrativa encargada de la prestación de los servicios para personas adolescentes egresadas y/o en tratamiento externo, según sexo</t>
  </si>
  <si>
    <t>Anote el total de presupuesto ejercido durante el año 2022 por la institución o unidad administrativa encargada de la prestación de los servicios para personas adolescentes egresadas y/o en tratamiento externo.</t>
  </si>
  <si>
    <t>Total de presupuesto ejercido por la institución o unidad administrativa encargada de la prestación de los servicios para personas adolescentes egresadas y/o en tratamiento externo</t>
  </si>
  <si>
    <t>Señale las áreas o espacios físicos de infraestructura con los que contaba al cierre del año 2022 la institución o unidad administrativa encargada de la prestación de los servicios para personas adolescentes egresadas y/o en tratamiento externo.</t>
  </si>
  <si>
    <t>Señale las acciones realizadas durante el año 2022 por la institución o unidad administrativa encargada de la prestación de los servicios para personas adolescentes egresadas y/o en tratamiento externo a efecto de difundir y facilitar el acceso a los mismos.</t>
  </si>
  <si>
    <t>Indique los medios a través de los cuales durante el año 2022 la institución o unidad administrativa encargada de la prestación de los servicios para personas adolescentes egresadas y/o en tratamiento externo estuvo facultada para dar seguimiento a estas personas adolescentes. Por cada uno de estos, señale si dicho seguimiento fue de carácter obligatorio para la referida institución o unidad administrativa.</t>
  </si>
  <si>
    <t>En caso de que la institución o unidad administrativa encargada de la prestación de los servicios para personas adolescentes egresadas y/o en tratamiento externo no haya estado facultada para dar seguimiento a estas personas adolescentes a través de determinado medio, o no cuente con información para determinarlo, indíquelo en la columna correspondiente conforme al catálogo respectivo y deje el resto de la fila en blanco.</t>
  </si>
  <si>
    <t xml:space="preserve">En caso de que seleccione para el numeral 5 el código "1" en la columna "¿La institución o unidad administrativa encargada de la prestación de los servicios para personas adolescentes egresadas y/o en tratamiento externo estuvo facultada para dar seguimiento a estas personas adolescentes a través del medio?", debe anotar el nombre de dicho(s) medio(s) de seguimiento en el recuadro destinado para tal efecto que se encuentra al final de la tabla de respuesta. </t>
  </si>
  <si>
    <r>
      <t xml:space="preserve">¿La institución o unidad administrativa encargada de la prestación de los servicios postpenales estuvo facultada para dar seguimiento a las personas egresadas a través del medio?
</t>
    </r>
    <r>
      <rPr>
        <i/>
        <sz val="8"/>
        <rFont val="Arial"/>
        <family val="2"/>
      </rPr>
      <t>(1. Sí / 2. No / 9. No identificado)</t>
    </r>
  </si>
  <si>
    <r>
      <t xml:space="preserve">Otro medio de seguimiento:
</t>
    </r>
    <r>
      <rPr>
        <i/>
        <sz val="8"/>
        <rFont val="Arial"/>
        <family val="2"/>
      </rPr>
      <t>(especifique)</t>
    </r>
  </si>
  <si>
    <t>1.- Únicamente debe considerar la información relacionada con los servicios postpenales otorgados de forma directa por la institución o unidad administrativa encargada de la prestación de los servicios postpenales referida en la pregunta 8.6.</t>
  </si>
  <si>
    <t>Indique las materias de las cuales durante el año 2022 la institución o unidad administrativa encargada de la prestación de los servicios postpenales estuvo facultada para otorgar algún tipo de servicio postpenal. Por cada una de estas, anote el periodo máximo en el que las personas egresadas podían acceder a los servicios postpenales otorgados por dicha institución o unidad administrativa luego de su egreso.</t>
  </si>
  <si>
    <t>Periodo máximo en el que las personas egresadas podían acceder a los servicios postpenales</t>
  </si>
  <si>
    <t>Meses</t>
  </si>
  <si>
    <t>Indefinido</t>
  </si>
  <si>
    <t>Anote la cantidad de personas egresadas beneficiadas durante el año 2022 con algún servicio postpenal, según sexo.</t>
  </si>
  <si>
    <t>Indique si durante el año 2022 la institución o unidad administrativa encargada de la prestación de los servicios postpenales canalizó personas egresadas a otras instituciones a efecto de que recibieran algún servicio que contribuyera a su proceso de reinserción social. En caso afirmativo, anote la cantidad de personas egresadas canalizadas durante el referido año, según sexo.</t>
  </si>
  <si>
    <t>Indique si al cierre del año 2022 la institución o unidad administrativa encargada de la prestación de los servicios postpenales contaba con algún registro sobre las personas egresadas que se encontraban trabajando. En caso afirmativo, anote la cantidad de personas egresadas que se encontraban trabajando al cierre del referido año, según sexo.</t>
  </si>
  <si>
    <r>
      <t xml:space="preserve">Otro tipo de oficio:
</t>
    </r>
    <r>
      <rPr>
        <i/>
        <sz val="8"/>
        <rFont val="Arial"/>
        <family val="2"/>
      </rPr>
      <t>(especifique)</t>
    </r>
  </si>
  <si>
    <t>1.- Únicamente debe considerar la información relacionada con los centros especializados de tratamiento o internamiento para adolescentes que son responsabilidad de la Administración Pública de su entidad federativa, por lo que no debe considerar aquella correspondiente a los centros especializados de tratamiento o internamiento para adolescentes que son responsabilidad de las administraciones públicas municipales y/o de la Administración Pública Federal. Tampoco debe considerar la información de los centros penitenciarios, toda vez que esta se requiere en la subsección VIII.1.</t>
  </si>
  <si>
    <t>Durante el año 2022, ¿la Administración Pública de su entidad federativa, a través de alguna institución diferente a la institución responsable de los centros especializados de tratamiento o internamiento para adolescentes, estuvo a cargo de la prestación de los servicios para personas adolescentes egresadas y/o en tratamiento externo?</t>
  </si>
  <si>
    <r>
      <t xml:space="preserve">9. No identificado </t>
    </r>
    <r>
      <rPr>
        <i/>
        <sz val="8"/>
        <rFont val="Arial"/>
        <family val="2"/>
      </rPr>
      <t>(concluya la sección)</t>
    </r>
  </si>
  <si>
    <t>¿La institución o unidad administrativa de la Administración Pública de su entidad federativa encargada al cierre del año 2022 de la prestación de los servicios para personas adolescentes egresadas y/o en tratamiento externo es la misma que la institución o unidad administrativa encargada de la prestación de los servicios postpenales?</t>
  </si>
  <si>
    <t>VIII.2.3 Institución o unidad administrativa encargada</t>
  </si>
  <si>
    <t>En caso de que haya seleccionado como respuesta el código "2" o "9" en la pregunta 8.1, no puede seleccionar el código "1".</t>
  </si>
  <si>
    <t>Anote el nombre de la institución o unidad administrativa de la Administración Pública de su entidad federativa encargada al cierre del año 2022 de la prestación de los servicios para personas adolescentes egresadas y/o en tratamiento externo.</t>
  </si>
  <si>
    <t>En el Complemento 2 debe anotar la ubicación geográfica, horario de atención y datos de contacto de la institución o unidad administrativa encargada de la prestación de los servicios para personas adolescentes egresadas y/o en tratamiento externo.</t>
  </si>
  <si>
    <r>
      <t xml:space="preserve">¿La institución o unidad administrativa encargada de la prestación de los servicios para personas adolescentes egresadas y/o en tratamiento externo estuvo facultada para dar seguimiento a estas personas adolescentes a través del medio?
</t>
    </r>
    <r>
      <rPr>
        <i/>
        <sz val="8"/>
        <rFont val="Arial"/>
        <family val="2"/>
      </rPr>
      <t>(1. Sí / 2. No / 9. No identificado)</t>
    </r>
  </si>
  <si>
    <t>1.- Únicamente debe considerar la información relacionada con los servicios otorgados de forma directa por la institución o unidad administrativa encargada de la prestación de los servicios para personas adolescentes egresadas y/o en tratamiento externo referida en las preguntas 8.29 y/o 8.30, según corresponda.</t>
  </si>
  <si>
    <t>Indique las materias de las cuales durante el año 2022 la institución o unidad administrativa encargada de la prestación de los servicios para personas adolescentes egresadas y/o en tratamiento externo estuvo facultada para otorgar algún tipo de servicio. Por cada una de estas, anote el periodo máximo en el que las personas adolescentes egresadas y/o en tratamiento externo podían acceder a los servicios otorgados por dicha institución o unidad administrativa luego de su egreso, o bien, del inicio de su tratamiento externo.</t>
  </si>
  <si>
    <t>Periodo máximo en el que las personas adolescentes egresadas y/o en tratamiento externo podían acceder a los servicios</t>
  </si>
  <si>
    <t>Indique si durante el año 2022 la institución o unidad administrativa encargada de la prestación de los servicios para personas adolescentes egresadas y/o en tratamiento externo canalizó personas adolescentes a otras instituciones a efecto de que recibieran algún servicio que contribuyera a su proceso de reinserción social. En caso afirmativo, anote la cantidad de personas adolescentes egresadas y/o en tratamiento externo canalizadas durante el referido año, según sexo.</t>
  </si>
  <si>
    <t>Indique si al cierre del año 2022 la institución o unidad administrativa encargada de la prestación de los servicios para personas adolescentes egresadas y/o en tratamiento externo contaba con algún registro sobre las personas adolescentes egresadas y/o en tratamiento externo que se encontraban trabajando. En caso afirmativo, anote la cantidad de personas adolescentes egresadas y/o en tratamiento externo que se encontraban trabajando al cierre del referido año, según sexo.</t>
  </si>
  <si>
    <t>Complemento 1. Ubicación geográfica, horario de atención y datos de contacto de la institución o unidad administrativa encargada de la prestación de los servicios postpenales</t>
  </si>
  <si>
    <t>Complemento 2. Ubicación geográfica, horario de atención y datos de contacto de la institución o unidad administrativa encargada de la prestación de los servicios para personas adolescentes egresadas y/o en tratamiento externo</t>
  </si>
  <si>
    <t>1.- La institución o unidad administrativa encargada de la prestación de los servicios postpenales que se despliega corresponde a la que registró como respuesta en la pregunta 8.6.</t>
  </si>
  <si>
    <t>Nombre de la institución o unidad administrativa encargada de la prestación de los servicios postpenales</t>
  </si>
  <si>
    <t>2.- En el apartado "Municipio o demarcación territorial" seleccione el municipio o demarcación territorial donde se encuentra ubicada la institución o unidad administrativa encargada de la prestación de los servicios postpenales.</t>
  </si>
  <si>
    <t>3.- En la columna "Colonia" anote el nombre de la colonia o localidad donde se encuentra ubicada la institución o unidad administrativa encargada de la prestación de los servicios postpenales.</t>
  </si>
  <si>
    <t>4.- En las columnas "Latitud" y "Longitud" anote las coordenadas geográficas correspondientes donde se encuentra ubicada la institución o unidad administrativa encargada de la prestación de los servicios postpenales. Las coordenadas de latitud constan de hasta ocho dígitos, mientras que las relacionadas con la longitud constan de hasta nueve dígitos.</t>
  </si>
  <si>
    <t>5.- En la columna "Horario de atención" anote la información correspondiente en formato de 24 horas. Por ejemplo: en caso de que la institución o unidad administrativa encargada de la prestación de los servicios postpenales tenga un horario de atención de las 9 de la mañana a las 3 de la tarde, anote "9:00 - 15:00" en la referida columna.</t>
  </si>
  <si>
    <t>6.-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o unidad administrativa encargada de la prestación de los servicios postpenales. En consecuencia, no deben reportarse los datos de contacto particulares de las personas servidoras públicas.</t>
  </si>
  <si>
    <t>2.- En el apartado "Municipio o demarcación territorial" seleccione el municipio o demarcación territorial donde se encuentra ubicada la institución o unidad administrativa encargada de la prestación de los servicios para personas adolescentes egresadas y/o en tratamiento externo.</t>
  </si>
  <si>
    <t>3.- En la columna "Colonia" anote el nombre de la colonia o localidad donde se encuentra ubicada la institución o unidad administrativa encargada de la prestación de los servicios para personas adolescentes egresadas y/o en tratamiento externo.</t>
  </si>
  <si>
    <t>4.- En las columnas "Latitud" y "Longitud" anote las coordenadas geográficas correspondientes donde se encuentra ubicada la institución o unidad administrativa encargada de la prestación de los servicios para personas adolescentes egresadas y/o en tratamiento externo. Las coordenadas de latitud constan de hasta ocho dígitos, mientras que las relacionadas con la longitud constan de hasta nueve dígitos.</t>
  </si>
  <si>
    <t>5.- En la columna "Horario de atención" anote la información correspondiente en formato de 24 horas. Por ejemplo: en caso de que la institución o unidad administrativa encargada de la prestación de los servicios para personas adolescentes egresadas y/o en tratamiento externo tenga un horario de atención de las 9 de la mañana a las 3 de la tarde, anote "9:00 - 15:00" en la referida columna.</t>
  </si>
  <si>
    <t>6.-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o unidad administrativa encargada de la prestación de los servicios para personas adolescentes egresadas y/o en tratamiento externo. En consecuencia, no deben reportarse los datos de contacto particulares de las personas servidoras públicas.</t>
  </si>
  <si>
    <t>Nombre de la institución o unidad administrativa encargada de la prestación de los servicios para personas adolescentes egresadas y/o en tratamiento externo</t>
  </si>
  <si>
    <t>Pregunta 8.30</t>
  </si>
  <si>
    <t>1.- La institución o unidad administrativa encargada de la prestación de los servicios para personas adolescentes egresadas y/o en tratamiento externo que se despliega corresponde a la que registró como respuesta en la pregunta 8.30.</t>
  </si>
  <si>
    <t>Personas adolescentes en tratamiento externo</t>
  </si>
  <si>
    <t>Se refiere a las personas adolescentes que son objeto de sistemas o métodos especializados para lograr su reinserción social dentro del propio medio sociofamiliar o en hogares sustitutos (con supervisión y seguimiento por parte de la autoridad correspondiente) sin que necesariamente hayan estado internadas en algún centro especializado.</t>
  </si>
  <si>
    <t>Se refiere a los centros especializados destinados al internamiento o semi - internamiento de las personas adolescentes, tales como los centros de tratamiento o internamiento para personas adolescentes, escuelas de readaptación social, comunidades, albergues, o cualquier otro destinado a cubrir ese tipo de funciones.</t>
  </si>
  <si>
    <t>Centros especializados</t>
  </si>
  <si>
    <t>Se refiere a todos aquellos establecimientos penitenciarios preventivos, de ejecución de sanciones penales, de reinserción psicosocial o de asistencia postpenitenciaria destinados a la privación de la libertad de personas, tales como: centros de readaptación social (CERESOS), centros de ejecución de sanciones penales, reclusorios, penitenciarías, cárceles, o cualquier otro que tenga funciones de internamiento para personas que se encuentren sujetas a un proceso penal o en ejecución de sentencia en la entidad federativa.</t>
  </si>
  <si>
    <r>
      <t xml:space="preserve">Para ello, este módulo contiene </t>
    </r>
    <r>
      <rPr>
        <b/>
        <sz val="9"/>
        <color theme="1"/>
        <rFont val="Arial"/>
        <family val="2"/>
      </rPr>
      <t>179 preguntas</t>
    </r>
    <r>
      <rPr>
        <sz val="9"/>
        <color theme="1"/>
        <rFont val="Arial"/>
        <family val="2"/>
      </rPr>
      <t xml:space="preserve"> agrupadas en las siguientes secciones:</t>
    </r>
  </si>
  <si>
    <t>Para cada materia, en caso de que haya estado facultada para otorgar algún tipo de servicio postpenal, en la columna "Meses" del apartado "Periodo máximo en el que las personas egresadas podían acceder a los servicios postpenales" anote en meses el periodo máximo establecido en la disposición normativa correspondiente en el que las personas egresadas podían acceder a los servicios postpenales, y deje la columna "Indefinido" de dicho apartado en blanco. Por ejemplo: en caso de que dicho periodo sea de 12 meses, anote "12" en la referida columna. Por otra parte, en caso de que la disposición normativa correspondiente no establezca algún periodo máximo en el que las personas egresadas podían acceder a los servicios postpenales, anote una "X" en la columna "Indefinido" del apartado "Periodo máximo en el que las personas egresadas podían acceder a los servicios postpenales" y deje la columna "Meses" de dicho apartado en blanco. De ser este último caso, explique dicha situación en el recuadro que se encuentra en la parte inferior de la tabla de respuesta.</t>
  </si>
  <si>
    <t>Para cada materia, en caso de que haya estado facultada para otorgar algún tipo de servicio para personas adolescentes egresadas y/o en tratamiento externo, en la columna "Meses" del apartado "Periodo máximo en el que las personas adolescentes egresadas y/o en tratamiento externo podían acceder a los servicios" anote en meses el periodo máximo establecido en la disposición normativa correspondiente en el que las personas adolescentes egresadas y/o en tratamiento externo podían acceder a los servicios, y deje la columna "Indefinido" de dicho apartado en blanco. Por ejemplo: en caso de que dicho periodo sea de 12 meses, anote "12" en la referida columna. Por otra parte, en caso de que la disposición normativa correspondiente no establezca algún periodo máximo en el que las personas adolescentes egresadas y/o en tratamiento externo podían acceder a los servicios, anote una "X" en la columna "Indefinido" del apartado "Periodo máximo en el que las personas adolescentes egresadas y/o en tratamiento externo podían acceder a los servicios" y deje la columna "Meses" de dicho apartado en blanco. De ser este último caso, explique dicha situación en el recuadro que se encuentra en la parte inferior de la tabla de respuesta.</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</si>
  <si>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</si>
  <si>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</si>
  <si>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</si>
  <si>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</si>
  <si>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</si>
  <si>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</si>
  <si>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</si>
  <si>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</si>
  <si>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</si>
  <si>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</si>
  <si>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</si>
  <si>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</si>
  <si>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</si>
  <si>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</si>
  <si>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</si>
  <si>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</si>
  <si>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</si>
  <si>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</si>
  <si>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</si>
  <si>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</si>
  <si>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</si>
  <si>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</si>
  <si>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</si>
  <si>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</si>
  <si>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</si>
  <si>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</si>
  <si>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</si>
  <si>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</si>
  <si>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</si>
  <si>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</si>
  <si>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</si>
  <si>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</si>
  <si>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</si>
  <si>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</si>
  <si>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</si>
  <si>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</si>
  <si>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</si>
  <si>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</si>
  <si>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</si>
  <si>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</si>
  <si>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</si>
  <si>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</si>
  <si>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</si>
  <si>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</si>
  <si>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</si>
  <si>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</si>
  <si>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</si>
  <si>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</si>
  <si>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</si>
  <si>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</si>
  <si>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</si>
  <si>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</si>
  <si>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</si>
  <si>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</si>
  <si>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</si>
  <si>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</si>
  <si>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</si>
  <si>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</si>
  <si>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</si>
  <si>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</si>
  <si>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</si>
  <si>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</si>
  <si>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</si>
  <si>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</si>
  <si>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</si>
  <si>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</si>
  <si>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</si>
  <si>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</si>
  <si>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</si>
  <si>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</si>
  <si>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</si>
  <si>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</si>
  <si>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</si>
  <si>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</si>
  <si>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</si>
  <si>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</si>
  <si>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</si>
  <si>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</si>
  <si>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</si>
  <si>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</si>
  <si>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</si>
  <si>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</si>
  <si>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</si>
  <si>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</si>
  <si>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</si>
  <si>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</si>
  <si>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</si>
  <si>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</si>
  <si>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</si>
  <si>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</si>
  <si>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</si>
  <si>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</si>
  <si>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</si>
  <si>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</si>
  <si>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</si>
  <si>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</si>
  <si>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</si>
  <si>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</si>
  <si>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</si>
  <si>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</si>
  <si>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</si>
  <si>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</si>
  <si>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</si>
  <si>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</si>
  <si>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</si>
  <si>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</si>
  <si>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</si>
  <si>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</si>
  <si>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</si>
  <si>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</si>
  <si>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</si>
  <si>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</si>
  <si>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</si>
  <si>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</si>
  <si>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</si>
  <si>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</si>
  <si>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</si>
  <si>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</si>
  <si>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</si>
  <si>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</si>
  <si>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</si>
  <si>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</si>
  <si>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</si>
  <si>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</si>
  <si>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</si>
  <si>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</si>
  <si>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</si>
  <si>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</si>
  <si>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</si>
  <si>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</si>
  <si>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</si>
  <si>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</si>
  <si>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</si>
  <si>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</si>
  <si>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</si>
  <si>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</si>
  <si>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</si>
  <si>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</si>
  <si>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</si>
  <si>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</si>
  <si>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</si>
  <si>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</si>
  <si>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</si>
  <si>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</si>
  <si>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</si>
  <si>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</si>
  <si>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</si>
  <si>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</si>
  <si>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</si>
  <si>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</si>
  <si>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</si>
  <si>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</si>
  <si>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</si>
  <si>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</si>
  <si>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</si>
  <si>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</si>
  <si>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</si>
  <si>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</si>
  <si>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</si>
  <si>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</si>
  <si>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</si>
  <si>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</si>
  <si>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</si>
  <si>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</si>
  <si>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</si>
  <si>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</si>
  <si>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</si>
  <si>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</si>
  <si>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</si>
  <si>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</si>
  <si>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</si>
  <si>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</si>
  <si>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</si>
  <si>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</si>
  <si>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</si>
  <si>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</si>
  <si>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</si>
  <si>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</si>
  <si>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</si>
  <si>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</si>
  <si>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</si>
  <si>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</si>
  <si>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</si>
  <si>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</si>
  <si>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</si>
  <si>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</si>
  <si>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</si>
  <si>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</si>
  <si>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</si>
  <si>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</si>
  <si>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</si>
  <si>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</si>
  <si>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</si>
  <si>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</si>
  <si>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</si>
  <si>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</si>
  <si>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</si>
  <si>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</si>
  <si>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</si>
  <si>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</si>
  <si>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</si>
  <si>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</si>
  <si>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</si>
  <si>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</si>
  <si>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</si>
  <si>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</si>
  <si>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</si>
  <si>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</si>
  <si>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</si>
  <si>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</si>
  <si>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</si>
  <si>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</si>
  <si>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</si>
  <si>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</si>
  <si>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</si>
  <si>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</si>
  <si>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</si>
  <si>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</si>
  <si>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</si>
  <si>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</si>
  <si>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</si>
  <si>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</si>
  <si>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</si>
  <si>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</si>
  <si>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</si>
  <si>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</si>
  <si>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</si>
  <si>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</si>
  <si>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</si>
  <si>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</si>
  <si>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</si>
  <si>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</si>
  <si>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</si>
  <si>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</si>
  <si>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</si>
  <si>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</si>
  <si>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</si>
  <si>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</si>
  <si>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</si>
  <si>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</si>
  <si>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</si>
  <si>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</si>
  <si>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</si>
  <si>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</si>
  <si>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</si>
  <si>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</si>
  <si>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</si>
  <si>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</si>
  <si>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</si>
  <si>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</si>
  <si>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</si>
  <si>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</si>
  <si>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</si>
  <si>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</si>
  <si>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</si>
  <si>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</si>
  <si>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</si>
  <si>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</si>
  <si>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</si>
  <si>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</si>
  <si>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</si>
  <si>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</si>
  <si>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</si>
  <si>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</si>
  <si>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</si>
  <si>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</si>
  <si>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</si>
  <si>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</si>
  <si>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</si>
  <si>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</si>
  <si>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</si>
  <si>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</si>
  <si>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</si>
  <si>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</si>
  <si>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</si>
  <si>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</si>
  <si>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</si>
  <si>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</si>
  <si>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</si>
  <si>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</si>
  <si>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</si>
  <si>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</si>
  <si>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</si>
  <si>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</si>
  <si>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</si>
  <si>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</si>
  <si>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</si>
  <si>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</si>
  <si>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</si>
  <si>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</si>
  <si>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</si>
  <si>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</si>
  <si>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</si>
  <si>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</si>
  <si>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</si>
  <si>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</si>
  <si>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</si>
  <si>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</si>
  <si>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</si>
  <si>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</si>
  <si>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</si>
  <si>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</si>
  <si>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</si>
  <si>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</si>
  <si>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</si>
  <si>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</si>
  <si>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</si>
  <si>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</si>
  <si>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</si>
  <si>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</si>
  <si>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</si>
  <si>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</si>
  <si>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</si>
  <si>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</si>
  <si>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</si>
  <si>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</si>
  <si>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</si>
  <si>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</si>
  <si>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</si>
  <si>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</si>
  <si>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</si>
  <si>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</si>
  <si>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</si>
  <si>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</si>
  <si>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</si>
  <si>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</si>
  <si>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</si>
  <si>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</si>
  <si>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</si>
  <si>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</si>
  <si>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</si>
  <si>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</si>
  <si>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</si>
  <si>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</si>
  <si>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</si>
  <si>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</si>
  <si>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</si>
  <si>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</si>
  <si>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</si>
  <si>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</si>
  <si>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</si>
  <si>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</si>
  <si>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</si>
  <si>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</si>
  <si>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</si>
  <si>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</si>
  <si>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</si>
  <si>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</si>
  <si>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</si>
  <si>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</si>
  <si>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</si>
  <si>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</si>
  <si>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</si>
  <si>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</si>
  <si>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</si>
  <si>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</si>
  <si>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</si>
  <si>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</si>
  <si>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</si>
  <si>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</si>
  <si>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</si>
  <si>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</si>
  <si>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</si>
  <si>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</si>
  <si>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</si>
  <si>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</si>
  <si>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</si>
  <si>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</si>
  <si>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</si>
  <si>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</si>
  <si>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</si>
  <si>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</si>
  <si>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</si>
  <si>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</si>
  <si>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</si>
  <si>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</si>
  <si>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</si>
  <si>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</si>
  <si>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</si>
  <si>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</si>
  <si>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</si>
  <si>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</si>
  <si>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</si>
  <si>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</si>
  <si>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</si>
  <si>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</si>
  <si>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</si>
  <si>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</si>
  <si>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</si>
  <si>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</si>
  <si>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</si>
  <si>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</si>
  <si>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</si>
  <si>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</si>
  <si>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</si>
  <si>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</si>
  <si>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</si>
  <si>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</si>
  <si>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</si>
  <si>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</si>
  <si>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</si>
  <si>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</si>
  <si>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</si>
  <si>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</si>
  <si>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</si>
  <si>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</si>
  <si>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</si>
  <si>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</si>
  <si>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</si>
  <si>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</si>
  <si>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</si>
  <si>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</si>
  <si>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</si>
  <si>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</si>
  <si>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</si>
  <si>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</si>
  <si>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</si>
  <si>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</si>
  <si>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</si>
  <si>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</si>
  <si>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</si>
  <si>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</si>
  <si>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</si>
  <si>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</si>
  <si>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</si>
  <si>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</si>
  <si>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</si>
  <si>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</si>
  <si>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</si>
  <si>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</si>
  <si>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</si>
  <si>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</si>
  <si>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</si>
  <si>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</si>
  <si>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</si>
  <si>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</si>
  <si>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</si>
  <si>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</si>
  <si>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</si>
  <si>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</si>
  <si>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</si>
  <si>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</si>
  <si>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</si>
  <si>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</si>
  <si>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</si>
  <si>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</si>
  <si>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</si>
  <si>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</si>
  <si>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</si>
  <si>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</si>
  <si>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</si>
  <si>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</si>
  <si>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</si>
  <si>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</si>
  <si>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</si>
  <si>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</si>
  <si>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</si>
  <si>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</si>
  <si>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</si>
  <si>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</si>
  <si>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</si>
  <si>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</si>
  <si>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</si>
  <si>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</si>
  <si>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</si>
  <si>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</si>
  <si>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</si>
  <si>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</si>
  <si>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</si>
  <si>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</si>
  <si>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</si>
  <si>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</si>
  <si>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</si>
  <si>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</si>
  <si>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</si>
  <si>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</si>
  <si>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</si>
  <si>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</si>
  <si>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</si>
  <si>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</si>
  <si>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</si>
  <si>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</si>
  <si>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</si>
  <si>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</si>
  <si>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</si>
  <si>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</si>
  <si>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</si>
  <si>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</si>
  <si>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</si>
  <si>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</si>
  <si>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</si>
  <si>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</si>
  <si>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</si>
  <si>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</si>
  <si>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</si>
  <si>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</si>
  <si>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</si>
  <si>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</si>
  <si>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</si>
  <si>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</si>
  <si>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</si>
  <si>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</si>
  <si>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</si>
  <si>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</si>
  <si>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</si>
  <si>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</si>
  <si>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</si>
  <si>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</si>
  <si>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</si>
  <si>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</si>
  <si>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</si>
  <si>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</si>
  <si>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</si>
  <si>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</si>
  <si>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</si>
  <si>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</si>
  <si>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</si>
  <si>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</si>
  <si>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</si>
  <si>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</si>
  <si>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</si>
  <si>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</si>
  <si>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</si>
  <si>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</si>
  <si>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</si>
  <si>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</si>
  <si>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</si>
  <si>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</si>
  <si>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</si>
  <si>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</si>
  <si>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</si>
  <si>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</si>
  <si>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</si>
  <si>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</si>
  <si>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</si>
  <si>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</si>
  <si>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</si>
  <si>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</si>
  <si>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</si>
  <si>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</si>
  <si>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</si>
  <si>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</si>
  <si>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</si>
  <si>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</si>
  <si>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</si>
  <si>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</si>
  <si>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</si>
  <si>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</si>
  <si>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</si>
  <si>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</si>
  <si>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</si>
  <si>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</si>
  <si>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</si>
  <si>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</si>
  <si>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</si>
  <si>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</si>
  <si>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</si>
  <si>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</si>
  <si>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</si>
  <si>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</si>
  <si>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</si>
  <si>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</si>
  <si>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</si>
  <si>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</si>
  <si>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</si>
  <si>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</si>
  <si>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</si>
  <si>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</si>
  <si>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</si>
  <si>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</si>
  <si>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</si>
  <si>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</si>
  <si>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</si>
  <si>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</si>
  <si>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</si>
  <si>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</si>
  <si>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</si>
  <si>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</si>
  <si>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</si>
  <si>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</si>
  <si>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</si>
  <si>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</si>
  <si>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</si>
  <si>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</si>
  <si>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</si>
  <si>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</si>
  <si>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</si>
  <si>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</si>
  <si>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</si>
  <si>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</si>
  <si>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</si>
  <si>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</si>
  <si>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</si>
  <si>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</si>
  <si>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</si>
  <si>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</si>
  <si>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</si>
  <si>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</si>
  <si>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</si>
  <si>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</si>
  <si>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</si>
  <si>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</si>
  <si>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</si>
  <si>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</si>
  <si>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</si>
  <si>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</si>
  <si>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</si>
  <si>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</si>
  <si>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</si>
  <si>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</si>
  <si>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</si>
  <si>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</si>
  <si>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</si>
  <si>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</si>
  <si>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</si>
  <si>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</si>
  <si>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</si>
  <si>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</si>
  <si>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</si>
  <si>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</si>
  <si>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</si>
  <si>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</si>
  <si>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</si>
  <si>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</si>
  <si>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</si>
  <si>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</si>
  <si>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</si>
  <si>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</si>
  <si>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</si>
  <si>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</si>
  <si>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</si>
  <si>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</si>
  <si>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</si>
  <si>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</si>
  <si>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</si>
  <si>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</si>
  <si>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</si>
  <si>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</si>
  <si>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</si>
  <si>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</si>
  <si>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</si>
  <si>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</si>
  <si>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</si>
  <si>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</si>
  <si>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</si>
  <si>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</si>
  <si>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</si>
  <si>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</si>
  <si>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</si>
  <si>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</si>
  <si>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</si>
  <si>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</si>
  <si>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</si>
  <si>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</si>
  <si>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</si>
  <si>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</si>
  <si>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</si>
  <si>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</si>
  <si>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</si>
  <si>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</si>
  <si>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</si>
  <si>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</si>
  <si>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</si>
  <si>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</si>
  <si>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</si>
  <si>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</si>
  <si>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</si>
  <si>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</si>
  <si>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</si>
  <si>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</si>
  <si>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</si>
  <si>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</si>
  <si>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</si>
  <si>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</si>
  <si>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</si>
  <si>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</si>
  <si>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</si>
  <si>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</si>
  <si>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</si>
  <si>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</si>
  <si>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</si>
  <si>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</si>
  <si>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</si>
  <si>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</si>
  <si>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</si>
  <si>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</si>
  <si>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</si>
  <si>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</si>
  <si>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</si>
  <si>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</si>
  <si>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</si>
  <si>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</si>
  <si>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</si>
  <si>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</si>
  <si>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</si>
  <si>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</si>
  <si>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</si>
  <si>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</si>
  <si>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</si>
  <si>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</si>
  <si>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</si>
  <si>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</si>
  <si>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</si>
  <si>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</si>
  <si>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</si>
  <si>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</si>
  <si>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</si>
  <si>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</si>
  <si>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</si>
  <si>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</si>
  <si>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</si>
  <si>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</si>
  <si>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</si>
  <si>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</si>
  <si>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</si>
  <si>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</si>
  <si>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</si>
  <si>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</si>
  <si>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</si>
  <si>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</si>
  <si>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</si>
  <si>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</si>
  <si>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</si>
  <si>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</si>
  <si>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</si>
  <si>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</si>
  <si>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</si>
  <si>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</si>
  <si>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</si>
  <si>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</si>
  <si>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</si>
  <si>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</si>
  <si>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</si>
  <si>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</si>
  <si>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</si>
  <si>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</si>
  <si>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</si>
  <si>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</si>
  <si>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</si>
  <si>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</si>
  <si>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</si>
  <si>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</si>
  <si>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</si>
  <si>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</si>
  <si>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</si>
  <si>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</si>
  <si>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</si>
  <si>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</si>
  <si>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</si>
  <si>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</si>
  <si>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</si>
  <si>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</si>
  <si>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</si>
  <si>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</si>
  <si>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</si>
  <si>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</si>
  <si>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</si>
  <si>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</si>
  <si>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</si>
  <si>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</si>
  <si>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</si>
  <si>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</si>
  <si>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</si>
  <si>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</si>
  <si>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</si>
  <si>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</si>
  <si>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</si>
  <si>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</si>
  <si>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</si>
  <si>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</si>
  <si>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</si>
  <si>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</si>
  <si>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</si>
  <si>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</si>
  <si>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</si>
  <si>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</si>
  <si>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</si>
  <si>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</si>
  <si>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</si>
  <si>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</si>
  <si>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</si>
  <si>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</si>
  <si>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</si>
  <si>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</si>
  <si>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</si>
  <si>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</si>
  <si>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</si>
  <si>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</si>
  <si>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</si>
  <si>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</si>
  <si>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</si>
  <si>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</si>
  <si>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</si>
  <si>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</si>
  <si>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</si>
  <si>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</si>
  <si>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</si>
  <si>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</si>
  <si>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</si>
  <si>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</si>
  <si>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</si>
  <si>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</si>
  <si>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</si>
  <si>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</si>
  <si>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</si>
  <si>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</si>
  <si>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</si>
  <si>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</si>
  <si>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</si>
  <si>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</si>
  <si>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</si>
  <si>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</si>
  <si>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</si>
  <si>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</si>
  <si>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</si>
  <si>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</si>
  <si>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</si>
  <si>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</si>
  <si>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</si>
  <si>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</si>
  <si>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</si>
  <si>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</si>
  <si>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</si>
  <si>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</si>
  <si>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</si>
  <si>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</si>
  <si>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</si>
  <si>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</si>
  <si>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</si>
  <si>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</si>
  <si>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</si>
  <si>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</si>
  <si>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</si>
  <si>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</si>
  <si>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</si>
  <si>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</si>
  <si>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</si>
  <si>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</si>
  <si>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</si>
  <si>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</si>
  <si>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</si>
  <si>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</si>
  <si>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</si>
  <si>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</si>
  <si>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</si>
  <si>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</si>
  <si>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</si>
  <si>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</si>
  <si>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</si>
  <si>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</si>
  <si>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</si>
  <si>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</si>
  <si>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</si>
  <si>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</si>
  <si>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</si>
  <si>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</si>
  <si>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</si>
  <si>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</si>
  <si>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</si>
  <si>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</si>
  <si>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</si>
  <si>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</si>
  <si>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</si>
  <si>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</si>
  <si>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</si>
  <si>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</si>
  <si>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</si>
  <si>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</si>
  <si>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</si>
  <si>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</si>
  <si>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</si>
  <si>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</si>
  <si>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</si>
  <si>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</si>
  <si>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</si>
  <si>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</si>
  <si>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</si>
  <si>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</si>
  <si>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</si>
  <si>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</si>
  <si>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</si>
  <si>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</si>
  <si>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</si>
  <si>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</si>
  <si>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</si>
  <si>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</si>
  <si>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</si>
  <si>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</si>
  <si>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</si>
  <si>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</si>
  <si>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</si>
  <si>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</si>
  <si>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</si>
  <si>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</si>
  <si>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</si>
  <si>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</si>
  <si>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</si>
  <si>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</si>
  <si>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</si>
  <si>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</si>
  <si>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</si>
  <si>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</si>
  <si>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</si>
  <si>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</si>
  <si>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</si>
  <si>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</si>
  <si>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</si>
  <si>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</si>
  <si>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</si>
  <si>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</si>
  <si>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</si>
  <si>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</si>
  <si>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</si>
  <si>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</si>
  <si>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</si>
  <si>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</si>
  <si>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</si>
  <si>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</si>
  <si>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</si>
  <si>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</si>
  <si>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</si>
  <si>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</si>
  <si>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</si>
  <si>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</si>
  <si>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</si>
  <si>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</si>
  <si>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</si>
  <si>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</si>
  <si>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</si>
  <si>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</si>
  <si>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</si>
  <si>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</si>
  <si>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</si>
  <si>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</si>
  <si>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</si>
  <si>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</si>
  <si>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</si>
  <si>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</si>
  <si>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</si>
  <si>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</si>
  <si>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</si>
  <si>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</si>
  <si>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</si>
  <si>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</si>
  <si>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</si>
  <si>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</si>
  <si>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</si>
  <si>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</si>
  <si>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</si>
  <si>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</si>
  <si>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</si>
  <si>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</si>
  <si>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</si>
  <si>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</si>
  <si>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</si>
  <si>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</si>
  <si>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</si>
  <si>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</si>
  <si>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</si>
  <si>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</si>
  <si>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</si>
  <si>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</si>
  <si>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</si>
  <si>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</si>
  <si>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</si>
  <si>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</si>
  <si>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</si>
  <si>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</si>
  <si>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</si>
  <si>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</si>
  <si>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</si>
  <si>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</si>
  <si>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</si>
  <si>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</si>
  <si>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</si>
  <si>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</si>
  <si>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</si>
  <si>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</si>
  <si>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</si>
  <si>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</si>
  <si>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</si>
  <si>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</si>
  <si>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</si>
  <si>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</si>
  <si>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</si>
  <si>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</si>
  <si>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</si>
  <si>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</si>
  <si>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</si>
  <si>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</si>
  <si>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</si>
  <si>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</si>
  <si>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</si>
  <si>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</si>
  <si>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</si>
  <si>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</si>
  <si>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</si>
  <si>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</si>
  <si>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</si>
  <si>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</si>
  <si>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</si>
  <si>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</si>
  <si>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</si>
  <si>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</si>
  <si>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</si>
  <si>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</si>
  <si>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</si>
  <si>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</si>
  <si>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</si>
  <si>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</si>
  <si>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</si>
  <si>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</si>
  <si>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</si>
  <si>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</si>
  <si>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</si>
  <si>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</si>
  <si>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</si>
  <si>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</si>
  <si>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</si>
  <si>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</si>
  <si>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</si>
  <si>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</si>
  <si>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</si>
  <si>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</si>
  <si>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</si>
  <si>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</si>
  <si>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</si>
  <si>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</si>
  <si>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</si>
  <si>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</si>
  <si>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</si>
  <si>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</si>
  <si>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</si>
  <si>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</si>
  <si>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</si>
  <si>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</si>
  <si>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</si>
  <si>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</si>
  <si>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</si>
  <si>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</si>
  <si>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</si>
  <si>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</si>
  <si>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</si>
  <si>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</si>
  <si>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</si>
  <si>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</si>
  <si>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</si>
  <si>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</si>
  <si>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</si>
  <si>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</si>
  <si>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</si>
  <si>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</si>
  <si>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</si>
  <si>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</si>
  <si>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</si>
  <si>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</si>
  <si>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</si>
  <si>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</si>
  <si>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</si>
  <si>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</si>
  <si>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</si>
  <si>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</si>
  <si>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</si>
  <si>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</si>
  <si>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</si>
  <si>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</si>
  <si>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</si>
  <si>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</si>
  <si>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</si>
  <si>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</si>
  <si>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</si>
  <si>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</si>
  <si>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</si>
  <si>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</si>
  <si>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</si>
  <si>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</si>
  <si>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</si>
  <si>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</si>
  <si>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</si>
  <si>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</si>
  <si>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</si>
  <si>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</si>
  <si>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</si>
  <si>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</si>
  <si>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</si>
  <si>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</si>
  <si>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</si>
  <si>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</si>
  <si>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</si>
  <si>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</si>
  <si>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</si>
  <si>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</si>
  <si>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</si>
  <si>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</si>
  <si>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</si>
  <si>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</si>
  <si>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</si>
  <si>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</si>
  <si>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</si>
  <si>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</si>
  <si>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</si>
  <si>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</si>
  <si>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</si>
  <si>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</si>
  <si>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</si>
  <si>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</si>
  <si>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</si>
  <si>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</si>
  <si>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</si>
  <si>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</si>
  <si>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</si>
  <si>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</si>
  <si>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</si>
  <si>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</si>
  <si>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</si>
  <si>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</si>
  <si>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</si>
  <si>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</si>
  <si>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</si>
  <si>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</si>
  <si>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</si>
  <si>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</si>
  <si>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</si>
  <si>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</si>
  <si>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</si>
  <si>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</si>
  <si>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</si>
  <si>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</si>
  <si>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</si>
  <si>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</si>
  <si>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</si>
  <si>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</si>
  <si>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</si>
  <si>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</si>
  <si>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</si>
  <si>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</si>
  <si>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</si>
  <si>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</si>
  <si>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</si>
  <si>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</si>
  <si>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</si>
  <si>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</si>
  <si>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</si>
  <si>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</si>
  <si>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</si>
  <si>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</si>
  <si>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</si>
  <si>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</si>
  <si>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</si>
  <si>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</si>
  <si>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</si>
  <si>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</si>
  <si>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</si>
  <si>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</si>
  <si>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</si>
  <si>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</si>
  <si>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</si>
  <si>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</si>
  <si>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</si>
  <si>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</si>
  <si>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</si>
  <si>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</si>
  <si>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</si>
  <si>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</si>
  <si>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</si>
  <si>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</si>
  <si>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</si>
  <si>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</si>
  <si>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</si>
  <si>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</si>
  <si>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</si>
  <si>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</si>
  <si>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</si>
  <si>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</si>
  <si>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</si>
  <si>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</si>
  <si>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</si>
  <si>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</si>
  <si>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</si>
  <si>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</si>
  <si>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</si>
  <si>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</si>
  <si>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</si>
  <si>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</si>
  <si>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</si>
  <si>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</si>
  <si>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</si>
  <si>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</si>
  <si>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</si>
  <si>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</si>
  <si>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</si>
  <si>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</si>
  <si>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</si>
  <si>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</si>
  <si>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</si>
  <si>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</si>
  <si>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</si>
  <si>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</si>
  <si>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</si>
  <si>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</si>
  <si>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</si>
  <si>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</si>
  <si>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</si>
  <si>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</si>
  <si>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</si>
  <si>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</si>
  <si>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</si>
  <si>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</si>
  <si>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</si>
  <si>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</si>
  <si>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</si>
  <si>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</si>
  <si>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</si>
  <si>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</si>
  <si>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</si>
  <si>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</si>
  <si>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</si>
  <si>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</si>
  <si>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</si>
  <si>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</si>
  <si>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</si>
  <si>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</si>
  <si>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</si>
  <si>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</si>
  <si>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</si>
  <si>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</si>
  <si>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</si>
  <si>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</si>
  <si>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</si>
  <si>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</si>
  <si>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</si>
  <si>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</si>
  <si>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</si>
  <si>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</si>
  <si>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</si>
  <si>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</si>
  <si>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</si>
  <si>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</si>
  <si>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</si>
  <si>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</si>
  <si>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</si>
  <si>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</si>
  <si>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</si>
  <si>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</si>
  <si>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</si>
  <si>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</si>
  <si>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</si>
  <si>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</si>
  <si>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</si>
  <si>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</si>
  <si>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</si>
  <si>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</si>
  <si>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</si>
  <si>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</si>
  <si>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</si>
  <si>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</si>
  <si>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</si>
  <si>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</si>
  <si>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</si>
  <si>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</si>
  <si>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</si>
  <si>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</si>
  <si>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</si>
  <si>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</si>
  <si>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</si>
  <si>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</si>
  <si>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</si>
  <si>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</si>
  <si>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</si>
  <si>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</si>
  <si>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</si>
  <si>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</si>
  <si>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</si>
  <si>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</si>
  <si>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</si>
  <si>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</si>
  <si>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</si>
  <si>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</si>
  <si>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</si>
  <si>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</si>
  <si>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</si>
  <si>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</si>
  <si>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</si>
  <si>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</si>
  <si>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</si>
  <si>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</si>
  <si>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</si>
  <si>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</si>
  <si>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</si>
  <si>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</si>
  <si>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</si>
  <si>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</si>
  <si>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</si>
  <si>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</si>
  <si>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</si>
  <si>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</si>
  <si>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</si>
  <si>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</si>
  <si>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</si>
  <si>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</si>
  <si>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</si>
  <si>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</si>
  <si>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</si>
  <si>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</si>
  <si>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</si>
  <si>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</si>
  <si>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</si>
  <si>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</si>
  <si>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</si>
  <si>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</si>
  <si>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</si>
  <si>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</si>
  <si>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</si>
  <si>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</si>
  <si>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</si>
  <si>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</si>
  <si>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</si>
  <si>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</si>
  <si>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</si>
  <si>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</si>
  <si>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</si>
  <si>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</si>
  <si>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</si>
  <si>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</si>
  <si>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</si>
  <si>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</si>
  <si>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</si>
  <si>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</si>
  <si>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</si>
  <si>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</si>
  <si>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</si>
  <si>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</si>
  <si>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</si>
  <si>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</si>
  <si>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</si>
  <si>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</si>
  <si>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</si>
  <si>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</si>
  <si>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</si>
  <si>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</si>
  <si>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</si>
  <si>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</si>
  <si>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</si>
  <si>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</si>
  <si>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</si>
  <si>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</si>
  <si>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</si>
  <si>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</si>
  <si>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</si>
  <si>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</si>
  <si>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</si>
  <si>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</si>
  <si>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</si>
  <si>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</si>
  <si>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</si>
  <si>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</si>
  <si>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</si>
  <si>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</si>
  <si>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</si>
  <si>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</si>
  <si>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</si>
  <si>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</si>
  <si>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</si>
  <si>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</si>
  <si>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</si>
  <si>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</si>
  <si>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</si>
  <si>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</si>
  <si>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</si>
  <si>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</si>
  <si>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</si>
  <si>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</si>
  <si>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</si>
  <si>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</si>
  <si>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</si>
  <si>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</si>
  <si>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</si>
  <si>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</si>
  <si>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</si>
  <si>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</si>
  <si>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</si>
  <si>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</si>
  <si>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</si>
  <si>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</si>
  <si>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</si>
  <si>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</si>
  <si>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</si>
  <si>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</si>
  <si>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</si>
  <si>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</si>
  <si>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</si>
  <si>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</si>
  <si>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</si>
  <si>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</si>
  <si>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</si>
  <si>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</si>
  <si>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</si>
  <si>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</si>
  <si>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</si>
  <si>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</si>
  <si>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</si>
  <si>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</si>
  <si>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</si>
  <si>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</si>
  <si>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</si>
  <si>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</si>
  <si>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</si>
  <si>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</si>
  <si>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</si>
  <si>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</si>
  <si>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</si>
  <si>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</si>
  <si>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</si>
  <si>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</si>
  <si>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</si>
  <si>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</si>
  <si>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</si>
  <si>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</si>
  <si>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</si>
  <si>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</si>
  <si>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</si>
  <si>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</si>
  <si>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</si>
  <si>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</si>
  <si>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</si>
  <si>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</si>
  <si>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</si>
  <si>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</si>
  <si>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</si>
  <si>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</si>
  <si>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</si>
  <si>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</si>
  <si>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</si>
  <si>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</si>
  <si>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</si>
  <si>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</si>
  <si>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</si>
  <si>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</si>
  <si>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</si>
  <si>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</si>
  <si>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</si>
  <si>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</si>
  <si>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</si>
  <si>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</si>
  <si>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</si>
  <si>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</si>
  <si>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</si>
  <si>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</si>
  <si>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</si>
  <si>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</si>
  <si>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</si>
  <si>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</si>
  <si>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</si>
  <si>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</si>
  <si>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</si>
  <si>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</si>
  <si>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</si>
  <si>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</si>
  <si>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</si>
  <si>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</si>
  <si>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</si>
  <si>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</si>
  <si>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</si>
  <si>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</si>
  <si>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</si>
  <si>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</si>
  <si>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</si>
  <si>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</si>
  <si>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</si>
  <si>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</si>
  <si>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</si>
  <si>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</si>
  <si>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</si>
  <si>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</si>
  <si>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</si>
  <si>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</si>
  <si>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</si>
  <si>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</si>
  <si>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</si>
  <si>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</si>
  <si>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</si>
  <si>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</si>
  <si>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</si>
  <si>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</si>
  <si>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</si>
  <si>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</si>
  <si>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</si>
  <si>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</si>
  <si>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</si>
  <si>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</si>
  <si>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</si>
  <si>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</si>
  <si>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</si>
  <si>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</si>
  <si>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</si>
  <si>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</si>
  <si>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</si>
  <si>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</si>
  <si>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</si>
  <si>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</si>
  <si>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</si>
  <si>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</si>
  <si>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</si>
  <si>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</si>
  <si>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</si>
  <si>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</si>
  <si>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</si>
  <si>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</si>
  <si>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</si>
  <si>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</si>
  <si>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</si>
  <si>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</si>
  <si>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</si>
  <si>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</si>
  <si>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</si>
  <si>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</si>
  <si>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</si>
  <si>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</si>
  <si>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</si>
  <si>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</si>
  <si>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</si>
  <si>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</si>
  <si>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</si>
  <si>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</si>
  <si>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</si>
  <si>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</si>
  <si>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</si>
  <si>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</si>
  <si>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</si>
  <si>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</si>
  <si>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</si>
  <si>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</si>
  <si>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</si>
  <si>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</si>
  <si>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</si>
  <si>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</si>
  <si>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</si>
  <si>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</si>
  <si>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</si>
  <si>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</si>
  <si>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</si>
  <si>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</si>
  <si>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</si>
  <si>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</si>
  <si>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</si>
  <si>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</si>
  <si>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</si>
  <si>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</si>
  <si>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</si>
  <si>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</si>
  <si>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</si>
  <si>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</si>
  <si>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</si>
  <si>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</si>
  <si>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</si>
  <si>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</si>
  <si>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</si>
  <si>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</si>
  <si>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</si>
  <si>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</si>
  <si>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</si>
  <si>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</si>
  <si>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</si>
  <si>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</si>
  <si>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</si>
  <si>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</si>
  <si>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</si>
  <si>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</si>
  <si>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</si>
  <si>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</si>
  <si>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</si>
  <si>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</si>
  <si>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</si>
  <si>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</si>
  <si>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</si>
  <si>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</si>
  <si>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</si>
  <si>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</si>
  <si>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</si>
  <si>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</si>
  <si>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</si>
  <si>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</si>
  <si>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</si>
  <si>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</si>
  <si>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</si>
  <si>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</si>
  <si>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</si>
  <si>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</si>
  <si>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</si>
  <si>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</si>
  <si>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</si>
  <si>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</si>
  <si>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</si>
  <si>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</si>
  <si>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</si>
  <si>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</si>
  <si>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</si>
  <si>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</si>
  <si>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</si>
  <si>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</si>
  <si>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</si>
  <si>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</si>
  <si>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</si>
  <si>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</si>
  <si>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</si>
  <si>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</si>
  <si>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</si>
  <si>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</si>
  <si>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</si>
  <si>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</si>
  <si>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</si>
  <si>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</si>
  <si>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</si>
  <si>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</si>
  <si>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</si>
  <si>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</si>
  <si>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</si>
  <si>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</si>
  <si>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</si>
  <si>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</si>
  <si>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</si>
  <si>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</si>
  <si>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</si>
  <si>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</si>
  <si>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</si>
  <si>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</si>
  <si>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</si>
  <si>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</si>
  <si>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</si>
  <si>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</si>
  <si>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</si>
  <si>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</si>
  <si>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</si>
  <si>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</si>
  <si>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</si>
  <si>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</si>
  <si>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</si>
  <si>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</si>
  <si>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</si>
  <si>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</si>
  <si>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</si>
  <si>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</si>
  <si>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</si>
  <si>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</si>
  <si>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</si>
  <si>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</si>
  <si>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</si>
  <si>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</si>
  <si>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</si>
  <si>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</si>
  <si>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</si>
  <si>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</si>
  <si>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</si>
  <si>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</si>
  <si>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</si>
  <si>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</si>
  <si>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</si>
  <si>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</si>
  <si>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</si>
  <si>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</si>
  <si>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</si>
  <si>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</si>
  <si>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</si>
  <si>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</si>
  <si>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</si>
  <si>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</si>
  <si>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</si>
  <si>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</si>
  <si>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</si>
  <si>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</si>
  <si>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</si>
  <si>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</si>
  <si>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</si>
  <si>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</si>
  <si>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</si>
  <si>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</si>
  <si>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</si>
  <si>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</si>
  <si>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</si>
  <si>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</si>
  <si>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</si>
  <si>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</si>
  <si>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</si>
  <si>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</si>
  <si>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</si>
  <si>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</si>
  <si>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</si>
  <si>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</si>
  <si>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</si>
  <si>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</si>
  <si>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</si>
  <si>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</si>
  <si>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</si>
  <si>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</si>
  <si>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</si>
  <si>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</si>
  <si>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</si>
  <si>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</si>
  <si>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</si>
  <si>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</si>
  <si>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</si>
  <si>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</si>
  <si>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</si>
  <si>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</si>
  <si>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</si>
  <si>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</si>
  <si>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</si>
  <si>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</si>
  <si>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</si>
  <si>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</si>
  <si>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</si>
  <si>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</si>
  <si>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</si>
  <si>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</si>
  <si>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</si>
  <si>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</si>
  <si>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</si>
  <si>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</si>
  <si>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</si>
  <si>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</si>
  <si>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</si>
  <si>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</si>
  <si>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</si>
  <si>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</si>
  <si>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</si>
  <si>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</si>
  <si>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</si>
  <si>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</si>
  <si>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</si>
  <si>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</si>
  <si>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</si>
  <si>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</si>
  <si>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</si>
  <si>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</si>
  <si>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</si>
  <si>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</si>
  <si>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</si>
  <si>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</si>
  <si>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</si>
  <si>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</si>
  <si>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</si>
  <si>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</si>
  <si>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</si>
  <si>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</si>
  <si>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</si>
  <si>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</si>
  <si>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</si>
  <si>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</si>
  <si>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</si>
  <si>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</si>
  <si>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</si>
  <si>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</si>
  <si>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</si>
  <si>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</si>
  <si>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</si>
  <si>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</si>
  <si>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</si>
  <si>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</si>
  <si>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</si>
  <si>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</si>
  <si>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</si>
  <si>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</si>
  <si>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</si>
  <si>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</si>
  <si>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</si>
  <si>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</si>
  <si>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</si>
  <si>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</si>
  <si>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</si>
  <si>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</si>
  <si>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</si>
  <si>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</si>
  <si>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</si>
  <si>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</si>
  <si>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</si>
  <si>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</si>
  <si>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</si>
  <si>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</si>
  <si>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</si>
  <si>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</si>
  <si>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</si>
  <si>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</si>
  <si>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</si>
  <si>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</si>
  <si>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</si>
  <si>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</si>
  <si>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</si>
  <si>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</si>
  <si>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</si>
  <si>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</si>
  <si>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</si>
  <si>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</si>
  <si>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</si>
  <si>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</si>
  <si>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</si>
  <si>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</si>
  <si>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</si>
  <si>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</si>
  <si>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</si>
  <si>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</si>
  <si>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</si>
  <si>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</si>
  <si>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</si>
  <si>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</si>
  <si>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</si>
  <si>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</si>
  <si>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</si>
  <si>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</si>
  <si>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</si>
  <si>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</si>
  <si>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</si>
  <si>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</si>
  <si>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</si>
  <si>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</si>
  <si>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</si>
  <si>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</si>
  <si>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</si>
  <si>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</si>
  <si>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</si>
  <si>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</si>
  <si>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</si>
  <si>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</si>
  <si>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</si>
  <si>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</si>
  <si>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</si>
  <si>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</si>
  <si>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</si>
  <si>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</si>
  <si>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</si>
  <si>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</si>
  <si>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</si>
  <si>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</si>
  <si>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</si>
  <si>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</si>
  <si>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</si>
  <si>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</si>
  <si>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</si>
  <si>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</si>
  <si>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</si>
  <si>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</si>
  <si>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</si>
  <si>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</si>
  <si>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</si>
  <si>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</si>
  <si>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</si>
  <si>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</si>
  <si>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</si>
  <si>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</si>
  <si>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</si>
  <si>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</si>
  <si>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</si>
  <si>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</si>
  <si>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</si>
  <si>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</si>
  <si>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</si>
  <si>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</si>
  <si>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</si>
  <si>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</si>
  <si>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</si>
  <si>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</si>
  <si>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</si>
  <si>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</si>
  <si>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</si>
  <si>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</si>
  <si>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</si>
  <si>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</si>
  <si>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</si>
  <si>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</si>
  <si>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</si>
  <si>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</si>
  <si>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</si>
  <si>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</si>
  <si>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</si>
  <si>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</si>
  <si>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</si>
  <si>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</si>
  <si>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</si>
  <si>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</si>
  <si>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</si>
  <si>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</si>
  <si>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</si>
  <si>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</si>
  <si>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</si>
  <si>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</si>
  <si>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</si>
  <si>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</si>
  <si>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</si>
  <si>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</si>
  <si>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</si>
  <si>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</si>
  <si>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</si>
  <si>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</si>
  <si>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</si>
  <si>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</si>
  <si>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</si>
  <si>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</si>
  <si>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</si>
  <si>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</si>
  <si>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</si>
  <si>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</si>
  <si>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</si>
  <si>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</si>
  <si>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</si>
  <si>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</si>
  <si>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</si>
  <si>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</si>
  <si>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</si>
  <si>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</si>
  <si>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</si>
  <si>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</si>
  <si>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</si>
  <si>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</si>
  <si>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</si>
  <si>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</si>
  <si>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</si>
  <si>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</si>
  <si>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</si>
  <si>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</si>
  <si>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</si>
  <si>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</si>
  <si>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</si>
  <si>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</si>
  <si>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</si>
  <si>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</si>
  <si>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</si>
  <si>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</si>
  <si>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</si>
  <si>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</si>
  <si>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</si>
  <si>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</si>
  <si>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</si>
  <si>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</si>
  <si>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</si>
  <si>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</si>
  <si>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</si>
  <si>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</si>
  <si>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</si>
  <si>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</si>
  <si>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</si>
  <si>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</si>
  <si>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</si>
  <si>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</si>
  <si>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</si>
  <si>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</si>
  <si>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</si>
  <si>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</si>
  <si>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</si>
  <si>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</si>
  <si>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</si>
  <si>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</si>
  <si>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</si>
  <si>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</si>
  <si>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</si>
  <si>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</si>
  <si>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</si>
  <si>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</si>
  <si>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</si>
  <si>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</si>
  <si>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</si>
  <si>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</si>
  <si>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</si>
  <si>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</si>
  <si>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</si>
  <si>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</si>
  <si>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</si>
  <si>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</si>
  <si>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</si>
  <si>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</si>
  <si>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</si>
  <si>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</si>
  <si>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</si>
  <si>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</si>
  <si>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</si>
  <si>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</si>
  <si>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</si>
  <si>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</si>
  <si>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</si>
  <si>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</si>
  <si>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</si>
  <si>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</si>
  <si>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</si>
  <si>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</si>
  <si>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</si>
  <si>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</si>
  <si>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</si>
  <si>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</si>
  <si>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</si>
  <si>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</si>
  <si>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</si>
  <si>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</si>
  <si>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</si>
  <si>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</si>
  <si>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</si>
  <si>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</si>
  <si>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</si>
  <si>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</si>
  <si>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</si>
  <si>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</si>
  <si>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</si>
  <si>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</si>
  <si>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</si>
  <si>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</si>
  <si>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</si>
  <si>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</si>
  <si>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</si>
  <si>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</si>
  <si>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</si>
  <si>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</si>
  <si>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</si>
  <si>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</si>
  <si>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</si>
  <si>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</si>
  <si>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</si>
  <si>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</si>
  <si>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</si>
  <si>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</si>
  <si>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</si>
  <si>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</si>
  <si>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</si>
  <si>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</si>
  <si>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</si>
  <si>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</si>
  <si>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</si>
  <si>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</si>
  <si>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</si>
  <si>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</si>
  <si>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</si>
  <si>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</si>
  <si>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</si>
  <si>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</si>
  <si>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</si>
  <si>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</si>
  <si>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</si>
  <si>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</si>
  <si>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</si>
  <si>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</si>
  <si>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</si>
  <si>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</si>
  <si>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</si>
  <si>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</si>
  <si>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</si>
  <si>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</si>
  <si>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</si>
  <si>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</si>
  <si>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</si>
  <si>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</si>
  <si>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</si>
  <si>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</si>
  <si>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</si>
  <si>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</si>
  <si>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</si>
  <si>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</si>
  <si>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</si>
  <si>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</si>
  <si>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</si>
  <si>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</si>
  <si>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</si>
  <si>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</si>
  <si>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</si>
  <si>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</si>
  <si>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</si>
  <si>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</si>
  <si>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</si>
  <si>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</si>
  <si>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</si>
  <si>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</si>
  <si>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</si>
  <si>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</si>
  <si>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</si>
  <si>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</si>
  <si>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</si>
  <si>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</si>
  <si>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</si>
  <si>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</si>
  <si>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</si>
  <si>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</si>
  <si>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</si>
  <si>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</si>
  <si>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</si>
  <si>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</si>
  <si>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</si>
  <si>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</si>
  <si>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</si>
  <si>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</si>
  <si>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</si>
  <si>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</si>
  <si>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</si>
  <si>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</si>
  <si>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</si>
  <si>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</si>
  <si>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</si>
  <si>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</si>
  <si>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</si>
  <si>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</si>
  <si>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</si>
  <si>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</si>
  <si>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</si>
  <si>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</si>
  <si>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</si>
  <si>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</si>
  <si>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</si>
  <si>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</si>
  <si>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</si>
  <si>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</si>
  <si>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</si>
  <si>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</si>
  <si>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</si>
  <si>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</si>
  <si>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</si>
  <si>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</si>
  <si>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</si>
  <si>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</si>
  <si>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</si>
  <si>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</si>
  <si>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</si>
  <si>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</si>
  <si>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</si>
  <si>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</si>
  <si>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</si>
  <si>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</si>
  <si>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</si>
  <si>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</si>
  <si>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</si>
  <si>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</si>
  <si>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</si>
  <si>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</si>
  <si>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</si>
  <si>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</si>
  <si>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</si>
  <si>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</si>
  <si>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</si>
  <si>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</si>
  <si>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</si>
  <si>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</si>
  <si>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</si>
  <si>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</si>
  <si>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</si>
  <si>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</si>
  <si>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</si>
  <si>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</si>
  <si>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</si>
  <si>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</si>
  <si>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</si>
  <si>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</si>
  <si>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</si>
  <si>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</si>
  <si>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</si>
  <si>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</si>
  <si>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</si>
  <si>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</si>
  <si>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</si>
  <si>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</si>
  <si>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</si>
  <si>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</si>
  <si>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</si>
  <si>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</si>
  <si>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</si>
  <si>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</si>
  <si>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</si>
  <si>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</si>
  <si>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</si>
  <si>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</si>
  <si>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</si>
  <si>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</si>
  <si>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</si>
  <si>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</si>
  <si>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</si>
  <si>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</si>
  <si>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</si>
  <si>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</si>
  <si>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</si>
  <si>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</si>
  <si>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</si>
  <si>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</si>
  <si>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</si>
  <si>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</si>
  <si>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</si>
  <si>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</si>
  <si>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</si>
  <si>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</si>
  <si>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</si>
  <si>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</si>
  <si>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</si>
  <si>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</si>
  <si>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</si>
  <si>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</si>
  <si>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</si>
  <si>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</si>
  <si>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</si>
  <si>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</si>
  <si>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</si>
  <si>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</si>
  <si>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</si>
  <si>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</si>
  <si>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</si>
  <si>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</si>
  <si>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</si>
  <si>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</si>
  <si>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</si>
  <si>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</si>
  <si>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</si>
  <si>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</si>
  <si>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</si>
  <si>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</si>
  <si>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</si>
  <si>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</si>
  <si>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</si>
  <si>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</si>
  <si>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</si>
  <si>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</si>
  <si>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</si>
  <si>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</si>
  <si>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</si>
  <si>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</si>
  <si>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</si>
  <si>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</si>
  <si>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</si>
  <si>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</si>
  <si>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</si>
  <si>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</si>
  <si>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</si>
  <si>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</si>
  <si>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</si>
  <si>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</si>
  <si>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</si>
  <si>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</si>
  <si>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</si>
  <si>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</si>
  <si>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</si>
  <si>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</si>
  <si>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</si>
  <si>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</si>
  <si>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</si>
  <si>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</si>
  <si>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</si>
  <si>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</si>
  <si>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</si>
  <si>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</si>
  <si>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</si>
  <si>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</si>
  <si>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</si>
  <si>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</si>
  <si>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</si>
  <si>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</si>
  <si>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</si>
  <si>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</si>
  <si>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</si>
  <si>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</si>
  <si>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</si>
  <si>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</si>
  <si>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</si>
  <si>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</si>
  <si>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</si>
  <si>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</si>
  <si>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</si>
  <si>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</si>
  <si>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</si>
  <si>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</si>
  <si>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</si>
  <si>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</si>
  <si>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</si>
  <si>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</si>
  <si>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</si>
  <si>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</si>
  <si>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</si>
  <si>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</si>
  <si>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</si>
  <si>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</si>
  <si>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</si>
  <si>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</si>
  <si>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</si>
  <si>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</si>
  <si>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</si>
  <si>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</si>
  <si>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</si>
  <si>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</si>
  <si>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</si>
  <si>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</si>
  <si>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</si>
  <si>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</si>
  <si>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</si>
  <si>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</si>
  <si>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</si>
  <si>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</si>
  <si>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</si>
  <si>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</si>
  <si>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</si>
  <si>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</si>
  <si>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</si>
  <si>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</si>
  <si>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</si>
  <si>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</si>
  <si>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</si>
  <si>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</si>
  <si>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</si>
  <si>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</si>
  <si>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</si>
  <si>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</si>
  <si>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</si>
  <si>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</si>
  <si>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</si>
  <si>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</si>
  <si>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</si>
  <si>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</si>
  <si>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</si>
  <si>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</si>
  <si>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</si>
  <si>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</si>
  <si>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</si>
  <si>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</si>
  <si>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</si>
  <si>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</si>
  <si>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</si>
  <si>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</si>
  <si>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</si>
  <si>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</si>
  <si>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</si>
  <si>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</si>
  <si>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</si>
  <si>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</si>
  <si>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</si>
  <si>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</si>
  <si>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</si>
  <si>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</si>
  <si>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</si>
  <si>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</si>
  <si>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</si>
  <si>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</si>
  <si>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</si>
  <si>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</si>
  <si>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</si>
  <si>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</si>
  <si>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</si>
  <si>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</si>
  <si>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</si>
  <si>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</si>
  <si>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</si>
  <si>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</si>
  <si>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</si>
  <si>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</si>
  <si>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</si>
  <si>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</si>
  <si>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</si>
  <si>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</si>
  <si>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</si>
  <si>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</si>
  <si>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</si>
  <si>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</si>
  <si>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</si>
  <si>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</si>
  <si>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</si>
  <si>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</si>
  <si>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</si>
  <si>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</si>
  <si>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</si>
  <si>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</si>
  <si>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</si>
  <si>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</si>
  <si>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</si>
  <si>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</si>
  <si>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</si>
  <si>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</si>
  <si>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</si>
  <si>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</si>
  <si>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</si>
  <si>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</si>
  <si>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</si>
  <si>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</si>
  <si>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</si>
  <si>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</si>
  <si>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</si>
  <si>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</si>
  <si>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</si>
  <si>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</si>
  <si>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</si>
  <si>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</si>
  <si>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</si>
  <si>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</si>
  <si>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</si>
  <si>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</si>
  <si>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</si>
  <si>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</si>
  <si>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</si>
  <si>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</si>
  <si>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</si>
  <si>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</si>
  <si>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</si>
  <si>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</si>
  <si>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</si>
  <si>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</si>
  <si>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</si>
  <si>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</si>
  <si>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</si>
  <si>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</si>
  <si>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</si>
  <si>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</si>
  <si>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</si>
  <si>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</si>
  <si>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</si>
  <si>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</si>
  <si>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</si>
  <si>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</si>
  <si>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</si>
  <si>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</si>
  <si>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</si>
  <si>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</si>
  <si>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</si>
  <si>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</si>
  <si>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</si>
  <si>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</si>
  <si>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</si>
  <si>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</si>
  <si>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</si>
  <si>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</si>
  <si>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</si>
  <si>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</si>
  <si>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</si>
  <si>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</si>
  <si>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</si>
  <si>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</si>
  <si>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</si>
  <si>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</si>
  <si>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</si>
  <si>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</si>
  <si>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</si>
  <si>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</si>
  <si>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</si>
  <si>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</si>
  <si>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</si>
  <si>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</si>
  <si>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</si>
  <si>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</si>
  <si>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</si>
  <si>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</si>
  <si>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</si>
  <si>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</si>
  <si>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</si>
  <si>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</si>
  <si>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</si>
  <si>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</si>
  <si>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</si>
  <si>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</si>
  <si>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</si>
  <si>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</si>
  <si>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</si>
  <si>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</si>
  <si>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</si>
  <si>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</si>
  <si>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</si>
  <si>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</si>
  <si>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</si>
  <si>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</si>
  <si>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</si>
  <si>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</si>
  <si>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</si>
  <si>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</si>
  <si>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</si>
  <si>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</si>
  <si>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</si>
  <si>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</si>
  <si>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</si>
  <si>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</si>
  <si>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</si>
  <si>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</si>
  <si>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</si>
  <si>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</si>
  <si>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</si>
  <si>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</si>
  <si>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</si>
  <si>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</si>
  <si>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</si>
  <si>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</si>
  <si>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</si>
  <si>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</si>
  <si>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</si>
  <si>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</si>
  <si>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</si>
  <si>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</si>
  <si>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</si>
  <si>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</si>
  <si>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</si>
  <si>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</si>
  <si>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</si>
  <si>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</si>
  <si>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</si>
  <si>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</si>
  <si>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</si>
  <si>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</si>
  <si>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</si>
  <si>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</si>
  <si>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</si>
  <si>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</si>
  <si>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</si>
  <si>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</si>
  <si>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</si>
  <si>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</si>
  <si>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</si>
  <si>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</si>
  <si>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</si>
  <si>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</si>
  <si>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</si>
  <si>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</si>
  <si>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</si>
  <si>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</si>
  <si>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</si>
  <si>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</si>
  <si>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</si>
  <si>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</si>
  <si>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</si>
  <si>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</si>
  <si>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</si>
  <si>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</si>
  <si>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</si>
  <si>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</si>
  <si>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</si>
  <si>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</si>
  <si>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</si>
  <si>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</si>
  <si>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</si>
  <si>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</si>
  <si>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</si>
  <si>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</si>
  <si>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</si>
  <si>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</si>
  <si>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</si>
  <si>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</si>
  <si>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</si>
  <si>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</si>
  <si>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</si>
  <si>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</si>
  <si>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</si>
  <si>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</si>
  <si>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</si>
  <si>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</si>
  <si>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</si>
  <si>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</si>
  <si>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</si>
  <si>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</si>
  <si>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</si>
  <si>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</si>
  <si>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</si>
  <si>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</si>
  <si>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</si>
  <si>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</si>
  <si>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</si>
  <si>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</si>
  <si>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</si>
  <si>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</si>
  <si>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</si>
  <si>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</si>
  <si>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</si>
  <si>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</si>
  <si>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</si>
  <si>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</si>
  <si>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</si>
  <si>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</si>
  <si>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</si>
  <si>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</si>
  <si>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</si>
  <si>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</si>
  <si>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</si>
  <si>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</si>
  <si>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</si>
  <si>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</si>
  <si>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</si>
  <si>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</si>
  <si>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</si>
  <si>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</si>
  <si>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</si>
  <si>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</si>
  <si>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</si>
  <si>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</si>
  <si>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</si>
  <si>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</si>
  <si>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</si>
  <si>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</si>
  <si>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</si>
  <si>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</si>
  <si>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</si>
  <si>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</si>
  <si>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</si>
  <si>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</si>
  <si>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</si>
  <si>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</si>
  <si>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</si>
  <si>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</si>
  <si>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</si>
  <si>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</si>
  <si>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</si>
  <si>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</si>
  <si>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</si>
  <si>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</si>
  <si>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</si>
  <si>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</si>
  <si>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</si>
  <si>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</si>
  <si>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</si>
  <si>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</si>
  <si>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</si>
  <si>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</si>
  <si>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</si>
  <si>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</si>
  <si>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</si>
  <si>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</si>
  <si>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</si>
  <si>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</si>
  <si>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</si>
  <si>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</si>
  <si>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</si>
  <si>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</si>
  <si>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</si>
  <si>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</si>
  <si>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</si>
  <si>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</si>
  <si>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</si>
  <si>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</si>
  <si>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</si>
  <si>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</si>
  <si>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</si>
  <si>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</si>
  <si>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</si>
  <si>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</si>
  <si>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</si>
  <si>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</si>
  <si>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</si>
  <si>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</si>
  <si>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</si>
  <si>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</si>
  <si>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</si>
  <si>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</si>
  <si>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</si>
  <si>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</si>
  <si>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</si>
  <si>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</si>
  <si>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</si>
  <si>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</si>
  <si>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</si>
  <si>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</si>
  <si>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</si>
  <si>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</si>
  <si>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</si>
  <si>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</si>
  <si>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</si>
  <si>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</si>
  <si>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</si>
  <si>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</si>
  <si>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</si>
  <si>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</si>
  <si>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</si>
  <si>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</si>
  <si>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</si>
  <si>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</si>
  <si>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</si>
  <si>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</si>
  <si>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</si>
  <si>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</si>
  <si>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</si>
  <si>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</si>
  <si>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</si>
  <si>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</si>
  <si>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</si>
  <si>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</si>
  <si>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</si>
  <si>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</si>
  <si>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</si>
  <si>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</si>
  <si>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</si>
  <si>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</si>
  <si>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</si>
  <si>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</si>
  <si>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</si>
  <si>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</si>
  <si>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</si>
  <si>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</si>
  <si>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</si>
  <si>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</si>
  <si>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</si>
  <si>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</si>
  <si>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</si>
  <si>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</si>
  <si>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</si>
  <si>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</si>
  <si>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</si>
  <si>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</si>
  <si>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</si>
  <si>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</si>
  <si>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</si>
  <si>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</si>
  <si>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</si>
  <si>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</si>
  <si>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</si>
  <si>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</si>
  <si>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</si>
  <si>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</si>
  <si>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</si>
  <si>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</si>
  <si>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</si>
  <si>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</si>
  <si>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</si>
  <si>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</si>
  <si>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</si>
  <si>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</si>
  <si>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</si>
  <si>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</si>
  <si>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</si>
  <si>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</si>
  <si>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</si>
  <si>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</si>
  <si>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</si>
  <si>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</si>
  <si>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</si>
  <si>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</si>
  <si>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</si>
  <si>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</si>
  <si>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</si>
  <si>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</si>
  <si>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</si>
  <si>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</si>
  <si>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</si>
  <si>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</si>
  <si>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</si>
  <si>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</si>
  <si>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</si>
  <si>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</si>
  <si>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</si>
  <si>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</si>
  <si>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</si>
  <si>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</si>
  <si>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</si>
  <si>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</si>
  <si>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</si>
  <si>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</si>
  <si>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</si>
  <si>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</si>
  <si>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</si>
  <si>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</si>
  <si>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</si>
  <si>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</si>
  <si>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</si>
  <si>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</si>
  <si>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</si>
  <si>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</si>
  <si>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</si>
  <si>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</si>
  <si>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</si>
  <si>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</si>
  <si>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</si>
  <si>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</si>
  <si>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</si>
  <si>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</si>
  <si>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</si>
  <si>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</si>
  <si>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</si>
  <si>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</si>
  <si>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</si>
  <si>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</si>
  <si>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</si>
  <si>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</si>
  <si>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</si>
  <si>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</si>
  <si>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</si>
  <si>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</si>
  <si>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</si>
  <si>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</si>
  <si>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</si>
  <si>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</si>
  <si>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</si>
  <si>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</si>
  <si>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</si>
  <si>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</si>
  <si>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</si>
  <si>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</si>
  <si>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</si>
  <si>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</si>
  <si>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</si>
  <si>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</si>
  <si>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</si>
  <si>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</si>
  <si>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</si>
  <si>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</si>
  <si>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</si>
  <si>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</si>
  <si>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</si>
  <si>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</si>
  <si>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</si>
  <si>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</si>
  <si>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</si>
  <si>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</si>
  <si>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</si>
  <si>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</si>
  <si>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</si>
  <si>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</si>
  <si>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</si>
  <si>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</si>
  <si>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</si>
  <si>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</si>
  <si>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</si>
  <si>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</si>
  <si>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</si>
  <si>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</si>
  <si>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</si>
  <si>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</si>
  <si>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</si>
  <si>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</si>
  <si>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</si>
  <si>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</si>
  <si>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</si>
  <si>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</si>
  <si>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</si>
  <si>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</si>
  <si>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</si>
  <si>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</si>
  <si>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</si>
  <si>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</si>
  <si>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</si>
  <si>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</si>
  <si>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</si>
  <si>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</si>
  <si>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</si>
  <si>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</si>
  <si>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</si>
  <si>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</si>
  <si>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</si>
  <si>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</si>
  <si>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</si>
  <si>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</si>
  <si>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</si>
  <si>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</si>
  <si>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</si>
  <si>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</si>
  <si>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</si>
  <si>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</si>
  <si>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</si>
  <si>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</si>
  <si>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</si>
  <si>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</si>
  <si>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</si>
  <si>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</si>
  <si>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</si>
  <si>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</si>
  <si>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</si>
  <si>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</si>
  <si>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</si>
  <si>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</si>
  <si>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</si>
  <si>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</si>
  <si>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</si>
  <si>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</si>
  <si>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</si>
  <si>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</si>
  <si>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</si>
  <si>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</si>
  <si>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</si>
  <si>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</si>
  <si>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</si>
  <si>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</si>
  <si>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</si>
  <si>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</si>
  <si>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</si>
  <si>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</si>
  <si>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</si>
  <si>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</si>
  <si>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</si>
  <si>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</si>
  <si>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</si>
  <si>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</si>
  <si>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</si>
  <si>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</si>
  <si>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</si>
  <si>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</si>
  <si>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</si>
  <si>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</si>
  <si>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</si>
  <si>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</si>
  <si>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</si>
  <si>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</si>
  <si>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</si>
  <si>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</si>
  <si>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</si>
  <si>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</si>
  <si>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</si>
  <si>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</si>
  <si>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</si>
  <si>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</si>
  <si>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</si>
  <si>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</si>
  <si>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</si>
  <si>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</si>
  <si>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</si>
  <si>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</si>
  <si>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</si>
  <si>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</si>
  <si>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</si>
  <si>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</si>
  <si>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</si>
  <si>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</si>
  <si>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</si>
  <si>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</si>
  <si>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</si>
  <si>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</si>
  <si>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</si>
  <si>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</si>
  <si>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</si>
  <si>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</si>
  <si>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</si>
  <si>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</si>
  <si>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</si>
  <si>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</si>
  <si>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</si>
  <si>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</si>
  <si>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</si>
  <si>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</si>
  <si>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</si>
  <si>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</si>
  <si>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</si>
  <si>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</si>
  <si>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</si>
  <si>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</si>
  <si>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</si>
  <si>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</si>
  <si>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</si>
  <si>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</si>
  <si>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</si>
  <si>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</si>
  <si>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</si>
  <si>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</si>
  <si>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</si>
  <si>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</si>
  <si>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</si>
  <si>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</si>
  <si>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</si>
  <si>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</si>
  <si>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</si>
  <si>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</si>
  <si>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</si>
  <si>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</si>
  <si>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</si>
  <si>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</si>
  <si>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</si>
  <si>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</si>
  <si>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</si>
  <si>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</si>
  <si>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</si>
  <si>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</si>
  <si>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</si>
  <si>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</si>
  <si>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</si>
  <si>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</si>
  <si>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</si>
  <si>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</si>
  <si>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</si>
  <si>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</si>
  <si>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</si>
  <si>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</si>
  <si>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</si>
  <si>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</si>
  <si>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</si>
  <si>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</si>
  <si>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</si>
  <si>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</si>
  <si>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</si>
  <si>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</si>
  <si>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</si>
  <si>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</si>
  <si>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</si>
  <si>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</si>
  <si>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</si>
  <si>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</si>
  <si>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</si>
  <si>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</si>
  <si>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</si>
  <si>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</si>
  <si>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</si>
  <si>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</si>
  <si>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</si>
  <si>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</si>
  <si>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</si>
  <si>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</si>
  <si>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</si>
  <si>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</si>
  <si>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</si>
  <si>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</si>
  <si>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</si>
  <si>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</si>
  <si>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</si>
  <si>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</si>
  <si>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</si>
  <si>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</si>
  <si>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</si>
  <si>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</si>
  <si>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</si>
  <si>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</si>
  <si>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</si>
  <si>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</si>
  <si>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</si>
  <si>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</si>
  <si>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</si>
  <si>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</si>
  <si>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</si>
  <si>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</si>
  <si>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</si>
  <si>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</si>
  <si>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</si>
  <si>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</si>
  <si>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</si>
  <si>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</si>
  <si>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</si>
  <si>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</si>
  <si>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</si>
  <si>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</si>
  <si>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</si>
  <si>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</si>
  <si>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</si>
  <si>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</si>
  <si>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</si>
  <si>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</si>
  <si>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</si>
  <si>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</si>
  <si>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</si>
  <si>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</si>
  <si>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</si>
  <si>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</si>
  <si>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</si>
  <si>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</si>
  <si>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</si>
  <si>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</si>
  <si>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</si>
  <si>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</si>
  <si>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</si>
  <si>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</si>
  <si>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</si>
  <si>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</si>
  <si>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</si>
  <si>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</si>
  <si>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</si>
  <si>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</si>
  <si>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</si>
  <si>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</si>
  <si>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</si>
  <si>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</si>
  <si>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</si>
  <si>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</si>
  <si>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</si>
  <si>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</si>
  <si>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</si>
  <si>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</si>
  <si>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</si>
  <si>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</si>
  <si>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</si>
  <si>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</si>
  <si>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</si>
  <si>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</si>
  <si>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</si>
  <si>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</si>
  <si>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</si>
  <si>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</si>
  <si>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</si>
  <si>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</si>
  <si>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</si>
  <si>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</si>
  <si>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</si>
  <si>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</si>
  <si>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</si>
  <si>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</si>
  <si>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</si>
  <si>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</si>
  <si>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</si>
  <si>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</si>
  <si>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</si>
  <si>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</si>
  <si>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</si>
  <si>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</si>
  <si>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</si>
  <si>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</si>
  <si>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</si>
  <si>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</si>
  <si>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</si>
  <si>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</si>
  <si>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</si>
  <si>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</si>
  <si>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</si>
  <si>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</si>
  <si>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</si>
  <si>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</si>
  <si>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</si>
  <si>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</si>
  <si>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</si>
  <si>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</si>
  <si>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</si>
  <si>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</si>
  <si>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</si>
  <si>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</si>
  <si>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</si>
  <si>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</si>
  <si>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</si>
  <si>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</si>
  <si>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</si>
  <si>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</si>
  <si>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</si>
  <si>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</si>
  <si>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</si>
  <si>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</si>
  <si>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</si>
  <si>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</si>
  <si>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</si>
  <si>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</si>
  <si>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</si>
  <si>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</si>
  <si>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</si>
  <si>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</si>
  <si>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</si>
  <si>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</si>
  <si>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</si>
  <si>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</si>
  <si>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</si>
  <si>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</si>
  <si>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</si>
  <si>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</si>
  <si>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</si>
  <si>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</si>
  <si>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</si>
  <si>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</si>
  <si>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</si>
  <si>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</si>
  <si>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</si>
  <si>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</si>
  <si>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</si>
  <si>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</si>
  <si>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</si>
  <si>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</si>
  <si>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</si>
  <si>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</si>
  <si>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</si>
  <si>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</si>
  <si>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</si>
  <si>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</si>
  <si>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</si>
  <si>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</si>
  <si>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</si>
  <si>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</si>
  <si>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</si>
  <si>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</si>
  <si>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</si>
  <si>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</si>
  <si>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</si>
  <si>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</si>
  <si>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</si>
  <si>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</si>
  <si>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</si>
  <si>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</si>
  <si>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</si>
  <si>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</si>
  <si>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</si>
  <si>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</si>
  <si>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</si>
  <si>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</si>
  <si>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</si>
  <si>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</si>
  <si>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</si>
  <si>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</si>
  <si>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</si>
  <si>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</si>
  <si>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</si>
  <si>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</si>
  <si>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</si>
  <si>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</si>
  <si>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</si>
  <si>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</si>
  <si>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</si>
  <si>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</si>
  <si>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</si>
  <si>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</si>
  <si>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</si>
  <si>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</si>
  <si>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</si>
  <si>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</si>
  <si>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</si>
  <si>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</si>
  <si>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</si>
  <si>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</si>
  <si>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</si>
  <si>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</si>
  <si>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</si>
  <si>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</si>
  <si>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</si>
  <si>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</si>
  <si>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</si>
  <si>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</si>
  <si>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</si>
  <si>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</si>
  <si>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</si>
  <si>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</si>
  <si>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</si>
  <si>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</si>
  <si>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</si>
  <si>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</si>
  <si>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</si>
  <si>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</si>
  <si>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</si>
  <si>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</si>
  <si>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</si>
  <si>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</si>
  <si>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</si>
  <si>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</si>
  <si>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</si>
  <si>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</si>
  <si>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</si>
  <si>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</si>
  <si>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</si>
  <si>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</si>
  <si>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</si>
  <si>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</si>
  <si>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</si>
  <si>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</si>
  <si>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</si>
  <si>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</si>
  <si>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</si>
  <si>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</si>
  <si>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</si>
  <si>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</si>
  <si>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</si>
  <si>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</si>
  <si>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</si>
  <si>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</si>
  <si>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</si>
  <si>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</si>
  <si>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</si>
  <si>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</si>
  <si>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</si>
  <si>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</si>
  <si>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</si>
  <si>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</si>
  <si>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</si>
  <si>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</si>
  <si>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</si>
  <si>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</si>
  <si>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</si>
  <si>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</si>
  <si>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</si>
  <si>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</si>
  <si>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</si>
  <si>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</si>
  <si>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</si>
  <si>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</si>
  <si>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</si>
  <si>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</si>
  <si>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</si>
  <si>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</si>
  <si>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</si>
  <si>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</si>
  <si>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</si>
  <si>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</si>
  <si>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</si>
  <si>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</si>
  <si>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</si>
  <si>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</si>
  <si>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</si>
  <si>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</si>
  <si>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</si>
  <si>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</si>
  <si>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</si>
  <si>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</si>
  <si>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</si>
  <si>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</si>
  <si>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</si>
  <si>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</si>
  <si>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</si>
  <si>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</si>
  <si>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</si>
  <si>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</si>
  <si>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</si>
  <si>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</si>
  <si>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</si>
  <si>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</si>
  <si>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</si>
  <si>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</si>
  <si>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</si>
  <si>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</si>
  <si>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</si>
  <si>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</si>
  <si>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</si>
  <si>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</si>
  <si>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</si>
  <si>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</si>
  <si>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</si>
  <si>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</si>
  <si>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</si>
  <si>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</si>
  <si>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</si>
  <si>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</si>
  <si>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</si>
  <si>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</si>
  <si>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</si>
  <si>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</si>
  <si>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</si>
  <si>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</si>
  <si>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</si>
  <si>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</si>
  <si>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</si>
  <si>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</si>
  <si>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</si>
  <si>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</si>
  <si>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</si>
  <si>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</si>
  <si>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</si>
  <si>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</si>
  <si>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</si>
  <si>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</si>
  <si>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</si>
  <si>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</si>
  <si>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</si>
  <si>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</si>
  <si>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</si>
  <si>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</si>
  <si>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</si>
  <si>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</si>
  <si>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</si>
  <si>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</si>
  <si>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</si>
  <si>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</si>
  <si>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</si>
  <si>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</si>
  <si>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</si>
  <si>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</si>
  <si>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</si>
  <si>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</si>
  <si>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</si>
  <si>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</si>
  <si>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</si>
  <si>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</si>
  <si>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</si>
  <si>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</si>
  <si>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</si>
  <si>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</si>
  <si>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</si>
  <si>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</si>
  <si>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</si>
  <si>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</si>
  <si>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</si>
  <si>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</si>
  <si>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</si>
  <si>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</si>
  <si>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</si>
  <si>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</si>
  <si>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</si>
  <si>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</si>
  <si>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</si>
  <si>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</si>
  <si>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</si>
  <si>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</si>
  <si>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</si>
  <si>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</si>
  <si>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</si>
  <si>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</si>
  <si>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</si>
  <si>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</si>
  <si>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</si>
  <si>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</si>
  <si>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</si>
  <si>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</si>
  <si>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</si>
  <si>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</si>
  <si>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</si>
  <si>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</si>
  <si>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</si>
  <si>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</si>
  <si>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</si>
  <si>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</si>
  <si>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</si>
  <si>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</si>
  <si>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</si>
  <si>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</si>
  <si>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</si>
  <si>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</si>
  <si>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</si>
  <si>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</si>
  <si>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</si>
  <si>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</si>
  <si>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</si>
  <si>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</si>
  <si>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</si>
  <si>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</si>
  <si>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</si>
  <si>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</si>
  <si>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</si>
  <si>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</si>
  <si>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</si>
  <si>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</si>
  <si>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</si>
  <si>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</si>
  <si>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</si>
  <si>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</si>
  <si>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</si>
  <si>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</si>
  <si>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</si>
  <si>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</si>
  <si>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</si>
  <si>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</si>
  <si>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</si>
  <si>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</si>
  <si>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</si>
  <si>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</si>
  <si>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</si>
  <si>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</si>
  <si>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</si>
  <si>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</si>
  <si>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</si>
  <si>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</si>
  <si>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</si>
  <si>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</si>
  <si>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</si>
  <si>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</si>
  <si>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</si>
  <si>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</si>
  <si>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</si>
  <si>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</si>
  <si>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</si>
  <si>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</si>
  <si>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</si>
  <si>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</si>
  <si>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</si>
  <si>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</si>
  <si>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</si>
  <si>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</si>
  <si>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</si>
  <si>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</si>
  <si>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</si>
  <si>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</si>
  <si>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</si>
  <si>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</si>
  <si>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</si>
  <si>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</si>
  <si>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</si>
  <si>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</si>
  <si>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</si>
  <si>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</si>
  <si>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</si>
  <si>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</si>
  <si>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</si>
  <si>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</si>
  <si>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</si>
  <si>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</si>
  <si>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</si>
  <si>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</si>
  <si>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</si>
  <si>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</si>
  <si>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</si>
  <si>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</si>
  <si>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</si>
  <si>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</si>
  <si>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</si>
  <si>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</si>
  <si>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</si>
  <si>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</si>
  <si>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</si>
  <si>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</si>
  <si>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</si>
  <si>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</si>
  <si>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</si>
  <si>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</si>
  <si>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</si>
  <si>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</si>
  <si>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</si>
  <si>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</si>
  <si>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</si>
  <si>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</si>
  <si>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</si>
  <si>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</si>
  <si>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</si>
  <si>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</si>
  <si>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</si>
  <si>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</si>
  <si>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</si>
  <si>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</si>
  <si>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</si>
  <si>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</si>
  <si>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</si>
  <si>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</si>
  <si>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</si>
  <si>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</si>
  <si>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</si>
  <si>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</si>
  <si>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</si>
  <si>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</si>
  <si>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</si>
  <si>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</si>
  <si>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</si>
  <si>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</si>
  <si>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</si>
  <si>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</si>
  <si>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</si>
  <si>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</si>
  <si>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</si>
  <si>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</si>
  <si>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</si>
  <si>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</si>
  <si>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</si>
  <si>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</si>
  <si>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</si>
  <si>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</si>
  <si>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</si>
  <si>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</si>
  <si>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</si>
  <si>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</si>
  <si>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</si>
  <si>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</si>
  <si>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</si>
  <si>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</si>
  <si>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</si>
  <si>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</si>
  <si>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</si>
  <si>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</si>
  <si>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</si>
  <si>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</si>
  <si>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</si>
  <si>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</si>
  <si>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</si>
  <si>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</si>
  <si>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</si>
  <si>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</si>
  <si>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</si>
  <si>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</si>
  <si>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</si>
  <si>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</si>
  <si>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</si>
  <si>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</si>
  <si>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</si>
  <si>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</si>
  <si>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</si>
  <si>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</si>
  <si>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</si>
  <si>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</si>
  <si>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</si>
  <si>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</si>
  <si>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</si>
  <si>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</si>
  <si>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</si>
  <si>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</si>
  <si>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</si>
  <si>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</si>
  <si>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</si>
  <si>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</si>
  <si>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</si>
  <si>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</si>
  <si>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</si>
  <si>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</si>
  <si>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</si>
  <si>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</si>
  <si>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</si>
  <si>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</si>
  <si>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</si>
  <si>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</si>
  <si>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</si>
  <si>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</si>
  <si>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</si>
  <si>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</si>
  <si>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</si>
  <si>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</si>
  <si>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</si>
  <si>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</si>
  <si>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</si>
  <si>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</si>
  <si>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</si>
  <si>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</si>
  <si>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</si>
  <si>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</si>
  <si>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</si>
  <si>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</si>
  <si>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</si>
  <si>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</si>
  <si>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</si>
  <si>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</si>
  <si>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</si>
  <si>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</si>
  <si>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</si>
  <si>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</si>
  <si>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</si>
  <si>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</si>
  <si>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</si>
  <si>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</si>
  <si>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</si>
  <si>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</si>
  <si>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</si>
  <si>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</si>
  <si>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</si>
  <si>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</si>
  <si>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</si>
  <si>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</si>
  <si>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</si>
  <si>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</si>
  <si>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</si>
  <si>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</si>
  <si>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</si>
  <si>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</si>
  <si>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</si>
  <si>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</si>
  <si>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</si>
  <si>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</si>
  <si>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</si>
  <si>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</si>
  <si>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</si>
  <si>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</si>
  <si>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</si>
  <si>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</si>
  <si>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</si>
  <si>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</si>
  <si>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</si>
  <si>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</si>
  <si>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</si>
  <si>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</si>
  <si>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</si>
  <si>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</si>
  <si>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</si>
  <si>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</si>
  <si>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</si>
  <si>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</si>
  <si>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</si>
  <si>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</si>
  <si>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</si>
  <si>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</si>
  <si>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</si>
  <si>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</si>
  <si>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</si>
  <si>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</si>
  <si>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</si>
  <si>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</si>
  <si>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</si>
  <si>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</si>
  <si>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</si>
  <si>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</si>
  <si>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</si>
  <si>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</si>
  <si>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</si>
  <si>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</si>
  <si>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</si>
  <si>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</si>
  <si>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</si>
  <si>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</si>
  <si>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</si>
  <si>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</si>
  <si>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</si>
  <si>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</si>
  <si>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</si>
  <si>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</si>
  <si>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</si>
  <si>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</si>
  <si>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</si>
  <si>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</si>
  <si>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</si>
  <si>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</si>
  <si>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</si>
  <si>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</si>
  <si>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</si>
  <si>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</si>
  <si>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</si>
  <si>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</si>
  <si>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</si>
  <si>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</si>
  <si>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</si>
  <si>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</si>
  <si>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</si>
  <si>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</si>
  <si>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</si>
  <si>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</si>
  <si>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</si>
  <si>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</si>
  <si>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</si>
  <si>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</si>
  <si>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</si>
  <si>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</si>
  <si>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</si>
  <si>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</si>
  <si>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</si>
  <si>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</si>
  <si>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</si>
  <si>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</si>
  <si>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</si>
  <si>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</si>
  <si>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</si>
  <si>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</si>
  <si>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</si>
  <si>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</si>
  <si>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</si>
  <si>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</si>
  <si>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</si>
  <si>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</si>
  <si>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</si>
  <si>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</si>
  <si>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</si>
  <si>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</si>
  <si>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</si>
  <si>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</si>
  <si>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</si>
  <si>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</si>
  <si>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</si>
  <si>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</si>
  <si>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</si>
  <si>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</si>
  <si>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</si>
  <si>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</si>
  <si>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</si>
  <si>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</si>
  <si>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</si>
  <si>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</si>
  <si>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</si>
  <si>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</si>
  <si>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</si>
  <si>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</si>
  <si>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</si>
  <si>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</si>
  <si>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</si>
  <si>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</si>
  <si>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</si>
  <si>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</si>
  <si>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</si>
  <si>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</si>
  <si>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</si>
  <si>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</si>
  <si>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</si>
  <si>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</si>
  <si>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</si>
  <si>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</si>
  <si>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</si>
  <si>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</si>
  <si>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</si>
  <si>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</si>
  <si>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</si>
  <si>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</si>
  <si>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</si>
  <si>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</si>
  <si>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</si>
  <si>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</si>
  <si>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</si>
  <si>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</si>
  <si>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</si>
  <si>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</si>
  <si>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</si>
  <si>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</si>
  <si>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</si>
  <si>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</si>
  <si>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</si>
  <si>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</si>
  <si>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</si>
  <si>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</si>
  <si>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</si>
  <si>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</si>
  <si>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</si>
  <si>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</si>
  <si>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</si>
  <si>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</si>
  <si>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</si>
  <si>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</si>
  <si>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</si>
  <si>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</si>
  <si>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</si>
  <si>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</si>
  <si>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</si>
  <si>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</si>
  <si>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</si>
  <si>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</si>
  <si>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</si>
  <si>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</si>
  <si>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</si>
  <si>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</si>
  <si>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</si>
  <si>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</si>
  <si>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</si>
  <si>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</si>
  <si>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</si>
  <si>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</si>
  <si>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</si>
  <si>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</si>
  <si>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</si>
  <si>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</si>
  <si>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</si>
  <si>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</si>
  <si>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</si>
  <si>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</si>
  <si>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</si>
  <si>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</si>
  <si>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</si>
  <si>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</si>
  <si>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</si>
  <si>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</si>
  <si>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</si>
  <si>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</si>
  <si>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</si>
  <si>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</si>
  <si>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</si>
  <si>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</si>
  <si>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</si>
  <si>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</si>
  <si>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</si>
  <si>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</si>
  <si>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</si>
  <si>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</si>
  <si>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</si>
  <si>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</si>
  <si>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</si>
  <si>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</si>
  <si>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</si>
  <si>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</si>
  <si>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</si>
  <si>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</si>
  <si>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</si>
  <si>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</si>
  <si>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</si>
  <si>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</si>
  <si>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</si>
  <si>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</si>
  <si>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</si>
  <si>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</si>
  <si>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</si>
  <si>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</si>
  <si>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</si>
  <si>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</si>
  <si>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</si>
  <si>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</si>
  <si>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</si>
  <si>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</si>
  <si>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</si>
  <si>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</si>
  <si>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</si>
  <si>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</si>
  <si>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</si>
  <si>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</si>
  <si>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</si>
  <si>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</si>
  <si>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</si>
  <si>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</si>
  <si>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</si>
  <si>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</si>
  <si>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</si>
  <si>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</si>
  <si>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</si>
  <si>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</si>
  <si>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</si>
  <si>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</si>
  <si>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</si>
  <si>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</si>
  <si>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</si>
  <si>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</si>
  <si>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</si>
  <si>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</si>
  <si>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</si>
  <si>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</si>
  <si>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</si>
  <si>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</si>
  <si>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</si>
  <si>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</si>
  <si>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</si>
  <si>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</si>
  <si>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</si>
  <si>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</si>
  <si>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</si>
  <si>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</si>
  <si>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</si>
  <si>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</si>
  <si>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</si>
  <si>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</si>
  <si>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</si>
  <si>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</si>
  <si>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</si>
  <si>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</si>
  <si>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</si>
  <si>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</si>
  <si>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</si>
  <si>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</si>
  <si>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</si>
  <si>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</si>
  <si>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</si>
  <si>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</si>
  <si>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</si>
  <si>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</si>
  <si>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</si>
  <si>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</si>
  <si>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</si>
  <si>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</si>
  <si>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</si>
  <si>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</si>
  <si>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</si>
  <si>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</si>
  <si>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</si>
  <si>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</si>
  <si>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</si>
  <si>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</si>
  <si>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</si>
  <si>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</si>
  <si>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</si>
  <si>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</si>
  <si>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</si>
  <si>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</si>
  <si>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</si>
  <si>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</si>
  <si>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</si>
  <si>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</si>
  <si>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</si>
  <si>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</si>
  <si>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</si>
  <si>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</si>
  <si>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</si>
  <si>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</si>
  <si>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</si>
  <si>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</si>
  <si>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</si>
  <si>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</si>
  <si>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</si>
  <si>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</si>
  <si>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</si>
  <si>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</si>
  <si>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</si>
  <si>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</si>
  <si>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</si>
  <si>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</si>
  <si>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</si>
  <si>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</si>
  <si>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</si>
  <si>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</si>
  <si>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</si>
  <si>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</si>
  <si>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</si>
  <si>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</si>
  <si>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</si>
  <si>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</si>
  <si>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</si>
  <si>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</si>
  <si>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</si>
  <si>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</si>
  <si>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</si>
  <si>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</si>
  <si>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</si>
  <si>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</si>
  <si>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</si>
  <si>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</si>
  <si>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</si>
  <si>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</si>
  <si>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</si>
  <si>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</si>
  <si>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</si>
  <si>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</si>
  <si>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</si>
  <si>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</si>
  <si>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</si>
  <si>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</si>
  <si>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</si>
  <si>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</si>
  <si>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</si>
  <si>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</si>
  <si>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</si>
  <si>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</si>
  <si>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</si>
  <si>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</si>
  <si>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</si>
  <si>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</si>
  <si>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</si>
  <si>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</si>
  <si>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</si>
  <si>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</si>
  <si>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</si>
  <si>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</si>
  <si>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</si>
  <si>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</si>
  <si>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</si>
  <si>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</si>
  <si>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</si>
  <si>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</si>
  <si>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</si>
  <si>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</si>
  <si>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</si>
  <si>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</si>
  <si>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</si>
  <si>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</si>
  <si>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</si>
  <si>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</si>
  <si>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</si>
  <si>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</si>
  <si>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</si>
  <si>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</si>
  <si>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</si>
  <si>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</si>
  <si>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</si>
  <si>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</si>
  <si>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</si>
  <si>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</si>
  <si>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</si>
  <si>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</si>
  <si>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</si>
  <si>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</si>
  <si>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</si>
  <si>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</si>
  <si>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</si>
  <si>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</si>
  <si>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</si>
  <si>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</si>
  <si>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</si>
  <si>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</si>
  <si>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</si>
  <si>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</si>
  <si>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</si>
  <si>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</si>
  <si>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</si>
  <si>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</si>
  <si>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</si>
  <si>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</si>
  <si>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</si>
  <si>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</si>
  <si>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</si>
  <si>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</si>
  <si>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</si>
  <si>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</si>
  <si>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</si>
  <si>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</si>
  <si>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</si>
  <si>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</si>
  <si>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</si>
  <si>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</si>
  <si>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</si>
  <si>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</si>
  <si>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</si>
  <si>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</si>
  <si>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</si>
  <si>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</si>
  <si>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</si>
  <si>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</si>
  <si>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</si>
  <si>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</si>
  <si>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</si>
  <si>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</si>
  <si>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</si>
  <si>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</si>
  <si>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</si>
  <si>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</si>
  <si>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</si>
  <si>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</si>
  <si>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</si>
  <si>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</si>
  <si>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</si>
  <si>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</si>
  <si>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</si>
  <si>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</si>
  <si>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</si>
  <si>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</si>
  <si>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</si>
  <si>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</si>
  <si>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</si>
  <si>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</si>
  <si>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</si>
  <si>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</si>
  <si>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</si>
  <si>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</si>
  <si>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</si>
  <si>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</si>
  <si>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</si>
  <si>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</si>
  <si>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</si>
  <si>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</si>
  <si>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</si>
  <si>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</si>
  <si>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</si>
  <si>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</si>
  <si>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</si>
  <si>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</si>
  <si>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</si>
  <si>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</si>
  <si>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</si>
  <si>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</si>
  <si>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</si>
  <si>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</si>
  <si>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</si>
  <si>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</si>
  <si>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</si>
  <si>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</si>
  <si>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</si>
  <si>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</si>
  <si>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</si>
  <si>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</si>
  <si>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</si>
  <si>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</si>
  <si>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</si>
  <si>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</si>
  <si>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</si>
  <si>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</si>
  <si>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</si>
  <si>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</si>
  <si>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</si>
  <si>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</si>
  <si>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</si>
  <si>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</si>
  <si>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</si>
  <si>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</si>
  <si>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</si>
  <si>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</si>
  <si>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</si>
  <si>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</si>
  <si>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</si>
  <si>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</si>
  <si>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</si>
  <si>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</si>
  <si>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</si>
  <si>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</si>
  <si>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</si>
  <si>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</si>
  <si>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</si>
  <si>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</si>
  <si>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</si>
  <si>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</si>
  <si>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</si>
  <si>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</si>
  <si>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</si>
  <si>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</si>
  <si>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</si>
  <si>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</si>
  <si>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</si>
  <si>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</si>
  <si>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</si>
  <si>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</si>
  <si>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</si>
  <si>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</si>
  <si>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</si>
  <si>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</si>
  <si>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</si>
  <si>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</si>
  <si>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</si>
  <si>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</si>
  <si>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</si>
  <si>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</si>
  <si>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</si>
  <si>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</si>
  <si>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</si>
  <si>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</si>
  <si>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</si>
  <si>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</si>
  <si>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</si>
  <si>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</si>
  <si>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</si>
  <si>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</si>
  <si>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</si>
  <si>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</si>
  <si>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</si>
  <si>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</si>
  <si>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</si>
  <si>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</si>
  <si>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</si>
  <si>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</si>
  <si>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</si>
  <si>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</si>
  <si>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</si>
  <si>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</si>
  <si>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</si>
  <si>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</si>
  <si>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</si>
  <si>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</si>
  <si>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</si>
  <si>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</si>
  <si>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</si>
  <si>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</si>
  <si>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</si>
  <si>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</si>
  <si>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</si>
  <si>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</si>
  <si>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</si>
  <si>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</si>
  <si>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</si>
  <si>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</si>
  <si>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</si>
  <si>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</si>
  <si>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</si>
  <si>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</si>
  <si>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</si>
  <si>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</si>
  <si>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</si>
  <si>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</si>
  <si>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</si>
  <si>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</si>
  <si>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</si>
  <si>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</si>
  <si>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</si>
  <si>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</si>
  <si>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</si>
  <si>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</si>
  <si>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</si>
  <si>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</si>
  <si>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</si>
  <si>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</si>
  <si>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</si>
  <si>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</si>
  <si>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</si>
  <si>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</si>
  <si>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</si>
  <si>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</si>
  <si>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</si>
  <si>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</si>
  <si>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</si>
  <si>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</si>
  <si>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</si>
  <si>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</si>
  <si>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</si>
  <si>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</si>
  <si>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</si>
  <si>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</si>
  <si>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</si>
  <si>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</si>
  <si>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</si>
  <si>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</si>
  <si>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</si>
  <si>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</si>
  <si>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</si>
  <si>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</si>
  <si>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</si>
  <si>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</si>
  <si>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</si>
  <si>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</si>
  <si>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</si>
  <si>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</si>
  <si>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</si>
  <si>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</si>
  <si>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</si>
  <si>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</si>
  <si>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</si>
  <si>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</si>
  <si>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</si>
  <si>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</si>
  <si>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</si>
  <si>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</si>
  <si>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</si>
  <si>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</si>
  <si>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</si>
  <si>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</si>
  <si>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</si>
  <si>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</si>
  <si>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</si>
  <si>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</si>
  <si>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</si>
  <si>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</si>
  <si>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</si>
  <si>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</si>
  <si>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</si>
  <si>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</si>
  <si>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</si>
  <si>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</si>
  <si>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</si>
  <si>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</si>
  <si>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</si>
  <si>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</si>
  <si>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</si>
  <si>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</si>
  <si>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</si>
  <si>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</si>
  <si>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</si>
  <si>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</si>
  <si>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</si>
  <si>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</si>
  <si>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</si>
  <si>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</si>
  <si>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</si>
  <si>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</si>
  <si>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</si>
  <si>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</si>
  <si>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</si>
  <si>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</si>
  <si>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</si>
  <si>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</si>
  <si>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</si>
  <si>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</si>
  <si>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</si>
  <si>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</si>
  <si>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</si>
  <si>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</si>
  <si>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</si>
  <si>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</si>
  <si>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</si>
  <si>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</si>
  <si>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</si>
  <si>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</si>
  <si>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</si>
  <si>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</si>
  <si>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</si>
  <si>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</si>
  <si>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</si>
  <si>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</si>
  <si>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</si>
  <si>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</si>
  <si>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</si>
  <si>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</si>
  <si>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</si>
  <si>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</si>
  <si>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</si>
  <si>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</si>
  <si>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</si>
  <si>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</si>
  <si>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</si>
  <si>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</si>
  <si>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</si>
  <si>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</si>
  <si>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</si>
  <si>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</si>
  <si>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</si>
  <si>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</si>
  <si>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</si>
  <si>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</si>
  <si>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</si>
  <si>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</si>
  <si>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</si>
  <si>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</si>
  <si>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</si>
  <si>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</si>
  <si>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</si>
  <si>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</si>
  <si>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</si>
  <si>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</si>
  <si>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</si>
  <si>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</si>
  <si>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</si>
  <si>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</si>
  <si>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</si>
  <si>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</si>
  <si>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</si>
  <si>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</si>
  <si>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</si>
  <si>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</si>
  <si>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</si>
  <si>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</si>
  <si>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</si>
  <si>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</si>
  <si>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</si>
  <si>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</si>
  <si>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</si>
  <si>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</si>
  <si>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</si>
  <si>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</si>
  <si>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</si>
  <si>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</si>
  <si>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</si>
  <si>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</si>
  <si>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</si>
  <si>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</si>
  <si>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</si>
  <si>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</si>
  <si>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</si>
  <si>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</si>
  <si>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</si>
  <si>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</si>
  <si>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</si>
  <si>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</si>
  <si>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</si>
  <si>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</si>
  <si>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</si>
  <si>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</si>
  <si>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</si>
  <si>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</si>
  <si>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</si>
  <si>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</si>
  <si>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</si>
  <si>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</si>
  <si>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</si>
  <si>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</si>
  <si>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</si>
  <si>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</si>
  <si>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</si>
  <si>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</si>
  <si>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</si>
  <si>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</si>
  <si>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</si>
  <si>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</si>
  <si>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</si>
  <si>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</si>
  <si>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</si>
  <si>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</si>
  <si>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</si>
  <si>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</si>
  <si>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</si>
  <si>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</si>
  <si>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</si>
  <si>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</si>
  <si>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</si>
  <si>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</si>
  <si>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</si>
  <si>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</si>
  <si>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</si>
  <si>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</si>
  <si>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</si>
  <si>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</si>
  <si>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</si>
  <si>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</si>
  <si>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</si>
  <si>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</si>
  <si>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</si>
  <si>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</si>
  <si>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</si>
  <si>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</si>
  <si>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</si>
  <si>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</si>
  <si>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</si>
  <si>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</si>
  <si>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</si>
  <si>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</si>
  <si>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</si>
  <si>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</si>
  <si>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</si>
  <si>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</si>
  <si>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</si>
  <si>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</si>
  <si>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</si>
  <si>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</si>
  <si>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</si>
  <si>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</si>
  <si>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</si>
  <si>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</si>
  <si>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</si>
  <si>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</si>
  <si>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</si>
  <si>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</si>
  <si>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</si>
  <si>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</si>
  <si>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</si>
  <si>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</si>
  <si>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</si>
  <si>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</si>
  <si>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</si>
  <si>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</si>
  <si>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</si>
  <si>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</si>
  <si>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</si>
  <si>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</si>
  <si>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</si>
  <si>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</si>
  <si>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</si>
  <si>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</si>
  <si>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</si>
  <si>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</si>
  <si>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</si>
  <si>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</si>
  <si>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</si>
  <si>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</si>
  <si>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</si>
  <si>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</si>
  <si>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</si>
  <si>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</si>
  <si>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</si>
  <si>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</si>
  <si>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</si>
  <si>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</si>
  <si>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</si>
  <si>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</si>
  <si>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</si>
  <si>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</si>
  <si>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</si>
  <si>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</si>
  <si>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</si>
  <si>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</si>
  <si>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</si>
  <si>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</si>
  <si>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</si>
  <si>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</si>
  <si>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</si>
  <si>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</si>
  <si>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</si>
  <si>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</si>
  <si>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</si>
  <si>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</si>
  <si>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</si>
  <si>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</si>
  <si>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</si>
  <si>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</si>
  <si>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</si>
  <si>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</si>
  <si>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</si>
  <si>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</si>
  <si>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</si>
  <si>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</si>
  <si>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</si>
  <si>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</si>
  <si>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</si>
  <si>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</si>
  <si>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</si>
  <si>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</si>
  <si>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</si>
  <si>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</si>
  <si>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</si>
  <si>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</si>
  <si>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</si>
  <si>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</si>
  <si>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</si>
  <si>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</si>
  <si>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</si>
  <si>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</si>
  <si>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</si>
  <si>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</si>
  <si>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</si>
  <si>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</si>
  <si>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</si>
  <si>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</si>
  <si>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</si>
  <si>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</si>
  <si>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</si>
  <si>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</si>
  <si>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</si>
  <si>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</si>
  <si>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</si>
  <si>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</si>
  <si>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</si>
  <si>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</si>
  <si>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</si>
  <si>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</si>
  <si>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</si>
  <si>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</si>
  <si>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</si>
  <si>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</si>
  <si>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</si>
  <si>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</si>
  <si>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</si>
  <si>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</si>
  <si>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</si>
  <si>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</si>
  <si>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</si>
  <si>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</si>
  <si>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</si>
  <si>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</si>
  <si>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</si>
  <si>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</si>
  <si>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</si>
  <si>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</si>
  <si>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</si>
  <si>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</si>
  <si>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</si>
  <si>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</si>
  <si>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</si>
  <si>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</si>
  <si>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</si>
  <si>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</si>
  <si>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</si>
  <si>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</si>
  <si>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</si>
  <si>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</si>
  <si>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</si>
  <si>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</si>
  <si>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</si>
  <si>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</si>
  <si>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</si>
  <si>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</si>
  <si>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</si>
  <si>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</si>
  <si>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</si>
  <si>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</si>
  <si>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</si>
  <si>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</si>
  <si>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</si>
  <si>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</si>
  <si>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</si>
  <si>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</si>
  <si>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</si>
  <si>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</si>
  <si>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</si>
  <si>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</si>
  <si>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</si>
  <si>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</si>
  <si>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</si>
  <si>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</si>
  <si>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</si>
  <si>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</si>
  <si>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</si>
  <si>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</si>
  <si>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</si>
  <si>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</si>
  <si>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</si>
  <si>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</si>
  <si>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</si>
  <si>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</si>
  <si>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</si>
  <si>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</si>
  <si>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</si>
  <si>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</si>
  <si>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</si>
  <si>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</si>
  <si>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</si>
  <si>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</si>
  <si>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</si>
  <si>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</si>
  <si>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</si>
  <si>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</si>
  <si>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</si>
  <si>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</si>
  <si>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</si>
  <si>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</si>
  <si>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</si>
  <si>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</si>
  <si>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</si>
  <si>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</si>
  <si>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</si>
  <si>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</si>
  <si>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</si>
  <si>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</si>
  <si>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</si>
  <si>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</si>
  <si>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</si>
  <si>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</si>
  <si>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</si>
  <si>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</si>
  <si>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</si>
  <si>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</si>
  <si>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</si>
  <si>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</si>
  <si>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</si>
  <si>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</si>
  <si>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</si>
  <si>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</si>
  <si>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</si>
  <si>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</si>
  <si>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</si>
  <si>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</si>
  <si>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</si>
  <si>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</si>
  <si>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</si>
  <si>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</si>
  <si>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</si>
  <si>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</si>
  <si>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</si>
  <si>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</si>
  <si>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</si>
  <si>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</si>
  <si>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</si>
  <si>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</si>
  <si>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</si>
  <si>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</si>
  <si>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</si>
  <si>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</si>
  <si>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</si>
  <si>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</si>
  <si>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</si>
  <si>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</si>
  <si>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</si>
  <si>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</si>
  <si>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</si>
  <si>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</si>
  <si>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</si>
  <si>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</si>
  <si>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</si>
  <si>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</si>
  <si>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</si>
  <si>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</si>
  <si>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</si>
  <si>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</si>
  <si>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</si>
  <si>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</si>
  <si>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</si>
  <si>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</si>
  <si>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</si>
  <si>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</si>
  <si>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</si>
  <si>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</si>
  <si>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</si>
  <si>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</si>
  <si>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</si>
  <si>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</si>
  <si>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</si>
  <si>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</si>
  <si>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</si>
  <si>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</si>
  <si>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</si>
  <si>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</si>
  <si>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</si>
  <si>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</si>
  <si>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</si>
  <si>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</si>
  <si>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</si>
  <si>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</si>
  <si>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</si>
  <si>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</si>
  <si>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</si>
  <si>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</si>
  <si>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</si>
  <si>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</si>
  <si>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</si>
  <si>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</si>
  <si>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</si>
  <si>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</si>
  <si>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</si>
  <si>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</si>
  <si>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</si>
  <si>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</si>
  <si>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</si>
  <si>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</si>
  <si>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</si>
  <si>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</si>
  <si>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</si>
  <si>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</si>
  <si>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</si>
  <si>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</si>
  <si>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</si>
  <si>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</si>
  <si>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</si>
  <si>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</si>
  <si>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</si>
  <si>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</si>
  <si>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</si>
  <si>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</si>
  <si>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</si>
  <si>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</si>
  <si>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</si>
  <si>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</si>
  <si>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</si>
  <si>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</si>
  <si>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</si>
  <si>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</si>
  <si>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</si>
  <si>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</si>
  <si>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</si>
  <si>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</si>
  <si>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</si>
  <si>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</si>
  <si>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</si>
  <si>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</si>
  <si>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</si>
  <si>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</si>
  <si>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</si>
  <si>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</si>
  <si>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</si>
  <si>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</si>
  <si>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</si>
  <si>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</si>
  <si>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</si>
  <si>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</si>
  <si>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</si>
  <si>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</si>
  <si>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</si>
  <si>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</si>
  <si>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</si>
  <si>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</si>
  <si>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</si>
  <si>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</si>
  <si>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</si>
  <si>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</si>
  <si>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</si>
  <si>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</si>
  <si>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</si>
  <si>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</si>
  <si>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</si>
  <si>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</si>
  <si>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</si>
  <si>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</si>
  <si>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</si>
  <si>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</si>
  <si>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</si>
  <si>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</si>
  <si>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</si>
  <si>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</si>
  <si>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</si>
  <si>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</si>
  <si>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</si>
  <si>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</si>
  <si>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</si>
  <si>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</si>
  <si>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</si>
  <si>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</si>
  <si>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</si>
  <si>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</si>
  <si>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</si>
  <si>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</si>
  <si>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</si>
  <si>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</si>
  <si>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</si>
  <si>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</si>
  <si>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</si>
  <si>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</si>
  <si>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</si>
  <si>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</si>
  <si>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</si>
  <si>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</si>
  <si>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</si>
  <si>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</si>
  <si>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</si>
  <si>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</si>
  <si>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</si>
  <si>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</si>
  <si>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</si>
  <si>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</si>
  <si>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</si>
  <si>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</si>
  <si>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</si>
  <si>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</si>
  <si>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</si>
  <si>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</si>
  <si>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</si>
  <si>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</si>
  <si>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</si>
  <si>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</si>
  <si>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</si>
  <si>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</si>
  <si>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</si>
  <si>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</si>
  <si>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</si>
  <si>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</si>
  <si>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</si>
  <si>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</si>
  <si>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</si>
  <si>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</si>
  <si>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</si>
  <si>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</si>
  <si>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</si>
  <si>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</si>
  <si>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</si>
  <si>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</si>
  <si>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</si>
  <si>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</si>
  <si>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</si>
  <si>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</si>
  <si>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</si>
  <si>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</si>
  <si>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</si>
  <si>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</si>
  <si>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</si>
  <si>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</si>
  <si>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</si>
  <si>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</si>
  <si>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</si>
  <si>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</si>
  <si>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</si>
  <si>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</si>
  <si>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</si>
  <si>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</si>
  <si>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</si>
  <si>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</si>
  <si>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</si>
  <si>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</si>
  <si>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</si>
  <si>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</si>
  <si>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</si>
  <si>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</si>
  <si>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</si>
  <si>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</si>
  <si>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</si>
  <si>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</si>
  <si>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</si>
  <si>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</si>
  <si>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</si>
  <si>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</si>
  <si>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</si>
  <si>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</si>
  <si>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</si>
  <si>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</si>
  <si>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</si>
  <si>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</si>
  <si>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</si>
  <si>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</si>
  <si>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</si>
  <si>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</si>
  <si>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</si>
  <si>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</si>
  <si>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</si>
  <si>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</si>
  <si>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</si>
  <si>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</si>
  <si>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</si>
  <si>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</si>
  <si>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</si>
  <si>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</si>
  <si>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</si>
  <si>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</si>
  <si>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</si>
  <si>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</si>
  <si>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</si>
  <si>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</si>
  <si>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</si>
  <si>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</si>
  <si>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</si>
  <si>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X</t>
  </si>
  <si>
    <t>max</t>
  </si>
  <si>
    <t>min</t>
  </si>
  <si>
    <t>v</t>
  </si>
  <si>
    <t>comP</t>
  </si>
  <si>
    <t>mayusculas</t>
  </si>
  <si>
    <t>TOTAL</t>
  </si>
  <si>
    <t>NS</t>
  </si>
  <si>
    <t>SUMA</t>
  </si>
  <si>
    <t>COMP</t>
  </si>
  <si>
    <t>decimales</t>
  </si>
  <si>
    <t>comp</t>
  </si>
  <si>
    <t>""</t>
  </si>
  <si>
    <t>P8.12</t>
  </si>
  <si>
    <t>T</t>
  </si>
  <si>
    <t>H</t>
  </si>
  <si>
    <t>M</t>
  </si>
  <si>
    <t>P8.14</t>
  </si>
  <si>
    <t>P8.13</t>
  </si>
  <si>
    <t>Tercera instrucción</t>
  </si>
  <si>
    <t>Comp</t>
  </si>
  <si>
    <t>Segunda instrucción</t>
  </si>
  <si>
    <t>P8.15</t>
  </si>
  <si>
    <t>P8.17</t>
  </si>
  <si>
    <t>P8.16</t>
  </si>
  <si>
    <t>8.40</t>
  </si>
  <si>
    <t>M1174:R1189</t>
  </si>
  <si>
    <t>LATITUD</t>
  </si>
  <si>
    <t>LONGITUD</t>
  </si>
  <si>
    <t>Largo teléfono</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</si>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</sst>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b/>
      <u/>
      <sz val="9"/>
      <color rgb="FF0070C0"/>
      <name val="Arial"/>
      <family val="2"/>
    </font>
    <font>
      <b/>
      <i/>
      <sz val="8"/>
      <name val="Arial"/>
      <family val="2"/>
    </font>
    <font>
      <b/>
      <sz val="16"/>
      <name val="Arial"/>
      <family val="2"/>
    </font>
    <font>
      <sz val="11"/>
      <name val="Arial"/>
      <family val="2"/>
    </font>
    <font>
      <u/>
      <sz val="11"/>
      <name val="Arial"/>
      <family val="2"/>
    </font>
    <font>
      <sz val="11"/>
      <name val="Calibri"/>
      <family val="2"/>
      <scheme val="minor"/>
    </font>
    <font>
      <b/>
      <u/>
      <sz val="9"/>
      <name val="Arial"/>
      <family val="2"/>
    </font>
    <font>
      <sz val="10"/>
      <name val="Arial"/>
      <family val="2"/>
    </font>
    <font>
      <b/>
      <sz val="11"/>
      <name val="Symbol"/>
      <family val="1"/>
      <charset val="2"/>
    </font>
    <font>
      <b/>
      <sz val="11"/>
      <color theme="0"/>
      <name val="Calibri"/>
      <family val="2"/>
      <scheme val="minor"/>
    </font>
    <font>
      <b/>
      <sz val="11"/>
      <color theme="1"/>
      <name val="Calibri"/>
      <family val="2"/>
      <scheme val="minor"/>
    </font>
    <font>
      <b/>
      <sz val="11"/>
      <name val="Calibri"/>
      <family val="2"/>
      <scheme val="minor"/>
    </font>
    <font>
      <b/>
      <sz val="11"/>
      <name val="Arial"/>
      <family val="2"/>
    </font>
    <font>
      <b/>
      <u/>
      <sz val="9"/>
      <color theme="10"/>
      <name val="Arial"/>
      <family val="2"/>
    </font>
    <font>
      <b/>
      <u/>
      <sz val="11"/>
      <name val="Arial"/>
      <family val="2"/>
    </font>
    <font>
      <b/>
      <sz val="15"/>
      <name val="Arial"/>
      <family val="2"/>
    </font>
    <font>
      <i/>
      <sz val="9"/>
      <name val="Arial"/>
      <family val="2"/>
    </font>
    <font>
      <b/>
      <sz val="15"/>
      <color rgb="FF000000"/>
      <name val="Arial"/>
      <family val="2"/>
    </font>
    <font>
      <sz val="10"/>
      <color theme="1"/>
      <name val="Arial"/>
      <family val="2"/>
    </font>
    <font>
      <b/>
      <sz val="8"/>
      <color theme="1"/>
      <name val="Arial"/>
      <family val="2"/>
    </font>
    <font>
      <sz val="11"/>
      <color indexed="8"/>
      <name val="Calibri"/>
      <family val="2"/>
      <scheme val="minor"/>
    </font>
    <font>
      <u/>
      <sz val="11"/>
      <name val="Calibri"/>
      <family val="2"/>
      <scheme val="minor"/>
    </font>
    <font>
      <b/>
      <sz val="11"/>
      <color theme="1"/>
      <name val="Arial"/>
      <family val="2"/>
    </font>
    <font>
      <b/>
      <sz val="9"/>
      <color rgb="FFFF0000"/>
      <name val="Arial"/>
      <family val="2"/>
    </font>
    <font>
      <b/>
      <sz val="9"/>
      <color rgb="FF0070C0"/>
      <name val="Arial"/>
      <family val="2"/>
    </font>
    <font>
      <b/>
      <sz val="9"/>
      <color theme="7" tint="-0.249977111117893"/>
      <name val="Arial"/>
      <family val="2"/>
    </font>
    <font>
      <sz val="8"/>
      <color theme="1"/>
      <name val="Calibri"/>
      <family val="2"/>
      <scheme val="minor"/>
    </font>
    <font>
      <b/>
      <sz val="10"/>
      <color rgb="FFFF0000"/>
      <name val="Arial"/>
      <family val="2"/>
    </font>
  </fonts>
  <fills count="24">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FFCC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bgColor indexed="64"/>
      </patternFill>
    </fill>
    <fill>
      <patternFill patternType="mediumGray"/>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59999389629810485"/>
        <bgColor indexed="64"/>
      </patternFill>
    </fill>
  </fills>
  <borders count="83">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1"/>
      </left>
      <right/>
      <top/>
      <bottom style="thin">
        <color indexed="64"/>
      </bottom>
      <diagonal/>
    </border>
    <border>
      <left/>
      <right style="thin">
        <color theme="1"/>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medium">
        <color theme="0" tint="-0.24994659260841701"/>
      </top>
      <bottom/>
      <diagonal/>
    </border>
    <border>
      <left/>
      <right style="thin">
        <color indexed="64"/>
      </right>
      <top style="medium">
        <color theme="0" tint="-0.24994659260841701"/>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1"/>
      </left>
      <right style="thin">
        <color theme="1"/>
      </right>
      <top/>
      <bottom style="thin">
        <color theme="1"/>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right style="thin">
        <color theme="1"/>
      </right>
      <top style="thin">
        <color indexed="64"/>
      </top>
      <bottom style="thin">
        <color indexed="64"/>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452">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3" fillId="0" borderId="0" xfId="0" applyFont="1"/>
    <xf numFmtId="0" fontId="12" fillId="0" borderId="14" xfId="0" applyFont="1" applyBorder="1" applyAlignment="1">
      <alignment wrapText="1"/>
    </xf>
    <xf numFmtId="0" fontId="12" fillId="0" borderId="16" xfId="0" applyFont="1" applyBorder="1" applyAlignment="1">
      <alignment wrapText="1"/>
    </xf>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11" fillId="0" borderId="0" xfId="0" applyFont="1" applyAlignment="1">
      <alignment vertical="center"/>
    </xf>
    <xf numFmtId="0" fontId="2" fillId="0" borderId="0" xfId="0" applyFont="1"/>
    <xf numFmtId="0" fontId="2"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0" xfId="0" applyFont="1" applyAlignment="1">
      <alignment vertical="center"/>
    </xf>
    <xf numFmtId="0" fontId="11" fillId="0" borderId="0" xfId="0" applyFont="1"/>
    <xf numFmtId="0" fontId="2" fillId="0" borderId="0" xfId="0" applyFont="1" applyAlignment="1">
      <alignment horizontal="justify" vertical="center"/>
    </xf>
    <xf numFmtId="0" fontId="36" fillId="0" borderId="0" xfId="0" applyFont="1"/>
    <xf numFmtId="0" fontId="4" fillId="0" borderId="0" xfId="0" applyFont="1" applyAlignment="1">
      <alignment horizontal="justify" vertical="center" wrapText="1"/>
    </xf>
    <xf numFmtId="0" fontId="11" fillId="0" borderId="0" xfId="0" applyFont="1" applyAlignment="1">
      <alignment horizontal="justify"/>
    </xf>
    <xf numFmtId="0" fontId="9" fillId="0" borderId="0" xfId="0" applyFont="1" applyAlignment="1">
      <alignment vertical="center"/>
    </xf>
    <xf numFmtId="0" fontId="23" fillId="0" borderId="0" xfId="0" applyFont="1" applyProtection="1">
      <protection hidden="1"/>
    </xf>
    <xf numFmtId="0" fontId="0" fillId="0" borderId="0" xfId="0" applyProtection="1">
      <protection hidden="1"/>
    </xf>
    <xf numFmtId="0" fontId="23" fillId="7" borderId="0" xfId="0" applyFont="1" applyFill="1" applyProtection="1">
      <protection hidden="1"/>
    </xf>
    <xf numFmtId="0" fontId="40" fillId="0" borderId="0" xfId="0" applyFont="1"/>
    <xf numFmtId="0" fontId="9" fillId="0" borderId="0" xfId="0" applyFont="1" applyAlignment="1">
      <alignment horizontal="center" vertical="center"/>
    </xf>
    <xf numFmtId="0" fontId="0" fillId="18" borderId="0" xfId="0" applyFill="1" applyProtection="1">
      <protection hidden="1"/>
    </xf>
    <xf numFmtId="0" fontId="0" fillId="22" borderId="0" xfId="0" applyFill="1" applyProtection="1">
      <protection hidden="1"/>
    </xf>
    <xf numFmtId="0" fontId="0" fillId="23" borderId="0" xfId="0" applyFill="1" applyProtection="1">
      <protection hidden="1"/>
    </xf>
    <xf numFmtId="0" fontId="45" fillId="0" borderId="0" xfId="0" applyFont="1" applyProtection="1">
      <protection hidden="1"/>
    </xf>
    <xf numFmtId="0" fontId="42" fillId="14" borderId="0" xfId="0" applyFont="1" applyFill="1" applyProtection="1">
      <protection hidden="1"/>
    </xf>
    <xf numFmtId="0" fontId="45" fillId="0" borderId="0" xfId="0" applyFont="1" applyAlignment="1" applyProtection="1">
      <alignment wrapText="1"/>
      <protection hidden="1"/>
    </xf>
    <xf numFmtId="0" fontId="2"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21" fillId="0" borderId="0" xfId="0" applyFont="1" applyProtection="1">
      <protection hidden="1"/>
    </xf>
    <xf numFmtId="0" fontId="10" fillId="0" borderId="22" xfId="0" applyFont="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1" fillId="7" borderId="0" xfId="0" applyFont="1" applyFill="1" applyProtection="1">
      <protection hidden="1"/>
    </xf>
    <xf numFmtId="0" fontId="10" fillId="0" borderId="0" xfId="0" applyFont="1" applyAlignment="1" applyProtection="1">
      <alignment vertical="center" wrapText="1"/>
      <protection hidden="1"/>
    </xf>
    <xf numFmtId="0" fontId="34" fillId="0" borderId="0" xfId="0" applyFont="1" applyAlignment="1" applyProtection="1">
      <alignment vertical="center"/>
      <protection hidden="1"/>
    </xf>
    <xf numFmtId="0" fontId="33" fillId="0" borderId="0" xfId="0" applyFont="1" applyAlignment="1" applyProtection="1">
      <alignment vertical="center" wrapText="1"/>
      <protection hidden="1"/>
    </xf>
    <xf numFmtId="0" fontId="21" fillId="0" borderId="0" xfId="0" applyFont="1" applyAlignment="1" applyProtection="1">
      <alignment horizontal="center" vertical="center"/>
      <protection hidden="1"/>
    </xf>
    <xf numFmtId="0" fontId="25" fillId="0" borderId="32" xfId="0" applyFont="1" applyBorder="1" applyProtection="1">
      <protection hidden="1"/>
    </xf>
    <xf numFmtId="0" fontId="19" fillId="0" borderId="32" xfId="0" applyFont="1" applyBorder="1" applyAlignment="1" applyProtection="1">
      <alignment horizontal="justify" vertical="top" wrapText="1"/>
      <protection hidden="1"/>
    </xf>
    <xf numFmtId="0" fontId="21" fillId="0" borderId="32" xfId="0" applyFont="1" applyBorder="1" applyAlignment="1" applyProtection="1">
      <alignment vertical="center"/>
      <protection hidden="1"/>
    </xf>
    <xf numFmtId="0" fontId="23" fillId="0" borderId="29" xfId="0" applyFont="1" applyBorder="1" applyProtection="1">
      <protection hidden="1"/>
    </xf>
    <xf numFmtId="0" fontId="11" fillId="0" borderId="0" xfId="0" applyFont="1" applyAlignment="1" applyProtection="1">
      <alignment horizontal="center" vertical="center"/>
      <protection hidden="1"/>
    </xf>
    <xf numFmtId="0" fontId="2" fillId="7" borderId="0" xfId="0" applyFont="1" applyFill="1" applyAlignment="1">
      <alignment horizontal="center" vertical="center" wrapText="1"/>
    </xf>
    <xf numFmtId="0" fontId="2" fillId="0" borderId="0" xfId="0" applyFont="1" applyAlignment="1">
      <alignment wrapText="1"/>
    </xf>
    <xf numFmtId="0" fontId="21" fillId="0" borderId="37" xfId="0" applyFont="1" applyBorder="1"/>
    <xf numFmtId="0" fontId="14" fillId="0" borderId="0" xfId="0" applyFont="1" applyAlignment="1">
      <alignment horizontal="justify" vertical="center" wrapText="1"/>
    </xf>
    <xf numFmtId="0" fontId="14" fillId="0" borderId="0" xfId="0" applyFont="1" applyAlignment="1">
      <alignment horizontal="justify" vertical="center"/>
    </xf>
    <xf numFmtId="0" fontId="21" fillId="0" borderId="39" xfId="0" applyFont="1" applyBorder="1"/>
    <xf numFmtId="0" fontId="21" fillId="0" borderId="0" xfId="0" applyFont="1"/>
    <xf numFmtId="0" fontId="8" fillId="0" borderId="0" xfId="0" applyFont="1" applyAlignment="1">
      <alignment horizontal="center" vertical="center" wrapText="1"/>
    </xf>
    <xf numFmtId="0" fontId="21" fillId="0" borderId="45" xfId="0" applyFont="1" applyBorder="1"/>
    <xf numFmtId="0" fontId="19" fillId="0" borderId="29" xfId="0" applyFont="1" applyBorder="1" applyAlignment="1">
      <alignment horizontal="left" vertical="center"/>
    </xf>
    <xf numFmtId="0" fontId="19" fillId="0" borderId="0" xfId="0" applyFont="1" applyAlignment="1">
      <alignment horizontal="left" vertical="center"/>
    </xf>
    <xf numFmtId="0" fontId="10" fillId="0" borderId="0" xfId="0" applyFont="1" applyAlignment="1">
      <alignment horizontal="center" vertical="top" wrapText="1"/>
    </xf>
    <xf numFmtId="0" fontId="10" fillId="0" borderId="0" xfId="0" applyFont="1" applyAlignment="1">
      <alignment horizontal="justify" vertical="top"/>
    </xf>
    <xf numFmtId="0" fontId="23" fillId="0" borderId="0" xfId="0" applyFont="1"/>
    <xf numFmtId="0" fontId="23" fillId="7" borderId="0" xfId="0" applyFont="1" applyFill="1"/>
    <xf numFmtId="0" fontId="21" fillId="0" borderId="0" xfId="0" applyFont="1" applyAlignment="1">
      <alignment horizontal="center" vertical="top" wrapText="1"/>
    </xf>
    <xf numFmtId="0" fontId="10" fillId="0" borderId="52" xfId="0" applyFont="1" applyBorder="1" applyAlignment="1" applyProtection="1">
      <alignment horizontal="center" vertical="center" wrapText="1"/>
      <protection locked="0"/>
    </xf>
    <xf numFmtId="0" fontId="23" fillId="13" borderId="0" xfId="0" applyFont="1" applyFill="1"/>
    <xf numFmtId="0" fontId="10" fillId="0" borderId="0" xfId="0" applyFont="1" applyAlignment="1">
      <alignment horizontal="justify" vertical="top" wrapText="1"/>
    </xf>
    <xf numFmtId="0" fontId="30" fillId="0" borderId="0" xfId="0" applyFont="1" applyAlignment="1">
      <alignment horizontal="center" vertical="top" wrapText="1"/>
    </xf>
    <xf numFmtId="0" fontId="11" fillId="0" borderId="0" xfId="0" applyFont="1" applyAlignment="1">
      <alignment horizontal="justify" vertical="center"/>
    </xf>
    <xf numFmtId="0" fontId="11" fillId="0" borderId="22"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21" fillId="0" borderId="0" xfId="0" applyFont="1" applyAlignment="1">
      <alignment horizontal="center"/>
    </xf>
    <xf numFmtId="0" fontId="11" fillId="0" borderId="34" xfId="0" applyFont="1" applyBorder="1" applyAlignment="1">
      <alignment horizontal="center" vertical="center" wrapText="1"/>
    </xf>
    <xf numFmtId="0" fontId="19" fillId="0" borderId="29" xfId="0" applyFont="1" applyBorder="1" applyAlignment="1">
      <alignment horizontal="justify" vertical="top"/>
    </xf>
    <xf numFmtId="0" fontId="11" fillId="0" borderId="0" xfId="0" applyFont="1" applyAlignment="1">
      <alignment horizontal="center" vertical="top" wrapText="1"/>
    </xf>
    <xf numFmtId="0" fontId="22" fillId="0" borderId="0" xfId="0" applyFont="1" applyAlignment="1">
      <alignment wrapText="1"/>
    </xf>
    <xf numFmtId="0" fontId="22" fillId="0" borderId="0" xfId="0" applyFont="1"/>
    <xf numFmtId="0" fontId="11" fillId="0" borderId="0" xfId="0" applyFont="1" applyAlignment="1">
      <alignment vertical="center" wrapText="1"/>
    </xf>
    <xf numFmtId="0" fontId="11" fillId="0" borderId="53" xfId="0" applyFont="1" applyBorder="1" applyAlignment="1">
      <alignment vertical="center"/>
    </xf>
    <xf numFmtId="0" fontId="10" fillId="0" borderId="54" xfId="0" applyFont="1" applyBorder="1" applyAlignment="1" applyProtection="1">
      <alignment horizontal="center" vertical="center" wrapText="1"/>
      <protection locked="0"/>
    </xf>
    <xf numFmtId="0" fontId="11" fillId="0" borderId="0" xfId="0" applyFont="1" applyAlignment="1">
      <alignment horizontal="left" vertical="center" wrapText="1"/>
    </xf>
    <xf numFmtId="0" fontId="2" fillId="6" borderId="0" xfId="0" applyFont="1" applyFill="1" applyAlignment="1">
      <alignment horizontal="center" vertical="center" wrapText="1"/>
    </xf>
    <xf numFmtId="0" fontId="29" fillId="0" borderId="0" xfId="0" applyFont="1" applyAlignment="1">
      <alignment wrapText="1"/>
    </xf>
    <xf numFmtId="0" fontId="10" fillId="0" borderId="0" xfId="0" applyFont="1" applyAlignment="1">
      <alignment horizontal="left" vertical="center"/>
    </xf>
    <xf numFmtId="0" fontId="21" fillId="7" borderId="0" xfId="0" applyFont="1" applyFill="1"/>
    <xf numFmtId="0" fontId="24" fillId="0" borderId="0" xfId="1" applyNumberFormat="1" applyFont="1" applyFill="1" applyAlignment="1" applyProtection="1">
      <alignment vertical="center"/>
    </xf>
    <xf numFmtId="0" fontId="32" fillId="0" borderId="0" xfId="0" applyFont="1" applyAlignment="1">
      <alignment wrapText="1"/>
    </xf>
    <xf numFmtId="0" fontId="0" fillId="7" borderId="0" xfId="0" applyFill="1"/>
    <xf numFmtId="0" fontId="0" fillId="15" borderId="0" xfId="0" applyFill="1"/>
    <xf numFmtId="0" fontId="11" fillId="0" borderId="39" xfId="0" applyFont="1" applyBorder="1" applyAlignment="1">
      <alignment horizontal="center" vertical="center" wrapText="1"/>
    </xf>
    <xf numFmtId="3" fontId="0" fillId="0" borderId="0" xfId="0" applyNumberFormat="1" applyAlignment="1">
      <alignment horizontal="center" vertical="center"/>
    </xf>
    <xf numFmtId="0" fontId="0" fillId="16" borderId="0" xfId="0" applyFill="1"/>
    <xf numFmtId="0" fontId="11" fillId="0" borderId="31" xfId="0" applyFont="1" applyBorder="1" applyAlignment="1">
      <alignment horizontal="center" vertical="center" wrapText="1"/>
    </xf>
    <xf numFmtId="0" fontId="26" fillId="0" borderId="0" xfId="0" applyFont="1" applyAlignment="1">
      <alignment horizontal="right" vertical="center" wrapText="1"/>
    </xf>
    <xf numFmtId="0" fontId="44" fillId="17" borderId="0" xfId="0" applyFont="1" applyFill="1" applyAlignment="1">
      <alignment horizontal="left" vertical="center"/>
    </xf>
    <xf numFmtId="0" fontId="44" fillId="17" borderId="0" xfId="0" applyFont="1" applyFill="1" applyAlignment="1">
      <alignment horizontal="center" vertical="center"/>
    </xf>
    <xf numFmtId="0" fontId="29" fillId="0" borderId="0" xfId="0" applyFont="1" applyAlignment="1">
      <alignment horizontal="center" vertical="top" wrapText="1"/>
    </xf>
    <xf numFmtId="0" fontId="29" fillId="7" borderId="0" xfId="0" applyFont="1" applyFill="1" applyAlignment="1">
      <alignment horizontal="center" vertical="top" wrapText="1"/>
    </xf>
    <xf numFmtId="0" fontId="32" fillId="0" borderId="0" xfId="0" applyFont="1" applyAlignment="1">
      <alignment horizontal="center" vertical="top" wrapText="1"/>
    </xf>
    <xf numFmtId="0" fontId="23" fillId="0" borderId="0" xfId="0" applyFont="1" applyAlignment="1">
      <alignment wrapText="1"/>
    </xf>
    <xf numFmtId="0" fontId="10" fillId="0" borderId="58" xfId="0" applyFont="1" applyBorder="1" applyAlignment="1" applyProtection="1">
      <alignment horizontal="center" vertical="center" wrapText="1"/>
      <protection locked="0"/>
    </xf>
    <xf numFmtId="0" fontId="11" fillId="0" borderId="0" xfId="0" applyFont="1" applyAlignment="1">
      <alignment vertical="center" textRotation="90" wrapText="1"/>
    </xf>
    <xf numFmtId="0" fontId="25" fillId="0" borderId="0" xfId="0" applyFont="1"/>
    <xf numFmtId="0" fontId="21" fillId="0" borderId="0" xfId="0" applyFont="1" applyAlignment="1">
      <alignment vertical="center"/>
    </xf>
    <xf numFmtId="0" fontId="14" fillId="0" borderId="0" xfId="0" applyFont="1" applyAlignment="1">
      <alignment horizontal="left" vertical="center" wrapText="1"/>
    </xf>
    <xf numFmtId="0" fontId="26" fillId="0" borderId="0" xfId="0" applyFont="1" applyAlignment="1">
      <alignment horizontal="right" vertical="center"/>
    </xf>
    <xf numFmtId="0" fontId="10" fillId="0" borderId="0" xfId="0" applyFont="1" applyAlignment="1">
      <alignment horizontal="center" vertical="center"/>
    </xf>
    <xf numFmtId="0" fontId="19" fillId="0" borderId="32" xfId="0" applyFont="1" applyBorder="1" applyAlignment="1">
      <alignment horizontal="justify" vertical="top"/>
    </xf>
    <xf numFmtId="0" fontId="2" fillId="18" borderId="0" xfId="0" applyFont="1" applyFill="1" applyAlignment="1">
      <alignment horizontal="center" vertical="center" wrapText="1"/>
    </xf>
    <xf numFmtId="0" fontId="11" fillId="0" borderId="59" xfId="0" applyFont="1" applyBorder="1" applyAlignment="1">
      <alignment horizontal="center" vertical="center" wrapText="1"/>
    </xf>
    <xf numFmtId="0" fontId="21" fillId="0" borderId="0" xfId="0" applyFont="1" applyAlignment="1">
      <alignment wrapText="1"/>
    </xf>
    <xf numFmtId="0" fontId="30" fillId="0" borderId="0" xfId="0" applyFont="1" applyAlignment="1">
      <alignment wrapText="1"/>
    </xf>
    <xf numFmtId="0" fontId="0" fillId="0" borderId="0" xfId="0" applyAlignment="1">
      <alignment horizontal="center" vertical="center"/>
    </xf>
    <xf numFmtId="0" fontId="0" fillId="0" borderId="22" xfId="0" applyBorder="1" applyAlignment="1">
      <alignment horizontal="center" vertical="center"/>
    </xf>
    <xf numFmtId="0" fontId="0" fillId="19" borderId="22" xfId="0" applyFill="1" applyBorder="1" applyAlignment="1">
      <alignment horizontal="center" vertical="center"/>
    </xf>
    <xf numFmtId="0" fontId="2" fillId="9" borderId="0" xfId="0" applyFont="1" applyFill="1" applyAlignment="1">
      <alignment horizontal="center" vertical="center" wrapText="1"/>
    </xf>
    <xf numFmtId="0" fontId="11" fillId="0" borderId="61" xfId="0" applyFont="1" applyBorder="1" applyAlignment="1">
      <alignment horizontal="center" vertical="center" wrapText="1"/>
    </xf>
    <xf numFmtId="0" fontId="0" fillId="16" borderId="0" xfId="0" applyFill="1" applyAlignment="1">
      <alignment horizontal="center" vertical="center"/>
    </xf>
    <xf numFmtId="0" fontId="22" fillId="0" borderId="0" xfId="0" applyFont="1" applyAlignment="1">
      <alignment horizontal="center" vertical="top" wrapText="1"/>
    </xf>
    <xf numFmtId="0" fontId="10" fillId="0" borderId="0" xfId="0" applyFont="1"/>
    <xf numFmtId="0" fontId="0" fillId="21" borderId="0" xfId="0" applyFill="1"/>
    <xf numFmtId="0" fontId="0" fillId="7" borderId="22" xfId="0" applyFill="1" applyBorder="1" applyAlignment="1">
      <alignment horizontal="center" vertical="center"/>
    </xf>
    <xf numFmtId="0" fontId="26" fillId="0" borderId="23" xfId="0" applyFont="1" applyBorder="1" applyAlignment="1">
      <alignment horizontal="right" vertical="center" wrapText="1"/>
    </xf>
    <xf numFmtId="0" fontId="0" fillId="17" borderId="0" xfId="0" applyFill="1"/>
    <xf numFmtId="0" fontId="19" fillId="0" borderId="32" xfId="0" applyFont="1" applyBorder="1" applyAlignment="1">
      <alignment vertical="center"/>
    </xf>
    <xf numFmtId="0" fontId="13" fillId="0" borderId="0" xfId="0" applyFont="1" applyAlignment="1">
      <alignment horizontal="center" vertical="top" wrapText="1"/>
    </xf>
    <xf numFmtId="0" fontId="2" fillId="0" borderId="0" xfId="0" applyFont="1" applyAlignment="1">
      <alignment horizontal="center" vertical="top" wrapText="1"/>
    </xf>
    <xf numFmtId="0" fontId="10" fillId="0" borderId="0" xfId="0" applyFont="1" applyAlignment="1">
      <alignment horizontal="center" vertical="center" wrapText="1"/>
    </xf>
    <xf numFmtId="0" fontId="10" fillId="0" borderId="0" xfId="0" applyFont="1" applyAlignment="1">
      <alignment horizontal="justify" vertical="center"/>
    </xf>
    <xf numFmtId="0" fontId="23" fillId="0" borderId="0" xfId="0" applyFont="1" applyAlignment="1">
      <alignment horizontal="center" vertical="top" wrapText="1"/>
    </xf>
    <xf numFmtId="0" fontId="10" fillId="0" borderId="53" xfId="0" applyFont="1" applyBorder="1" applyAlignment="1">
      <alignment vertical="center"/>
    </xf>
    <xf numFmtId="0" fontId="10" fillId="0" borderId="0" xfId="0" applyFont="1" applyAlignment="1">
      <alignment vertical="center" wrapText="1"/>
    </xf>
    <xf numFmtId="0" fontId="2" fillId="0" borderId="0" xfId="0" quotePrefix="1" applyFont="1" applyAlignment="1">
      <alignment horizontal="center" vertical="center" wrapText="1"/>
    </xf>
    <xf numFmtId="0" fontId="11" fillId="0" borderId="0" xfId="0" applyFont="1" applyAlignment="1">
      <alignment horizontal="justify" vertical="center" wrapText="1"/>
    </xf>
    <xf numFmtId="0" fontId="14" fillId="0" borderId="0" xfId="0" applyFont="1" applyAlignment="1">
      <alignment vertical="center" wrapText="1"/>
    </xf>
    <xf numFmtId="0" fontId="0" fillId="0" borderId="0" xfId="0" applyAlignment="1">
      <alignment horizontal="center"/>
    </xf>
    <xf numFmtId="0" fontId="2" fillId="0" borderId="0" xfId="0" applyFont="1" applyAlignment="1">
      <alignment horizontal="justify" vertical="center" wrapText="1"/>
    </xf>
    <xf numFmtId="0" fontId="13" fillId="0" borderId="0" xfId="0" applyFont="1" applyAlignment="1">
      <alignment wrapText="1"/>
    </xf>
    <xf numFmtId="0" fontId="13" fillId="7" borderId="0" xfId="0" applyFont="1" applyFill="1" applyAlignment="1">
      <alignment wrapText="1"/>
    </xf>
    <xf numFmtId="0" fontId="13" fillId="0" borderId="0" xfId="0" applyFont="1" applyAlignment="1">
      <alignment vertical="center" wrapText="1"/>
    </xf>
    <xf numFmtId="0" fontId="13" fillId="7" borderId="0" xfId="0" applyFont="1" applyFill="1" applyAlignment="1">
      <alignment vertical="center" wrapText="1"/>
    </xf>
    <xf numFmtId="0" fontId="13" fillId="7" borderId="0" xfId="0" applyFont="1" applyFill="1"/>
    <xf numFmtId="0" fontId="2" fillId="7" borderId="0" xfId="0" applyFont="1" applyFill="1" applyAlignment="1">
      <alignment vertical="center" wrapText="1"/>
    </xf>
    <xf numFmtId="0" fontId="34" fillId="0" borderId="0" xfId="0" applyFont="1" applyAlignment="1">
      <alignment vertical="center"/>
    </xf>
    <xf numFmtId="0" fontId="13" fillId="0" borderId="0" xfId="0" applyFont="1" applyAlignment="1">
      <alignment horizontal="center" vertical="center"/>
    </xf>
    <xf numFmtId="0" fontId="9" fillId="0" borderId="0" xfId="0" applyFont="1"/>
    <xf numFmtId="0" fontId="27" fillId="0" borderId="0" xfId="0" applyFont="1" applyAlignment="1">
      <alignment horizontal="center" vertical="center"/>
    </xf>
    <xf numFmtId="0" fontId="8" fillId="0" borderId="0" xfId="0" applyFont="1" applyAlignment="1">
      <alignment vertical="center" wrapText="1"/>
    </xf>
    <xf numFmtId="0" fontId="8" fillId="7" borderId="0" xfId="0" applyFont="1" applyFill="1" applyAlignment="1">
      <alignment vertical="center" wrapText="1"/>
    </xf>
    <xf numFmtId="0" fontId="0" fillId="0" borderId="0" xfId="0" applyAlignment="1">
      <alignment vertical="top"/>
    </xf>
    <xf numFmtId="0" fontId="19" fillId="0" borderId="32" xfId="0" applyFont="1" applyBorder="1" applyAlignment="1">
      <alignment horizontal="left" vertical="center"/>
    </xf>
    <xf numFmtId="0" fontId="11" fillId="0" borderId="32" xfId="0" applyFont="1" applyBorder="1"/>
    <xf numFmtId="0" fontId="0" fillId="0" borderId="0" xfId="0" applyAlignment="1">
      <alignment horizontal="left" vertical="center" indent="4"/>
    </xf>
    <xf numFmtId="0" fontId="11" fillId="0" borderId="32" xfId="0" applyFont="1" applyBorder="1" applyAlignment="1">
      <alignment horizontal="left" vertical="center" indent="4"/>
    </xf>
    <xf numFmtId="0" fontId="0" fillId="7" borderId="0" xfId="0" applyFill="1" applyAlignment="1">
      <alignment horizontal="left" vertical="center" indent="4"/>
    </xf>
    <xf numFmtId="0" fontId="11" fillId="0" borderId="29" xfId="0" applyFont="1" applyBorder="1"/>
    <xf numFmtId="0" fontId="0" fillId="0" borderId="0" xfId="0" applyAlignment="1">
      <alignment vertical="center"/>
    </xf>
    <xf numFmtId="0" fontId="28" fillId="0" borderId="0" xfId="0" applyFont="1" applyAlignment="1">
      <alignment vertical="center"/>
    </xf>
    <xf numFmtId="0" fontId="28" fillId="7" borderId="0" xfId="0" applyFont="1" applyFill="1" applyAlignment="1">
      <alignment vertical="center"/>
    </xf>
    <xf numFmtId="0" fontId="0" fillId="0" borderId="0" xfId="0" applyAlignment="1">
      <alignment vertical="center" wrapText="1"/>
    </xf>
    <xf numFmtId="0" fontId="3" fillId="4" borderId="68" xfId="0" applyFont="1" applyFill="1" applyBorder="1" applyAlignment="1">
      <alignment horizontal="center" vertical="center" wrapText="1"/>
    </xf>
    <xf numFmtId="0" fontId="0" fillId="7" borderId="0" xfId="0" applyFill="1" applyAlignment="1">
      <alignment vertical="top"/>
    </xf>
    <xf numFmtId="0" fontId="17" fillId="0" borderId="72" xfId="0" applyFont="1" applyBorder="1" applyAlignment="1">
      <alignment horizontal="center" vertical="center" wrapText="1"/>
    </xf>
    <xf numFmtId="0" fontId="17" fillId="0" borderId="75" xfId="0" applyFont="1" applyBorder="1" applyAlignment="1">
      <alignment horizontal="center" vertical="center" wrapText="1"/>
    </xf>
    <xf numFmtId="0" fontId="2" fillId="7" borderId="0" xfId="0" applyFont="1" applyFill="1" applyAlignment="1">
      <alignment vertical="center"/>
    </xf>
    <xf numFmtId="0" fontId="0" fillId="8" borderId="22" xfId="0" applyFill="1" applyBorder="1" applyAlignment="1">
      <alignment horizontal="center" textRotation="90"/>
    </xf>
    <xf numFmtId="0" fontId="0" fillId="9" borderId="22" xfId="0" applyFill="1" applyBorder="1" applyAlignment="1">
      <alignment horizontal="center" textRotation="90"/>
    </xf>
    <xf numFmtId="49" fontId="29" fillId="0" borderId="0" xfId="0" applyNumberFormat="1" applyFont="1" applyAlignment="1">
      <alignment horizontal="center"/>
    </xf>
    <xf numFmtId="0" fontId="0" fillId="0" borderId="82" xfId="0" applyBorder="1"/>
    <xf numFmtId="0" fontId="0" fillId="0" borderId="82" xfId="0" applyBorder="1" applyAlignment="1">
      <alignment horizontal="center"/>
    </xf>
    <xf numFmtId="0" fontId="0" fillId="8" borderId="22" xfId="0" applyFill="1" applyBorder="1" applyAlignment="1">
      <alignment horizontal="center"/>
    </xf>
    <xf numFmtId="0" fontId="0" fillId="0" borderId="82" xfId="0" applyBorder="1" applyAlignment="1">
      <alignment horizontal="left"/>
    </xf>
    <xf numFmtId="0" fontId="0" fillId="0" borderId="22" xfId="0" applyBorder="1" applyAlignment="1">
      <alignment horizontal="center"/>
    </xf>
    <xf numFmtId="0" fontId="38" fillId="10" borderId="22" xfId="0" applyFont="1" applyFill="1" applyBorder="1" applyAlignment="1">
      <alignment horizontal="center" wrapText="1"/>
    </xf>
    <xf numFmtId="0" fontId="0" fillId="0" borderId="22" xfId="0" applyBorder="1" applyAlignment="1">
      <alignment horizontal="left" wrapText="1"/>
    </xf>
    <xf numFmtId="0" fontId="0" fillId="10" borderId="22" xfId="0" applyFill="1" applyBorder="1"/>
    <xf numFmtId="0" fontId="0" fillId="10" borderId="22" xfId="0" applyFill="1" applyBorder="1" applyAlignment="1">
      <alignment horizontal="left" wrapText="1"/>
    </xf>
    <xf numFmtId="0" fontId="0" fillId="0" borderId="22" xfId="0" quotePrefix="1" applyBorder="1" applyAlignment="1">
      <alignment horizontal="center"/>
    </xf>
    <xf numFmtId="0" fontId="0" fillId="10" borderId="0" xfId="0" applyFill="1"/>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0" fillId="10" borderId="22" xfId="0" applyFill="1" applyBorder="1"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9" xfId="0" applyFont="1" applyBorder="1" applyAlignment="1">
      <alignment vertical="center"/>
    </xf>
    <xf numFmtId="0" fontId="2" fillId="0" borderId="80" xfId="0" applyFont="1" applyBorder="1" applyAlignment="1">
      <alignment vertical="center"/>
    </xf>
    <xf numFmtId="0" fontId="23" fillId="0" borderId="0" xfId="0" applyFont="1" applyAlignment="1">
      <alignment horizontal="center"/>
    </xf>
    <xf numFmtId="0" fontId="23" fillId="0" borderId="22" xfId="0" applyFont="1" applyBorder="1" applyAlignment="1">
      <alignment horizontal="center"/>
    </xf>
    <xf numFmtId="0" fontId="23" fillId="0" borderId="22" xfId="0" applyFont="1" applyBorder="1" applyAlignment="1">
      <alignment horizontal="left" wrapText="1"/>
    </xf>
    <xf numFmtId="0" fontId="0" fillId="0" borderId="34" xfId="0" applyBorder="1" applyAlignment="1">
      <alignment horizontal="left"/>
    </xf>
    <xf numFmtId="0" fontId="0" fillId="0" borderId="34" xfId="0" applyBorder="1" applyAlignment="1">
      <alignment horizontal="center"/>
    </xf>
    <xf numFmtId="0" fontId="23" fillId="0" borderId="22" xfId="0" quotePrefix="1" applyFont="1" applyBorder="1" applyAlignment="1">
      <alignment horizontal="center"/>
    </xf>
    <xf numFmtId="0" fontId="23" fillId="10" borderId="22" xfId="0" applyFont="1" applyFill="1" applyBorder="1" applyAlignment="1">
      <alignment horizontal="left" wrapText="1"/>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0" fillId="10" borderId="22" xfId="0" applyFill="1" applyBorder="1" applyAlignment="1">
      <alignment wrapText="1"/>
    </xf>
    <xf numFmtId="0" fontId="2" fillId="0" borderId="8" xfId="0" applyFont="1" applyBorder="1" applyAlignment="1">
      <alignment vertical="center"/>
    </xf>
    <xf numFmtId="0" fontId="23" fillId="7" borderId="0" xfId="0" applyFont="1" applyFill="1" applyAlignment="1">
      <alignment horizontal="center"/>
    </xf>
    <xf numFmtId="0" fontId="0" fillId="7" borderId="82" xfId="0" applyFill="1" applyBorder="1"/>
    <xf numFmtId="0" fontId="0" fillId="7" borderId="0" xfId="0" applyFill="1" applyAlignment="1">
      <alignment horizontal="center"/>
    </xf>
    <xf numFmtId="0" fontId="23" fillId="7" borderId="22" xfId="0" applyFont="1" applyFill="1" applyBorder="1" applyAlignment="1">
      <alignment horizontal="center"/>
    </xf>
    <xf numFmtId="0" fontId="0" fillId="7" borderId="22" xfId="0" applyFill="1" applyBorder="1" applyAlignment="1">
      <alignment horizontal="center"/>
    </xf>
    <xf numFmtId="0" fontId="23" fillId="7" borderId="22" xfId="0" applyFont="1" applyFill="1" applyBorder="1" applyAlignment="1">
      <alignment horizontal="left" wrapText="1"/>
    </xf>
    <xf numFmtId="0" fontId="0" fillId="7" borderId="22" xfId="0" applyFill="1" applyBorder="1" applyAlignment="1">
      <alignment horizontal="left" wrapText="1"/>
    </xf>
    <xf numFmtId="0" fontId="0" fillId="11" borderId="22" xfId="0" applyFill="1" applyBorder="1" applyAlignment="1">
      <alignment horizontal="left" wrapText="1"/>
    </xf>
    <xf numFmtId="0" fontId="39" fillId="0" borderId="0" xfId="0" applyFont="1" applyAlignment="1">
      <alignment horizontal="center"/>
    </xf>
    <xf numFmtId="0" fontId="39" fillId="0" borderId="22" xfId="0" applyFont="1" applyBorder="1" applyAlignment="1">
      <alignment horizontal="center"/>
    </xf>
    <xf numFmtId="0" fontId="39" fillId="0" borderId="22" xfId="0" applyFont="1" applyBorder="1" applyAlignment="1">
      <alignment horizontal="left" wrapText="1"/>
    </xf>
    <xf numFmtId="0" fontId="4" fillId="0" borderId="0" xfId="0" applyFont="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1"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pplyProtection="1">
      <alignment horizontal="righ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25" xfId="0" applyFont="1" applyBorder="1" applyAlignment="1" applyProtection="1">
      <alignment horizontal="justify" vertical="center" wrapText="1"/>
      <protection locked="0"/>
    </xf>
    <xf numFmtId="0" fontId="2" fillId="0" borderId="13"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5" fillId="0" borderId="0" xfId="1" applyFont="1" applyFill="1" applyAlignment="1">
      <alignment horizontal="right" vertical="center" wrapText="1"/>
    </xf>
    <xf numFmtId="0" fontId="41" fillId="0" borderId="0" xfId="0" applyFont="1" applyAlignment="1">
      <alignment horizontal="center" vertical="center"/>
    </xf>
    <xf numFmtId="0" fontId="42" fillId="14" borderId="0" xfId="0" applyFont="1" applyFill="1" applyAlignment="1">
      <alignment horizontal="center"/>
    </xf>
    <xf numFmtId="0" fontId="2" fillId="0" borderId="76"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4" borderId="69"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15" fillId="4" borderId="69" xfId="1" applyNumberFormat="1" applyFill="1" applyBorder="1" applyAlignment="1" applyProtection="1">
      <alignment horizontal="center" vertical="center" wrapText="1"/>
    </xf>
    <xf numFmtId="0" fontId="16" fillId="4" borderId="69" xfId="1" applyNumberFormat="1" applyFont="1" applyFill="1" applyBorder="1" applyAlignment="1" applyProtection="1">
      <alignment horizontal="center" vertical="center" wrapText="1"/>
    </xf>
    <xf numFmtId="0" fontId="8" fillId="3" borderId="66"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14" fillId="0" borderId="0" xfId="0" quotePrefix="1" applyFont="1" applyAlignment="1">
      <alignment horizontal="justify" vertical="center" wrapText="1"/>
    </xf>
    <xf numFmtId="0" fontId="14" fillId="0" borderId="33" xfId="0" quotePrefix="1" applyFont="1" applyBorder="1" applyAlignment="1">
      <alignment horizontal="justify" vertical="center" wrapText="1"/>
    </xf>
    <xf numFmtId="0" fontId="14" fillId="0" borderId="0" xfId="0" applyFont="1" applyAlignment="1">
      <alignment horizontal="justify" vertical="center" wrapText="1"/>
    </xf>
    <xf numFmtId="0" fontId="14" fillId="0" borderId="33"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30" xfId="0" applyFont="1" applyBorder="1" applyAlignment="1">
      <alignment horizontal="justify" vertical="center" wrapText="1"/>
    </xf>
    <xf numFmtId="0" fontId="8" fillId="3" borderId="65"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19" fillId="0" borderId="0" xfId="0" applyFont="1" applyAlignment="1">
      <alignment horizontal="justify" vertical="center" wrapText="1"/>
    </xf>
    <xf numFmtId="0" fontId="19" fillId="0" borderId="33" xfId="0" applyFont="1" applyBorder="1" applyAlignment="1">
      <alignment horizontal="justify" vertical="center" wrapText="1"/>
    </xf>
    <xf numFmtId="0" fontId="19" fillId="0" borderId="63" xfId="0" applyFont="1" applyBorder="1" applyAlignment="1">
      <alignment vertical="center" wrapText="1"/>
    </xf>
    <xf numFmtId="0" fontId="19" fillId="0" borderId="18" xfId="0" applyFont="1" applyBorder="1" applyAlignment="1">
      <alignment vertical="center" wrapText="1"/>
    </xf>
    <xf numFmtId="0" fontId="19" fillId="0" borderId="64" xfId="0" applyFont="1" applyBorder="1" applyAlignment="1">
      <alignment vertical="center" wrapText="1"/>
    </xf>
    <xf numFmtId="0" fontId="35" fillId="0" borderId="0" xfId="0" applyFont="1" applyAlignment="1">
      <alignment horizontal="center" vertical="center" wrapText="1"/>
    </xf>
    <xf numFmtId="0" fontId="33" fillId="0" borderId="0" xfId="0" applyFont="1" applyAlignment="1">
      <alignment horizontal="center" vertical="center" wrapText="1"/>
    </xf>
    <xf numFmtId="0" fontId="41" fillId="0" borderId="0" xfId="0" applyFont="1" applyAlignment="1">
      <alignment horizontal="center"/>
    </xf>
    <xf numFmtId="0" fontId="11" fillId="0" borderId="22" xfId="0" applyFont="1" applyBorder="1" applyAlignment="1" applyProtection="1">
      <alignment horizontal="center" vertical="center" wrapText="1"/>
      <protection locked="0"/>
    </xf>
    <xf numFmtId="0" fontId="11" fillId="0" borderId="22" xfId="0" applyFont="1" applyBorder="1" applyAlignment="1">
      <alignment horizontal="justify" vertical="center" wrapText="1"/>
    </xf>
    <xf numFmtId="0" fontId="11" fillId="0" borderId="31" xfId="0" applyFont="1" applyBorder="1" applyAlignment="1" applyProtection="1">
      <alignment horizontal="justify" vertical="center" wrapText="1"/>
      <protection locked="0"/>
    </xf>
    <xf numFmtId="0" fontId="11" fillId="0" borderId="10" xfId="0" applyFont="1" applyBorder="1" applyAlignment="1">
      <alignment horizontal="justify" vertical="center"/>
    </xf>
    <xf numFmtId="0" fontId="11" fillId="0" borderId="11" xfId="0" applyFont="1" applyBorder="1" applyAlignment="1">
      <alignment horizontal="justify" vertical="center"/>
    </xf>
    <xf numFmtId="0" fontId="11" fillId="0" borderId="1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2" xfId="0" applyFont="1" applyBorder="1" applyAlignment="1" applyProtection="1">
      <alignment horizontal="justify" vertical="center"/>
      <protection locked="0"/>
    </xf>
    <xf numFmtId="0" fontId="10" fillId="0" borderId="0" xfId="0" applyFont="1" applyAlignment="1">
      <alignment horizontal="justify" vertical="top"/>
    </xf>
    <xf numFmtId="0" fontId="10" fillId="0" borderId="55"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1" fillId="0" borderId="60" xfId="0" applyFont="1" applyBorder="1" applyAlignment="1">
      <alignment horizontal="justify" vertical="center"/>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0" fillId="0" borderId="22" xfId="0" applyFont="1" applyBorder="1" applyAlignment="1" applyProtection="1">
      <alignment horizontal="center" vertical="center" wrapText="1"/>
      <protection locked="0"/>
    </xf>
    <xf numFmtId="0" fontId="14" fillId="0" borderId="0" xfId="0" applyFont="1" applyAlignment="1">
      <alignment horizontal="justify" vertical="center"/>
    </xf>
    <xf numFmtId="0" fontId="11" fillId="0" borderId="53" xfId="0" applyFont="1" applyBorder="1" applyAlignment="1">
      <alignment horizontal="justify" vertical="center"/>
    </xf>
    <xf numFmtId="0" fontId="11" fillId="0" borderId="0" xfId="0" applyFont="1" applyAlignment="1">
      <alignment horizontal="justify" vertical="center"/>
    </xf>
    <xf numFmtId="0" fontId="10" fillId="0" borderId="53" xfId="0" applyFont="1" applyBorder="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horizontal="justify" vertical="top" wrapText="1"/>
    </xf>
    <xf numFmtId="0" fontId="31" fillId="0" borderId="0" xfId="1" applyFont="1" applyFill="1" applyAlignment="1" applyProtection="1">
      <alignment horizontal="center" vertical="center" wrapText="1"/>
    </xf>
    <xf numFmtId="0" fontId="11" fillId="0" borderId="10" xfId="0" applyFont="1" applyBorder="1" applyAlignment="1" applyProtection="1">
      <alignment horizontal="justify" vertical="center"/>
      <protection locked="0"/>
    </xf>
    <xf numFmtId="0" fontId="11" fillId="0" borderId="11" xfId="0" applyFont="1" applyBorder="1" applyAlignment="1" applyProtection="1">
      <alignment horizontal="justify" vertical="center"/>
      <protection locked="0"/>
    </xf>
    <xf numFmtId="0" fontId="11" fillId="0" borderId="12" xfId="0" applyFont="1" applyBorder="1" applyAlignment="1" applyProtection="1">
      <alignment horizontal="justify" vertical="center"/>
      <protection locked="0"/>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53" xfId="0" applyFont="1" applyBorder="1" applyAlignment="1">
      <alignment horizontal="justify"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43" fillId="0" borderId="0" xfId="0" applyFont="1" applyAlignment="1">
      <alignment horizontal="center"/>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2" xfId="0" applyFont="1" applyBorder="1" applyAlignment="1">
      <alignment horizontal="center" vertical="center"/>
    </xf>
    <xf numFmtId="0" fontId="11" fillId="0" borderId="62" xfId="0" applyFont="1" applyBorder="1" applyAlignment="1">
      <alignment horizontal="center" vertical="center" wrapText="1"/>
    </xf>
    <xf numFmtId="0" fontId="11" fillId="0" borderId="6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9" fillId="0" borderId="32" xfId="0" applyFont="1" applyBorder="1" applyAlignment="1">
      <alignment vertical="center" wrapText="1"/>
    </xf>
    <xf numFmtId="0" fontId="19" fillId="0" borderId="0" xfId="0" applyFont="1" applyAlignment="1">
      <alignment vertical="center" wrapText="1"/>
    </xf>
    <xf numFmtId="0" fontId="19" fillId="0" borderId="33" xfId="0" applyFont="1" applyBorder="1" applyAlignment="1">
      <alignmen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9" fillId="0" borderId="35" xfId="0" applyFont="1" applyBorder="1" applyAlignment="1">
      <alignment vertical="center" wrapText="1"/>
    </xf>
    <xf numFmtId="0" fontId="19" fillId="0" borderId="23" xfId="0" applyFont="1" applyBorder="1" applyAlignment="1">
      <alignment vertical="center" wrapText="1"/>
    </xf>
    <xf numFmtId="0" fontId="19" fillId="0" borderId="36" xfId="0" applyFont="1" applyBorder="1" applyAlignment="1">
      <alignment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38" xfId="0" applyFont="1" applyBorder="1" applyAlignment="1">
      <alignment horizontal="justify" vertical="center"/>
    </xf>
    <xf numFmtId="0" fontId="19" fillId="0" borderId="27" xfId="0" applyFont="1" applyBorder="1" applyAlignment="1">
      <alignment vertical="center" wrapText="1"/>
    </xf>
    <xf numFmtId="0" fontId="19" fillId="0" borderId="28" xfId="0" applyFont="1" applyBorder="1" applyAlignment="1">
      <alignment vertical="center" wrapText="1"/>
    </xf>
    <xf numFmtId="0" fontId="14" fillId="0" borderId="13" xfId="0" applyFont="1" applyBorder="1" applyAlignment="1">
      <alignment horizontal="justify" vertical="center"/>
    </xf>
    <xf numFmtId="0" fontId="14" fillId="0" borderId="30" xfId="0" applyFont="1" applyBorder="1" applyAlignment="1">
      <alignment horizontal="justify" vertical="center"/>
    </xf>
    <xf numFmtId="0" fontId="9" fillId="0" borderId="0" xfId="0" applyFont="1" applyAlignment="1">
      <alignment horizontal="justify" vertical="top" wrapText="1"/>
    </xf>
    <xf numFmtId="0" fontId="11" fillId="0" borderId="34" xfId="0" applyFont="1" applyBorder="1" applyAlignment="1">
      <alignment horizontal="justify" vertical="center" wrapText="1"/>
    </xf>
    <xf numFmtId="0" fontId="14" fillId="0" borderId="0" xfId="0" applyFont="1" applyAlignment="1">
      <alignment vertical="center" wrapText="1"/>
    </xf>
    <xf numFmtId="0" fontId="11" fillId="0" borderId="30"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37" fillId="0" borderId="0" xfId="0" applyFont="1" applyAlignment="1">
      <alignment horizontal="justify" vertical="center"/>
    </xf>
    <xf numFmtId="0" fontId="37" fillId="0" borderId="33" xfId="0" applyFont="1" applyBorder="1" applyAlignment="1">
      <alignment horizontal="justify" vertical="center"/>
    </xf>
    <xf numFmtId="0" fontId="5" fillId="0" borderId="0" xfId="1" applyNumberFormat="1" applyFont="1" applyFill="1" applyAlignment="1" applyProtection="1">
      <alignment horizontal="right" vertical="center" wrapText="1"/>
    </xf>
    <xf numFmtId="0" fontId="12" fillId="0" borderId="13" xfId="0" applyFont="1" applyBorder="1" applyAlignment="1">
      <alignment horizontal="justify" vertical="center" wrapText="1"/>
    </xf>
    <xf numFmtId="0" fontId="12" fillId="0" borderId="13" xfId="0" applyFont="1" applyBorder="1" applyAlignment="1">
      <alignment horizontal="justify" vertical="center"/>
    </xf>
    <xf numFmtId="0" fontId="12" fillId="0" borderId="46" xfId="0" applyFont="1" applyBorder="1" applyAlignment="1">
      <alignment horizontal="justify" vertical="center"/>
    </xf>
    <xf numFmtId="0" fontId="14" fillId="0" borderId="38" xfId="0" applyFont="1" applyBorder="1" applyAlignment="1">
      <alignment horizontal="justify" vertical="center"/>
    </xf>
    <xf numFmtId="0" fontId="14" fillId="0" borderId="40" xfId="0" applyFont="1" applyBorder="1" applyAlignment="1">
      <alignment horizontal="justify" vertical="center" wrapText="1"/>
    </xf>
    <xf numFmtId="0" fontId="14" fillId="0" borderId="40" xfId="0" applyFont="1" applyBorder="1" applyAlignment="1">
      <alignment horizontal="justify" vertical="center"/>
    </xf>
    <xf numFmtId="0" fontId="14" fillId="0" borderId="41" xfId="0" applyFont="1" applyBorder="1" applyAlignment="1">
      <alignment horizontal="justify" vertical="center"/>
    </xf>
    <xf numFmtId="0" fontId="19" fillId="0" borderId="50" xfId="0" applyFont="1" applyBorder="1" applyAlignment="1">
      <alignment vertical="center" wrapText="1"/>
    </xf>
    <xf numFmtId="0" fontId="19" fillId="0" borderId="5" xfId="0" applyFont="1" applyBorder="1" applyAlignment="1">
      <alignment vertical="center" wrapText="1"/>
    </xf>
    <xf numFmtId="0" fontId="19" fillId="0" borderId="51" xfId="0" applyFont="1" applyBorder="1" applyAlignment="1">
      <alignment vertical="center" wrapText="1"/>
    </xf>
    <xf numFmtId="0" fontId="11" fillId="0" borderId="55"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31" fillId="0" borderId="0" xfId="1" applyNumberFormat="1" applyFont="1" applyFill="1" applyAlignment="1" applyProtection="1">
      <alignment horizontal="center" vertical="center" wrapText="1"/>
    </xf>
    <xf numFmtId="0" fontId="11" fillId="0" borderId="10"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11" fillId="12" borderId="22" xfId="0" applyFont="1" applyFill="1" applyBorder="1" applyAlignment="1">
      <alignment horizontal="center" vertical="center" wrapText="1"/>
    </xf>
    <xf numFmtId="0" fontId="14" fillId="0" borderId="0" xfId="0" applyFont="1" applyAlignment="1">
      <alignment horizontal="center" vertical="center" wrapText="1"/>
    </xf>
    <xf numFmtId="0" fontId="10" fillId="0" borderId="22" xfId="0" applyFont="1" applyBorder="1" applyAlignment="1">
      <alignment horizontal="center" vertical="center"/>
    </xf>
    <xf numFmtId="0" fontId="14" fillId="0" borderId="0" xfId="0" applyFont="1" applyAlignment="1">
      <alignment horizontal="left" vertical="center" wrapText="1"/>
    </xf>
    <xf numFmtId="0" fontId="10" fillId="0" borderId="7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8" xfId="0" applyFont="1" applyBorder="1" applyAlignment="1">
      <alignment horizontal="center" vertical="center" wrapText="1"/>
    </xf>
    <xf numFmtId="0" fontId="0" fillId="0" borderId="0" xfId="0" applyAlignment="1">
      <alignment horizontal="center"/>
    </xf>
    <xf numFmtId="0" fontId="2" fillId="20" borderId="0" xfId="0" applyFont="1" applyFill="1" applyAlignment="1">
      <alignment horizontal="center" vertical="center" wrapText="1"/>
    </xf>
    <xf numFmtId="0" fontId="2" fillId="9"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lignment horizontal="center" vertical="center" wrapText="1"/>
    </xf>
    <xf numFmtId="0" fontId="42" fillId="14" borderId="0" xfId="0" applyFont="1" applyFill="1" applyAlignment="1" applyProtection="1">
      <alignment horizontal="center"/>
      <protection hidden="1"/>
    </xf>
    <xf numFmtId="0" fontId="0" fillId="22" borderId="0" xfId="0" applyFill="1" applyAlignment="1" applyProtection="1">
      <alignment horizontal="center"/>
      <protection hidden="1"/>
    </xf>
    <xf numFmtId="0" fontId="11" fillId="0" borderId="22" xfId="0" applyFont="1" applyBorder="1" applyAlignment="1" applyProtection="1">
      <alignment horizontal="center" vertical="center" wrapText="1"/>
      <protection locked="0" hidden="1"/>
    </xf>
    <xf numFmtId="0" fontId="14" fillId="0" borderId="0" xfId="0" applyFont="1" applyAlignment="1" applyProtection="1">
      <alignment horizontal="justify" vertical="center" wrapText="1"/>
      <protection hidden="1"/>
    </xf>
    <xf numFmtId="0" fontId="11" fillId="0" borderId="31" xfId="0" applyFont="1" applyBorder="1" applyAlignment="1" applyProtection="1">
      <alignment horizontal="justify" vertical="center" wrapText="1"/>
      <protection locked="0" hidden="1"/>
    </xf>
    <xf numFmtId="0" fontId="10" fillId="0" borderId="22"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45" fillId="0" borderId="0" xfId="0" applyFont="1" applyAlignment="1" applyProtection="1">
      <alignment horizontal="center"/>
      <protection hidden="1"/>
    </xf>
    <xf numFmtId="0" fontId="11" fillId="0" borderId="10"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0" xfId="0" applyFont="1" applyBorder="1" applyAlignment="1" applyProtection="1">
      <alignment vertical="center" wrapText="1"/>
      <protection locked="0" hidden="1"/>
    </xf>
    <xf numFmtId="0" fontId="11" fillId="0" borderId="11" xfId="0" applyFont="1" applyBorder="1" applyAlignment="1" applyProtection="1">
      <alignment vertical="center" wrapText="1"/>
      <protection locked="0" hidden="1"/>
    </xf>
    <xf numFmtId="0" fontId="11" fillId="0" borderId="12" xfId="0" applyFont="1" applyBorder="1" applyAlignment="1" applyProtection="1">
      <alignment vertical="center" wrapText="1"/>
      <protection locked="0" hidden="1"/>
    </xf>
    <xf numFmtId="0" fontId="11" fillId="0" borderId="22" xfId="0" applyFont="1" applyBorder="1" applyAlignment="1" applyProtection="1">
      <alignment vertical="center" wrapText="1"/>
      <protection locked="0" hidden="1"/>
    </xf>
    <xf numFmtId="0" fontId="14" fillId="0" borderId="0" xfId="0" applyFont="1" applyAlignment="1" applyProtection="1">
      <alignment horizontal="justify" vertical="center"/>
      <protection hidden="1"/>
    </xf>
    <xf numFmtId="0" fontId="14" fillId="0" borderId="33" xfId="0" applyFont="1" applyBorder="1" applyAlignment="1" applyProtection="1">
      <alignment horizontal="justify" vertical="center"/>
      <protection hidden="1"/>
    </xf>
    <xf numFmtId="0" fontId="14" fillId="0" borderId="13"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30" xfId="0" applyFont="1" applyBorder="1" applyAlignment="1" applyProtection="1">
      <alignment horizontal="justify" vertical="center"/>
      <protection hidden="1"/>
    </xf>
    <xf numFmtId="0" fontId="11" fillId="0" borderId="22" xfId="0" applyFont="1" applyBorder="1" applyAlignment="1" applyProtection="1">
      <alignment horizontal="center" vertical="center" wrapText="1"/>
      <protection hidden="1"/>
    </xf>
    <xf numFmtId="0" fontId="11" fillId="0" borderId="10" xfId="0" applyFont="1" applyBorder="1" applyAlignment="1" applyProtection="1">
      <alignment horizontal="justify" vertical="center" wrapText="1"/>
      <protection hidden="1"/>
    </xf>
    <xf numFmtId="0" fontId="11" fillId="0" borderId="11" xfId="0" applyFont="1" applyBorder="1" applyAlignment="1" applyProtection="1">
      <alignment horizontal="justify" vertical="center" wrapText="1"/>
      <protection hidden="1"/>
    </xf>
    <xf numFmtId="0" fontId="11" fillId="0" borderId="12" xfId="0" applyFont="1" applyBorder="1" applyAlignment="1" applyProtection="1">
      <alignment horizontal="justify" vertical="center" wrapText="1"/>
      <protection hidden="1"/>
    </xf>
    <xf numFmtId="0" fontId="1" fillId="0" borderId="0" xfId="0" applyFont="1" applyAlignment="1" applyProtection="1">
      <alignment horizontal="center" wrapText="1"/>
      <protection hidden="1"/>
    </xf>
    <xf numFmtId="0" fontId="1" fillId="0" borderId="0" xfId="0" applyFont="1" applyAlignment="1" applyProtection="1">
      <alignment horizontal="center"/>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5" fillId="0" borderId="0" xfId="1" applyNumberFormat="1" applyFont="1" applyFill="1" applyAlignment="1" applyProtection="1">
      <alignment horizontal="right" vertical="center" wrapText="1"/>
      <protection hidden="1"/>
    </xf>
    <xf numFmtId="0" fontId="10" fillId="0" borderId="1"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8" fillId="0" borderId="0" xfId="1" applyNumberFormat="1" applyFont="1" applyFill="1" applyAlignment="1" applyProtection="1">
      <alignment horizontal="right" vertical="center" wrapText="1"/>
      <protection hidden="1"/>
    </xf>
    <xf numFmtId="0" fontId="19" fillId="0" borderId="27" xfId="0" applyFont="1" applyBorder="1" applyAlignment="1" applyProtection="1">
      <alignment horizontal="justify" vertical="center"/>
      <protection hidden="1"/>
    </xf>
    <xf numFmtId="0" fontId="19" fillId="0" borderId="23" xfId="0" applyFont="1" applyBorder="1" applyAlignment="1" applyProtection="1">
      <alignment horizontal="justify" vertical="center"/>
      <protection hidden="1"/>
    </xf>
    <xf numFmtId="0" fontId="19" fillId="0" borderId="28" xfId="0" applyFont="1" applyBorder="1" applyAlignment="1" applyProtection="1">
      <alignment horizontal="justify" vertical="center"/>
      <protection hidden="1"/>
    </xf>
    <xf numFmtId="0" fontId="11" fillId="0" borderId="10" xfId="0" applyFont="1" applyBorder="1" applyAlignment="1" applyProtection="1">
      <alignment horizontal="justify" vertical="center" wrapText="1"/>
      <protection locked="0" hidden="1"/>
    </xf>
    <xf numFmtId="0" fontId="11" fillId="0" borderId="11" xfId="0" applyFont="1" applyBorder="1" applyAlignment="1" applyProtection="1">
      <alignment horizontal="justify" vertical="center" wrapText="1"/>
      <protection locked="0" hidden="1"/>
    </xf>
    <xf numFmtId="0" fontId="11" fillId="0" borderId="12" xfId="0" applyFont="1" applyBorder="1" applyAlignment="1" applyProtection="1">
      <alignment horizontal="justify" vertical="center" wrapText="1"/>
      <protection locked="0" hidden="1"/>
    </xf>
    <xf numFmtId="0" fontId="11" fillId="0" borderId="22" xfId="0" applyFont="1" applyBorder="1" applyAlignment="1" applyProtection="1">
      <alignment horizontal="justify" vertical="center" wrapText="1"/>
      <protection locked="0" hidden="1"/>
    </xf>
    <xf numFmtId="0" fontId="5" fillId="0" borderId="0" xfId="1" applyNumberFormat="1" applyFont="1" applyFill="1" applyAlignment="1">
      <alignment horizontal="right" vertical="center" wrapText="1"/>
    </xf>
  </cellXfs>
  <cellStyles count="2">
    <cellStyle name="Hipervínculo" xfId="1" builtinId="8"/>
    <cellStyle name="Normal" xfId="0" builtinId="0"/>
  </cellStyles>
  <dxfs count="9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8CD4C89D-1955-4F71-994E-774793A79C8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28515CF-7ED4-4C33-89CE-A720E19F5A0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DB0003C6-1986-489E-A131-7AD3FB5104F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310B13B-E59E-4ABF-B424-1540296A41C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8F4522E7-B9DC-45A2-A2DC-E1286FA07B8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31B551E0-871C-487F-8EE9-A896E58B756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9246D36A-EE38-4C00-B348-5B6F3D980530}"/>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190500</xdr:colOff>
      <xdr:row>0</xdr:row>
      <xdr:rowOff>0</xdr:rowOff>
    </xdr:from>
    <xdr:ext cx="2271600" cy="1137600"/>
    <xdr:pic>
      <xdr:nvPicPr>
        <xdr:cNvPr id="3" name="Imagen 2">
          <a:extLst>
            <a:ext uri="{FF2B5EF4-FFF2-40B4-BE49-F238E27FC236}">
              <a16:creationId xmlns:a16="http://schemas.microsoft.com/office/drawing/2014/main" xmlns="" id="{492AF559-3662-4DCF-BE20-66FBF2B1C482}"/>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6340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8D8BF60C-4E79-44C1-816E-E85241D870A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B9EC0203-6E29-480B-8E04-40F619727A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4" name="Imagen 3">
          <a:extLst>
            <a:ext uri="{FF2B5EF4-FFF2-40B4-BE49-F238E27FC236}">
              <a16:creationId xmlns:a16="http://schemas.microsoft.com/office/drawing/2014/main" xmlns="" id="{96382DCC-5626-4F4C-8E0C-BC39FB1910E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C172305A-252D-4469-912A-B010D3AB3BB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4" name="Imagen 3">
          <a:extLst>
            <a:ext uri="{FF2B5EF4-FFF2-40B4-BE49-F238E27FC236}">
              <a16:creationId xmlns:a16="http://schemas.microsoft.com/office/drawing/2014/main" xmlns="" id="{40D3F89B-CAD0-491C-A6B8-294BBA3E0B3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A7ABFAC6-D7FE-4B6B-8545-A909D1AC8E2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A2ABEB6C-EC7B-4F58-96B7-1AAFE527A39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4045B08-F5C7-4BFE-8A4B-4C415AEFB37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i.medrano/Downloads/02_CNSPE_2021_M2_Ejercicio%20de%20la%20funci&#243;n%20de%20seguridad%20p&#250;blica%20estatal_VF(24Nov20)_TAMAULIP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Hoja1"/>
      <sheetName val="CNSPE_2021_M2_Secc1"/>
      <sheetName val="CNSPE_2021_M2_Secc2"/>
      <sheetName val="CNSPE_2021_M2_Secc3"/>
      <sheetName val="CNSPE_2021_M2_Secc4"/>
      <sheetName val="CNSPE_2021_M2_Secc5"/>
      <sheetName val="CNSPE_2021_M2_Secc6"/>
      <sheetName val="CNSPE_2021_M2_Secc7"/>
      <sheetName val="CNSPE_2021_M2_Secc8"/>
      <sheetName val="Complemento 1"/>
      <sheetName val="Complemento 2"/>
      <sheetName val="Complemento 3"/>
      <sheetName val="Complemento 4"/>
      <sheetName val="Complemento 5"/>
      <sheetName val="Complemento 6"/>
      <sheetName val="Complemento 7"/>
      <sheetName val="Complemento 8"/>
      <sheetName val="Complemento 9"/>
      <sheetName val="Complemento 10"/>
      <sheetName val="Anexo 1"/>
      <sheetName val="Anexo 2"/>
      <sheetName val="Glosario"/>
    </sheetNames>
    <sheetDataSet>
      <sheetData sheetId="0"/>
      <sheetData sheetId="1"/>
      <sheetData sheetId="2"/>
      <sheetData sheetId="3"/>
      <sheetData sheetId="4"/>
      <sheetData sheetId="5"/>
      <sheetData sheetId="6"/>
      <sheetData sheetId="7"/>
      <sheetData sheetId="8"/>
      <sheetData sheetId="9"/>
      <sheetData sheetId="10"/>
      <sheetData sheetId="11">
        <row r="51">
          <cell r="AT51">
            <v>201</v>
          </cell>
          <cell r="AU51">
            <v>202</v>
          </cell>
          <cell r="AV51">
            <v>203</v>
          </cell>
          <cell r="AW51">
            <v>204</v>
          </cell>
          <cell r="AX51">
            <v>205</v>
          </cell>
          <cell r="AY51">
            <v>206</v>
          </cell>
          <cell r="AZ51">
            <v>207</v>
          </cell>
          <cell r="BA51">
            <v>208</v>
          </cell>
          <cell r="BB51">
            <v>209</v>
          </cell>
          <cell r="BC51">
            <v>210</v>
          </cell>
          <cell r="BD51">
            <v>211</v>
          </cell>
          <cell r="BE51">
            <v>212</v>
          </cell>
          <cell r="BF51">
            <v>213</v>
          </cell>
          <cell r="BG51">
            <v>214</v>
          </cell>
          <cell r="BH51">
            <v>215</v>
          </cell>
          <cell r="BI51">
            <v>216</v>
          </cell>
          <cell r="BJ51">
            <v>217</v>
          </cell>
          <cell r="BK51">
            <v>218</v>
          </cell>
          <cell r="BL51">
            <v>219</v>
          </cell>
          <cell r="BM51">
            <v>220</v>
          </cell>
          <cell r="BN51">
            <v>221</v>
          </cell>
          <cell r="BO51">
            <v>222</v>
          </cell>
          <cell r="BP51">
            <v>223</v>
          </cell>
          <cell r="BQ51">
            <v>224</v>
          </cell>
          <cell r="BR51">
            <v>225</v>
          </cell>
          <cell r="BS51">
            <v>226</v>
          </cell>
          <cell r="BT51">
            <v>227</v>
          </cell>
          <cell r="BU51">
            <v>228</v>
          </cell>
          <cell r="BV51">
            <v>229</v>
          </cell>
          <cell r="BW51">
            <v>230</v>
          </cell>
          <cell r="BX51">
            <v>231</v>
          </cell>
          <cell r="BY51">
            <v>232</v>
          </cell>
          <cell r="CB51">
            <v>201</v>
          </cell>
          <cell r="CC51">
            <v>202</v>
          </cell>
          <cell r="CD51">
            <v>203</v>
          </cell>
          <cell r="CE51">
            <v>204</v>
          </cell>
          <cell r="CF51">
            <v>205</v>
          </cell>
          <cell r="CG51">
            <v>206</v>
          </cell>
          <cell r="CH51">
            <v>207</v>
          </cell>
          <cell r="CI51">
            <v>208</v>
          </cell>
          <cell r="CJ51">
            <v>209</v>
          </cell>
          <cell r="CK51">
            <v>210</v>
          </cell>
          <cell r="CL51">
            <v>211</v>
          </cell>
          <cell r="CM51">
            <v>212</v>
          </cell>
          <cell r="CN51">
            <v>213</v>
          </cell>
          <cell r="CO51">
            <v>214</v>
          </cell>
          <cell r="CP51">
            <v>215</v>
          </cell>
          <cell r="CQ51">
            <v>216</v>
          </cell>
          <cell r="CR51">
            <v>217</v>
          </cell>
          <cell r="CS51">
            <v>218</v>
          </cell>
          <cell r="CT51">
            <v>219</v>
          </cell>
          <cell r="CU51">
            <v>220</v>
          </cell>
          <cell r="CV51">
            <v>221</v>
          </cell>
          <cell r="CW51">
            <v>222</v>
          </cell>
          <cell r="CX51">
            <v>223</v>
          </cell>
          <cell r="CY51">
            <v>224</v>
          </cell>
          <cell r="CZ51">
            <v>225</v>
          </cell>
          <cell r="DA51">
            <v>226</v>
          </cell>
          <cell r="DB51">
            <v>227</v>
          </cell>
          <cell r="DC51">
            <v>228</v>
          </cell>
          <cell r="DD51">
            <v>229</v>
          </cell>
          <cell r="DE51">
            <v>230</v>
          </cell>
          <cell r="DF51">
            <v>231</v>
          </cell>
          <cell r="DG51">
            <v>232</v>
          </cell>
        </row>
        <row r="52">
          <cell r="AT52" t="str">
            <v>1001</v>
          </cell>
          <cell r="AU52" t="str">
            <v>2004</v>
          </cell>
          <cell r="AV52" t="str">
            <v>3003</v>
          </cell>
          <cell r="AW52" t="str">
            <v>4002</v>
          </cell>
          <cell r="AX52" t="str">
            <v>5030</v>
          </cell>
          <cell r="AY52" t="str">
            <v>6001</v>
          </cell>
          <cell r="AZ52" t="str">
            <v>7101</v>
          </cell>
          <cell r="BA52" t="str">
            <v>8037</v>
          </cell>
          <cell r="BB52" t="str">
            <v>9007</v>
          </cell>
          <cell r="BC52" t="str">
            <v>10005</v>
          </cell>
          <cell r="BD52" t="str">
            <v>11020</v>
          </cell>
          <cell r="BE52" t="str">
            <v>12001</v>
          </cell>
          <cell r="BF52" t="str">
            <v>13048</v>
          </cell>
          <cell r="BG52" t="str">
            <v>14039</v>
          </cell>
          <cell r="BH52" t="str">
            <v>15033</v>
          </cell>
          <cell r="BI52" t="str">
            <v>16053</v>
          </cell>
          <cell r="BJ52" t="str">
            <v>17007</v>
          </cell>
          <cell r="BK52" t="str">
            <v>18017</v>
          </cell>
          <cell r="BL52" t="str">
            <v>19039</v>
          </cell>
          <cell r="BM52" t="str">
            <v>20067</v>
          </cell>
          <cell r="BN52" t="str">
            <v>21114</v>
          </cell>
          <cell r="BO52" t="str">
            <v>22014</v>
          </cell>
          <cell r="BP52" t="str">
            <v>23010</v>
          </cell>
          <cell r="BQ52" t="str">
            <v>24028</v>
          </cell>
          <cell r="BR52" t="str">
            <v>25006</v>
          </cell>
          <cell r="BS52" t="str">
            <v>26030</v>
          </cell>
          <cell r="BT52" t="str">
            <v>27004</v>
          </cell>
          <cell r="BU52" t="str">
            <v>28032</v>
          </cell>
          <cell r="BV52" t="str">
            <v>29033</v>
          </cell>
          <cell r="BW52" t="str">
            <v>30193</v>
          </cell>
          <cell r="BX52" t="str">
            <v>31050</v>
          </cell>
          <cell r="BY52" t="str">
            <v>32010</v>
          </cell>
          <cell r="CB52" t="str">
            <v>AGUASCALIENTES</v>
          </cell>
          <cell r="CC52" t="str">
            <v>TIJUANA</v>
          </cell>
          <cell r="CD52" t="str">
            <v>LA PAZ</v>
          </cell>
          <cell r="CE52" t="str">
            <v>CAMPECHE</v>
          </cell>
          <cell r="CF52" t="str">
            <v>SALTILLO</v>
          </cell>
          <cell r="CG52" t="str">
            <v>ARMERÍA</v>
          </cell>
          <cell r="CH52" t="str">
            <v>TUXTLA GUTIÉRREZ</v>
          </cell>
          <cell r="CI52" t="str">
            <v>JUÁREZ</v>
          </cell>
          <cell r="CJ52" t="str">
            <v>IZTAPALAPA</v>
          </cell>
          <cell r="CK52" t="str">
            <v>DURANGO</v>
          </cell>
          <cell r="CL52" t="str">
            <v>LEÓN</v>
          </cell>
          <cell r="CM52" t="str">
            <v>ACAPULCO DE JUÁREZ</v>
          </cell>
          <cell r="CN52" t="str">
            <v>PACHUCA DE SOTO</v>
          </cell>
          <cell r="CO52" t="str">
            <v>GUADALAJARA</v>
          </cell>
          <cell r="CP52" t="str">
            <v>ECATEPEC DE MORELOS</v>
          </cell>
          <cell r="CQ52" t="str">
            <v>MORELIA</v>
          </cell>
          <cell r="CR52" t="str">
            <v>CUERNAVACA</v>
          </cell>
          <cell r="CS52" t="str">
            <v>TEPIC</v>
          </cell>
          <cell r="CT52" t="str">
            <v>MONTERREY</v>
          </cell>
          <cell r="CU52" t="str">
            <v>OAXACA DE JUÁREZ</v>
          </cell>
          <cell r="CV52" t="str">
            <v>PUEBLA</v>
          </cell>
          <cell r="CW52" t="str">
            <v>QUERÉTARO</v>
          </cell>
          <cell r="CX52" t="str">
            <v>BACALAR</v>
          </cell>
          <cell r="CY52" t="str">
            <v>SAN LUIS POTOSÍ</v>
          </cell>
          <cell r="CZ52" t="str">
            <v>CULIACÁN</v>
          </cell>
          <cell r="DA52" t="str">
            <v>HERMOSILLO</v>
          </cell>
          <cell r="DB52" t="str">
            <v>CENTRO</v>
          </cell>
          <cell r="DC52" t="str">
            <v>REYNOSA</v>
          </cell>
          <cell r="DD52" t="str">
            <v>TLAXCALA</v>
          </cell>
          <cell r="DE52" t="str">
            <v>VERACRUZ</v>
          </cell>
          <cell r="DF52" t="str">
            <v>MÉRIDA</v>
          </cell>
          <cell r="DG52" t="str">
            <v>FRESNILLO</v>
          </cell>
        </row>
        <row r="53">
          <cell r="AT53" t="str">
            <v>1005</v>
          </cell>
          <cell r="AU53" t="str">
            <v>2002</v>
          </cell>
          <cell r="AV53" t="str">
            <v>3008</v>
          </cell>
          <cell r="AW53" t="str">
            <v>4003</v>
          </cell>
          <cell r="AX53" t="str">
            <v>5035</v>
          </cell>
          <cell r="AY53" t="str">
            <v>6002</v>
          </cell>
          <cell r="AZ53" t="str">
            <v>7089</v>
          </cell>
          <cell r="BA53" t="str">
            <v>8019</v>
          </cell>
          <cell r="BB53" t="str">
            <v>9005</v>
          </cell>
          <cell r="BC53" t="str">
            <v>10007</v>
          </cell>
          <cell r="BD53" t="str">
            <v>11017</v>
          </cell>
          <cell r="BE53" t="str">
            <v>12029</v>
          </cell>
          <cell r="BF53" t="str">
            <v>13077</v>
          </cell>
          <cell r="BG53" t="str">
            <v>14120</v>
          </cell>
          <cell r="BH53" t="str">
            <v>15058</v>
          </cell>
          <cell r="BI53" t="str">
            <v>16102</v>
          </cell>
          <cell r="BJ53" t="str">
            <v>17011</v>
          </cell>
          <cell r="BK53" t="str">
            <v>18020</v>
          </cell>
          <cell r="BL53" t="str">
            <v>19026</v>
          </cell>
          <cell r="BM53" t="str">
            <v>20184</v>
          </cell>
          <cell r="BN53" t="str">
            <v>21156</v>
          </cell>
          <cell r="BO53" t="str">
            <v>22016</v>
          </cell>
          <cell r="BP53" t="str">
            <v>23005</v>
          </cell>
          <cell r="BQ53" t="str">
            <v>24035</v>
          </cell>
          <cell r="BR53" t="str">
            <v>25012</v>
          </cell>
          <cell r="BS53" t="str">
            <v>26018</v>
          </cell>
          <cell r="BT53" t="str">
            <v>27002</v>
          </cell>
          <cell r="BU53" t="str">
            <v>28022</v>
          </cell>
          <cell r="BV53" t="str">
            <v>29013</v>
          </cell>
          <cell r="BW53" t="str">
            <v>30087</v>
          </cell>
          <cell r="BX53" t="str">
            <v>31041</v>
          </cell>
          <cell r="BY53" t="str">
            <v>32017</v>
          </cell>
          <cell r="CB53" t="str">
            <v>JESÚS MARÍA</v>
          </cell>
          <cell r="CC53" t="str">
            <v>MEXICALI</v>
          </cell>
          <cell r="CD53" t="str">
            <v>LOS CABOS</v>
          </cell>
          <cell r="CE53" t="str">
            <v>CARMEN</v>
          </cell>
          <cell r="CF53" t="str">
            <v>TORREÓN</v>
          </cell>
          <cell r="CG53" t="str">
            <v>COLIMA</v>
          </cell>
          <cell r="CH53" t="str">
            <v>TAPACHULA</v>
          </cell>
          <cell r="CI53" t="str">
            <v>CHIHUAHUA</v>
          </cell>
          <cell r="CJ53" t="str">
            <v>GUSTAVO A. MADERO</v>
          </cell>
          <cell r="CK53" t="str">
            <v>GÓMEZ PALACIO</v>
          </cell>
          <cell r="CL53" t="str">
            <v>IRAPUATO</v>
          </cell>
          <cell r="CM53" t="str">
            <v>CHILPANCINGO DE LOS BRAVO</v>
          </cell>
          <cell r="CN53" t="str">
            <v>TULANCINGO DE BRAVO</v>
          </cell>
          <cell r="CO53" t="str">
            <v>ZAPOPAN</v>
          </cell>
          <cell r="CP53" t="str">
            <v>NEZAHUALCÓYOTL</v>
          </cell>
          <cell r="CQ53" t="str">
            <v>URUAPAN</v>
          </cell>
          <cell r="CR53" t="str">
            <v>JIUTEPEC</v>
          </cell>
          <cell r="CS53" t="str">
            <v>BAHÍA DE BANDERAS</v>
          </cell>
          <cell r="CT53" t="str">
            <v>GUADALUPE</v>
          </cell>
          <cell r="CU53" t="str">
            <v>SAN JUAN BAUTISTA TUXTEPEC</v>
          </cell>
          <cell r="CV53" t="str">
            <v>TEHUACÁN</v>
          </cell>
          <cell r="CW53" t="str">
            <v>SAN JUAN DEL RÍO</v>
          </cell>
          <cell r="CX53" t="str">
            <v>BENITO JUÁREZ</v>
          </cell>
          <cell r="CY53" t="str">
            <v>SOLEDAD DE GRACIANO SÁNCHEZ</v>
          </cell>
          <cell r="CZ53" t="str">
            <v>MAZATLÁN</v>
          </cell>
          <cell r="DA53" t="str">
            <v>CAJEME</v>
          </cell>
          <cell r="DB53" t="str">
            <v>CÁRDENAS</v>
          </cell>
          <cell r="DC53" t="str">
            <v>MATAMOROS</v>
          </cell>
          <cell r="DD53" t="str">
            <v>HUAMANTLA</v>
          </cell>
          <cell r="DE53" t="str">
            <v>XALAPA</v>
          </cell>
          <cell r="DF53" t="str">
            <v>KANASÍN</v>
          </cell>
          <cell r="DG53" t="str">
            <v>GUADALUPE</v>
          </cell>
        </row>
        <row r="54">
          <cell r="AT54" t="str">
            <v>1003</v>
          </cell>
          <cell r="AU54" t="str">
            <v>2001</v>
          </cell>
          <cell r="AV54" t="str">
            <v>3001</v>
          </cell>
          <cell r="AW54" t="str">
            <v>4004</v>
          </cell>
          <cell r="AX54" t="str">
            <v>5018</v>
          </cell>
          <cell r="AY54" t="str">
            <v>6003</v>
          </cell>
          <cell r="AZ54" t="str">
            <v>7059</v>
          </cell>
          <cell r="BA54" t="str">
            <v>8017</v>
          </cell>
          <cell r="BB54" t="str">
            <v>9010</v>
          </cell>
          <cell r="BC54" t="str">
            <v>10012</v>
          </cell>
          <cell r="BD54" t="str">
            <v>11007</v>
          </cell>
          <cell r="BE54" t="str">
            <v>12035</v>
          </cell>
          <cell r="BF54" t="str">
            <v>13051</v>
          </cell>
          <cell r="BG54" t="str">
            <v>14098</v>
          </cell>
          <cell r="BH54" t="str">
            <v>15057</v>
          </cell>
          <cell r="BI54" t="str">
            <v>16108</v>
          </cell>
          <cell r="BJ54" t="str">
            <v>17006</v>
          </cell>
          <cell r="BK54" t="str">
            <v>18015</v>
          </cell>
          <cell r="BL54" t="str">
            <v>19006</v>
          </cell>
          <cell r="BM54" t="str">
            <v>20043</v>
          </cell>
          <cell r="BN54" t="str">
            <v>21132</v>
          </cell>
          <cell r="BO54" t="str">
            <v>22006</v>
          </cell>
          <cell r="BP54" t="str">
            <v>23004</v>
          </cell>
          <cell r="BQ54" t="str">
            <v>24013</v>
          </cell>
          <cell r="BR54" t="str">
            <v>25001</v>
          </cell>
          <cell r="BS54" t="str">
            <v>26043</v>
          </cell>
          <cell r="BT54" t="str">
            <v>27005</v>
          </cell>
          <cell r="BU54" t="str">
            <v>28027</v>
          </cell>
          <cell r="BV54" t="str">
            <v>29005</v>
          </cell>
          <cell r="BW54" t="str">
            <v>30039</v>
          </cell>
          <cell r="BX54" t="str">
            <v>31102</v>
          </cell>
          <cell r="BY54" t="str">
            <v>32056</v>
          </cell>
          <cell r="CB54" t="str">
            <v>CALVILLO</v>
          </cell>
          <cell r="CC54" t="str">
            <v>ENSENADA</v>
          </cell>
          <cell r="CD54" t="str">
            <v>COMONDÚ</v>
          </cell>
          <cell r="CE54" t="str">
            <v>CHAMPOTÓN</v>
          </cell>
          <cell r="CF54" t="str">
            <v>MONCLOVA</v>
          </cell>
          <cell r="CG54" t="str">
            <v>COMALA</v>
          </cell>
          <cell r="CH54" t="str">
            <v>OCOSINGO</v>
          </cell>
          <cell r="CI54" t="str">
            <v>CUAUHTÉMOC</v>
          </cell>
          <cell r="CJ54" t="str">
            <v>ÁLVARO OBREGÓN</v>
          </cell>
          <cell r="CK54" t="str">
            <v>LERDO</v>
          </cell>
          <cell r="CL54" t="str">
            <v>CELAYA</v>
          </cell>
          <cell r="CM54" t="str">
            <v>IGUALA DE LA INDEPENDENCIA</v>
          </cell>
          <cell r="CN54" t="str">
            <v>MINERAL DE LA REFORMA</v>
          </cell>
          <cell r="CO54" t="str">
            <v>TLAQUEPAQUE</v>
          </cell>
          <cell r="CP54" t="str">
            <v>NAUCALPAN DE JUÁREZ</v>
          </cell>
          <cell r="CQ54" t="str">
            <v>ZAMORA</v>
          </cell>
          <cell r="CR54" t="str">
            <v>CUAUTLA</v>
          </cell>
          <cell r="CS54" t="str">
            <v>SANTIAGO IXCUINTLA</v>
          </cell>
          <cell r="CT54" t="str">
            <v>APODACA</v>
          </cell>
          <cell r="CU54" t="str">
            <v>HEROICA CIUDAD DE JUCHITÁN DE ZARAGOZA</v>
          </cell>
          <cell r="CV54" t="str">
            <v>SAN MARTÍN TEXMELUCAN</v>
          </cell>
          <cell r="CW54" t="str">
            <v>CORREGIDORA</v>
          </cell>
          <cell r="CX54" t="str">
            <v>OTHÓN P. BLANCO</v>
          </cell>
          <cell r="CY54" t="str">
            <v>CIUDAD VALLES</v>
          </cell>
          <cell r="CZ54" t="str">
            <v>AHOME</v>
          </cell>
          <cell r="DA54" t="str">
            <v>NOGALES</v>
          </cell>
          <cell r="DB54" t="str">
            <v>COMALCALCO</v>
          </cell>
          <cell r="DC54" t="str">
            <v>NUEVO LAREDO</v>
          </cell>
          <cell r="DD54" t="str">
            <v>APIZACO</v>
          </cell>
          <cell r="DE54" t="str">
            <v>COATZACOALCOS</v>
          </cell>
          <cell r="DF54" t="str">
            <v>VALLADOLID</v>
          </cell>
          <cell r="DG54" t="str">
            <v>ZACATECAS</v>
          </cell>
        </row>
        <row r="55">
          <cell r="AT55" t="str">
            <v>1007</v>
          </cell>
          <cell r="AU55" t="str">
            <v>2003</v>
          </cell>
          <cell r="AV55" t="str">
            <v>3002</v>
          </cell>
          <cell r="AW55" t="str">
            <v>4009</v>
          </cell>
          <cell r="AX55" t="str">
            <v>5025</v>
          </cell>
          <cell r="AY55" t="str">
            <v>6004</v>
          </cell>
          <cell r="AZ55" t="str">
            <v>7078</v>
          </cell>
          <cell r="BA55" t="str">
            <v>8021</v>
          </cell>
          <cell r="BB55" t="str">
            <v>9012</v>
          </cell>
          <cell r="BC55" t="str">
            <v>10023</v>
          </cell>
          <cell r="BD55" t="str">
            <v>11027</v>
          </cell>
          <cell r="BE55" t="str">
            <v>12028</v>
          </cell>
          <cell r="BF55" t="str">
            <v>13028</v>
          </cell>
          <cell r="BG55" t="str">
            <v>14101</v>
          </cell>
          <cell r="BH55" t="str">
            <v>15106</v>
          </cell>
          <cell r="BI55" t="str">
            <v>16052</v>
          </cell>
          <cell r="BJ55" t="str">
            <v>17018</v>
          </cell>
          <cell r="BK55" t="str">
            <v>18004</v>
          </cell>
          <cell r="BL55" t="str">
            <v>19046</v>
          </cell>
          <cell r="BM55" t="str">
            <v>20079</v>
          </cell>
          <cell r="BN55" t="str">
            <v>21019</v>
          </cell>
          <cell r="BO55" t="str">
            <v>22011</v>
          </cell>
          <cell r="BP55" t="str">
            <v>23008</v>
          </cell>
          <cell r="BQ55" t="str">
            <v>24037</v>
          </cell>
          <cell r="BR55" t="str">
            <v>25011</v>
          </cell>
          <cell r="BS55" t="str">
            <v>26055</v>
          </cell>
          <cell r="BT55" t="str">
            <v>27008</v>
          </cell>
          <cell r="BU55" t="str">
            <v>28041</v>
          </cell>
          <cell r="BV55" t="str">
            <v>29025</v>
          </cell>
          <cell r="BW55" t="str">
            <v>30044</v>
          </cell>
          <cell r="BX55" t="str">
            <v>31096</v>
          </cell>
          <cell r="BY55" t="str">
            <v>32038</v>
          </cell>
          <cell r="CB55" t="str">
            <v>RINCÓN DE ROMOS</v>
          </cell>
          <cell r="CC55" t="str">
            <v>TECATE</v>
          </cell>
          <cell r="CD55" t="str">
            <v>MULEGÉ</v>
          </cell>
          <cell r="CE55" t="str">
            <v>ESCÁRCEGA</v>
          </cell>
          <cell r="CF55" t="str">
            <v>PIEDRAS NEGRAS</v>
          </cell>
          <cell r="CG55" t="str">
            <v>COQUIMATLÁN</v>
          </cell>
          <cell r="CH55" t="str">
            <v>SAN CRISTÓBAL DE LAS CASAS</v>
          </cell>
          <cell r="CI55" t="str">
            <v>DELICIAS</v>
          </cell>
          <cell r="CJ55" t="str">
            <v>TLALPAN</v>
          </cell>
          <cell r="CK55" t="str">
            <v>PUEBLO NUEVO</v>
          </cell>
          <cell r="CL55" t="str">
            <v>SALAMANCA</v>
          </cell>
          <cell r="CM55" t="str">
            <v>CHILAPA DE ÁLVAREZ</v>
          </cell>
          <cell r="CN55" t="str">
            <v>HUEJUTLA DE REYES</v>
          </cell>
          <cell r="CO55" t="str">
            <v>TONALÁ</v>
          </cell>
          <cell r="CP55" t="str">
            <v>TOLUCA</v>
          </cell>
          <cell r="CQ55" t="str">
            <v>LÁZARO CÁRDENAS</v>
          </cell>
          <cell r="CR55" t="str">
            <v>TEMIXCO</v>
          </cell>
          <cell r="CS55" t="str">
            <v>COMPOSTELA</v>
          </cell>
          <cell r="CT55" t="str">
            <v>SAN NICOLÁS DE LOS GARZA</v>
          </cell>
          <cell r="CU55" t="str">
            <v>SALINA CRUZ</v>
          </cell>
          <cell r="CV55" t="str">
            <v>ATLIXCO</v>
          </cell>
          <cell r="CW55" t="str">
            <v>EL MARQUÉS</v>
          </cell>
          <cell r="CX55" t="str">
            <v>SOLIDARIDAD</v>
          </cell>
          <cell r="CY55" t="str">
            <v>TAMAZUNCHALE</v>
          </cell>
          <cell r="CZ55" t="str">
            <v>GUASAVE</v>
          </cell>
          <cell r="DA55" t="str">
            <v>SAN LUIS RÍO COLORADO</v>
          </cell>
          <cell r="DB55" t="str">
            <v>HUIMANGUILLO</v>
          </cell>
          <cell r="DC55" t="str">
            <v>VICTORIA</v>
          </cell>
          <cell r="DD55" t="str">
            <v>SAN PABLO DEL MONTE</v>
          </cell>
          <cell r="DE55" t="str">
            <v>CÓRDOBA</v>
          </cell>
          <cell r="DF55" t="str">
            <v>TIZIMÍN</v>
          </cell>
          <cell r="DG55" t="str">
            <v>PINOS</v>
          </cell>
        </row>
        <row r="56">
          <cell r="AT56" t="str">
            <v>1002</v>
          </cell>
          <cell r="AU56" t="str">
            <v>2005</v>
          </cell>
          <cell r="AV56" t="str">
            <v>3009</v>
          </cell>
          <cell r="AW56" t="str">
            <v>4001</v>
          </cell>
          <cell r="AX56" t="str">
            <v>5002</v>
          </cell>
          <cell r="AY56" t="str">
            <v>6005</v>
          </cell>
          <cell r="AZ56" t="str">
            <v>7019</v>
          </cell>
          <cell r="BA56" t="str">
            <v>8032</v>
          </cell>
          <cell r="BB56" t="str">
            <v>9003</v>
          </cell>
          <cell r="BC56" t="str">
            <v>10032</v>
          </cell>
          <cell r="BD56" t="str">
            <v>11037</v>
          </cell>
          <cell r="BE56" t="str">
            <v>12038</v>
          </cell>
          <cell r="BF56" t="str">
            <v>13076</v>
          </cell>
          <cell r="BG56" t="str">
            <v>14097</v>
          </cell>
          <cell r="BH56" t="str">
            <v>15104</v>
          </cell>
          <cell r="BI56" t="str">
            <v>16112</v>
          </cell>
          <cell r="BJ56" t="str">
            <v>17029</v>
          </cell>
          <cell r="BK56" t="str">
            <v>18008</v>
          </cell>
          <cell r="BL56" t="str">
            <v>19021</v>
          </cell>
          <cell r="BM56" t="str">
            <v>20385</v>
          </cell>
          <cell r="BN56" t="str">
            <v>21140</v>
          </cell>
          <cell r="BO56" t="str">
            <v>22004</v>
          </cell>
          <cell r="BP56" t="str">
            <v>23001</v>
          </cell>
          <cell r="BQ56" t="str">
            <v>24024</v>
          </cell>
          <cell r="BR56" t="str">
            <v>25018</v>
          </cell>
          <cell r="BS56" t="str">
            <v>26042</v>
          </cell>
          <cell r="BT56" t="str">
            <v>27012</v>
          </cell>
          <cell r="BU56" t="str">
            <v>28038</v>
          </cell>
          <cell r="BV56" t="str">
            <v>29010</v>
          </cell>
          <cell r="BW56" t="str">
            <v>30131</v>
          </cell>
          <cell r="BX56" t="str">
            <v>31059</v>
          </cell>
          <cell r="BY56" t="str">
            <v>32039</v>
          </cell>
          <cell r="CB56" t="str">
            <v>ASIENTOS</v>
          </cell>
          <cell r="CC56" t="str">
            <v>PLAYAS DE ROSARITO</v>
          </cell>
          <cell r="CD56" t="str">
            <v>LORETO</v>
          </cell>
          <cell r="CE56" t="str">
            <v>CALKINÍ</v>
          </cell>
          <cell r="CF56" t="str">
            <v>ACUÑA</v>
          </cell>
          <cell r="CG56" t="str">
            <v>CUAUHTÉMOC</v>
          </cell>
          <cell r="CH56" t="str">
            <v>COMITÁN DE DOMÍNGUEZ</v>
          </cell>
          <cell r="CI56" t="str">
            <v>HIDALGO DEL PARRAL</v>
          </cell>
          <cell r="CJ56" t="str">
            <v>COYOACÁN</v>
          </cell>
          <cell r="CK56" t="str">
            <v>SANTIAGO PAPASQUIARO</v>
          </cell>
          <cell r="CL56" t="str">
            <v>SILAO</v>
          </cell>
          <cell r="CM56" t="str">
            <v>ZIHUATANEJO DE AZUETA</v>
          </cell>
          <cell r="CN56" t="str">
            <v>TULA DE ALLENDE</v>
          </cell>
          <cell r="CO56" t="str">
            <v>TLAJOMULCO DE ZÚÑIGA</v>
          </cell>
          <cell r="CP56" t="str">
            <v>TLALNEPANTLA DE BAZ</v>
          </cell>
          <cell r="CQ56" t="str">
            <v>ZITÁCUARO</v>
          </cell>
          <cell r="CR56" t="str">
            <v>YAUTEPEC</v>
          </cell>
          <cell r="CS56" t="str">
            <v>XALISCO</v>
          </cell>
          <cell r="CT56" t="str">
            <v>GRAL. ESCOBEDO</v>
          </cell>
          <cell r="CU56" t="str">
            <v>SANTA CRUZ XOXOCOTLÁN</v>
          </cell>
          <cell r="CV56" t="str">
            <v>SAN PEDRO CHOLULA</v>
          </cell>
          <cell r="CW56" t="str">
            <v>CADEREYTA DE MONTES</v>
          </cell>
          <cell r="CX56" t="str">
            <v>COZUMEL</v>
          </cell>
          <cell r="CY56" t="str">
            <v>RIOVERDE</v>
          </cell>
          <cell r="CZ56" t="str">
            <v>NAVOLATO</v>
          </cell>
          <cell r="DA56" t="str">
            <v>NAVOJOA</v>
          </cell>
          <cell r="DB56" t="str">
            <v>MACUSPANA</v>
          </cell>
          <cell r="DC56" t="str">
            <v>TAMPICO</v>
          </cell>
          <cell r="DD56" t="str">
            <v>CHIAUTEMPAN</v>
          </cell>
          <cell r="DE56" t="str">
            <v>POZA RICA DE HIDALGO</v>
          </cell>
          <cell r="DF56" t="str">
            <v>PROGRESO</v>
          </cell>
          <cell r="DG56" t="str">
            <v>RÍO GRANDE</v>
          </cell>
        </row>
        <row r="57">
          <cell r="AT57" t="str">
            <v>1006</v>
          </cell>
          <cell r="AU57">
            <v>2006</v>
          </cell>
          <cell r="AV57" t="str">
            <v>3999</v>
          </cell>
          <cell r="AW57" t="str">
            <v>4011</v>
          </cell>
          <cell r="AX57" t="str">
            <v>5017</v>
          </cell>
          <cell r="AY57" t="str">
            <v>6006</v>
          </cell>
          <cell r="AZ57" t="str">
            <v>7031</v>
          </cell>
          <cell r="BA57" t="str">
            <v>8050</v>
          </cell>
          <cell r="BB57" t="str">
            <v>9015</v>
          </cell>
          <cell r="BC57" t="str">
            <v>10008</v>
          </cell>
          <cell r="BD57" t="str">
            <v>11015</v>
          </cell>
          <cell r="BE57" t="str">
            <v>12055</v>
          </cell>
          <cell r="BF57" t="str">
            <v>13069</v>
          </cell>
          <cell r="BG57" t="str">
            <v>14067</v>
          </cell>
          <cell r="BH57" t="str">
            <v>15031</v>
          </cell>
          <cell r="BI57" t="str">
            <v>16006</v>
          </cell>
          <cell r="BJ57" t="str">
            <v>17008</v>
          </cell>
          <cell r="BK57" t="str">
            <v>18012</v>
          </cell>
          <cell r="BL57" t="str">
            <v>19048</v>
          </cell>
          <cell r="BM57" t="str">
            <v>20039</v>
          </cell>
          <cell r="BN57" t="str">
            <v>21015</v>
          </cell>
          <cell r="BO57" t="str">
            <v>22012</v>
          </cell>
          <cell r="BP57" t="str">
            <v>23002</v>
          </cell>
          <cell r="BQ57" t="str">
            <v>24020</v>
          </cell>
          <cell r="BR57" t="str">
            <v>25010</v>
          </cell>
          <cell r="BS57" t="str">
            <v>26029</v>
          </cell>
          <cell r="BT57" t="str">
            <v>27006</v>
          </cell>
          <cell r="BU57" t="str">
            <v>28003</v>
          </cell>
          <cell r="BV57" t="str">
            <v>29006</v>
          </cell>
          <cell r="BW57" t="str">
            <v>30124</v>
          </cell>
          <cell r="BX57" t="str">
            <v>31101</v>
          </cell>
          <cell r="BY57" t="str">
            <v>32042</v>
          </cell>
          <cell r="CB57" t="str">
            <v>PABELLÓN DE ARTEAGA</v>
          </cell>
          <cell r="CC57" t="str">
            <v>SAN QUINTÍN</v>
          </cell>
          <cell r="CD57" t="str">
            <v>NO IDENTIFICADO</v>
          </cell>
          <cell r="CE57" t="str">
            <v>CANDELARIA</v>
          </cell>
          <cell r="CF57" t="str">
            <v>MATAMOROS</v>
          </cell>
          <cell r="CG57" t="str">
            <v>IXTLAHUACÁN</v>
          </cell>
          <cell r="CH57" t="str">
            <v>CHILÓN</v>
          </cell>
          <cell r="CI57" t="str">
            <v>NUEVO CASAS GRANDES</v>
          </cell>
          <cell r="CJ57" t="str">
            <v>CUAUHTÉMOC</v>
          </cell>
          <cell r="CK57" t="str">
            <v>GUADALUPE VICTORIA</v>
          </cell>
          <cell r="CL57" t="str">
            <v>GUANAJUATO</v>
          </cell>
          <cell r="CM57" t="str">
            <v>TAXCO DE ALARCÓN</v>
          </cell>
          <cell r="CN57" t="str">
            <v>TIZAYUCA</v>
          </cell>
          <cell r="CO57" t="str">
            <v>PUERTO VALLARTA</v>
          </cell>
          <cell r="CP57" t="str">
            <v>CHIMALHUACÁN</v>
          </cell>
          <cell r="CQ57" t="str">
            <v>APATZINGÁN</v>
          </cell>
          <cell r="CR57" t="str">
            <v>EMILIANO ZAPATA</v>
          </cell>
          <cell r="CS57" t="str">
            <v>SAN BLAS</v>
          </cell>
          <cell r="CT57" t="str">
            <v>SANTA CATARINA</v>
          </cell>
          <cell r="CU57" t="str">
            <v>HEROICA CIUDAD DE HUAJUAPAN DE LEÓN</v>
          </cell>
          <cell r="CV57" t="str">
            <v>AMOZOC</v>
          </cell>
          <cell r="CW57" t="str">
            <v>PEDRO ESCOBEDO</v>
          </cell>
          <cell r="CX57" t="str">
            <v>FELIPE CARRILLO PUERTO</v>
          </cell>
          <cell r="CY57" t="str">
            <v>MATEHUALA</v>
          </cell>
          <cell r="CZ57" t="str">
            <v>EL FUERTE</v>
          </cell>
          <cell r="DA57" t="str">
            <v>GUAYMAS</v>
          </cell>
          <cell r="DB57" t="str">
            <v>CUNDUACÁN</v>
          </cell>
          <cell r="DC57" t="str">
            <v>ALTAMIRA</v>
          </cell>
          <cell r="DD57" t="str">
            <v>CALPULALPAN</v>
          </cell>
          <cell r="DE57" t="str">
            <v>PAPANTLA</v>
          </cell>
          <cell r="DF57" t="str">
            <v>UMÁN</v>
          </cell>
          <cell r="DG57" t="str">
            <v>SOMBRERETE</v>
          </cell>
        </row>
        <row r="58">
          <cell r="AT58" t="str">
            <v>1011</v>
          </cell>
          <cell r="AU58" t="str">
            <v>2999</v>
          </cell>
          <cell r="AV58" t="str">
            <v>-</v>
          </cell>
          <cell r="AW58" t="str">
            <v>4006</v>
          </cell>
          <cell r="AX58" t="str">
            <v>5033</v>
          </cell>
          <cell r="AY58" t="str">
            <v>6007</v>
          </cell>
          <cell r="AZ58" t="str">
            <v>7052</v>
          </cell>
          <cell r="BA58" t="str">
            <v>8029</v>
          </cell>
          <cell r="BB58" t="str">
            <v>9017</v>
          </cell>
          <cell r="BC58" t="str">
            <v>10004</v>
          </cell>
          <cell r="BD58" t="str">
            <v>11003</v>
          </cell>
          <cell r="BE58" t="str">
            <v>12066</v>
          </cell>
          <cell r="BF58" t="str">
            <v>13030</v>
          </cell>
          <cell r="BG58" t="str">
            <v>14053</v>
          </cell>
          <cell r="BH58" t="str">
            <v>15109</v>
          </cell>
          <cell r="BI58" t="str">
            <v>16034</v>
          </cell>
          <cell r="BJ58" t="str">
            <v>17004</v>
          </cell>
          <cell r="BK58" t="str">
            <v>18016</v>
          </cell>
          <cell r="BL58" t="str">
            <v>19031</v>
          </cell>
          <cell r="BM58" t="str">
            <v>20515</v>
          </cell>
          <cell r="BN58" t="str">
            <v>21119</v>
          </cell>
          <cell r="BO58" t="str">
            <v>22017</v>
          </cell>
          <cell r="BP58" t="str">
            <v>23006</v>
          </cell>
          <cell r="BQ58" t="str">
            <v>24021</v>
          </cell>
          <cell r="BR58" t="str">
            <v>25017</v>
          </cell>
          <cell r="BS58" t="str">
            <v>26017</v>
          </cell>
          <cell r="BT58" t="str">
            <v>27013</v>
          </cell>
          <cell r="BU58" t="str">
            <v>28009</v>
          </cell>
          <cell r="BV58" t="str">
            <v>29034</v>
          </cell>
          <cell r="BW58" t="str">
            <v>30108</v>
          </cell>
          <cell r="BX58" t="str">
            <v>31079</v>
          </cell>
          <cell r="BY58" t="str">
            <v>32020</v>
          </cell>
          <cell r="CB58" t="str">
            <v>SAN FRANCISCO DE LOS ROMO</v>
          </cell>
          <cell r="CC58" t="str">
            <v>NO IDENTIFICADO</v>
          </cell>
          <cell r="CD58" t="str">
            <v>-</v>
          </cell>
          <cell r="CE58" t="str">
            <v>HOPELCHÉN</v>
          </cell>
          <cell r="CF58" t="str">
            <v>SAN PEDRO</v>
          </cell>
          <cell r="CG58" t="str">
            <v>MANZANILLO</v>
          </cell>
          <cell r="CH58" t="str">
            <v>LAS MARGARITAS</v>
          </cell>
          <cell r="CI58" t="str">
            <v>GUADALUPE Y CALVO</v>
          </cell>
          <cell r="CJ58" t="str">
            <v>VENUSTIANO CARRANZA</v>
          </cell>
          <cell r="CK58" t="str">
            <v>CUENCAMÉ</v>
          </cell>
          <cell r="CL58" t="str">
            <v>SAN MIGUEL DE ALLENDE</v>
          </cell>
          <cell r="CM58" t="str">
            <v>TLAPA DE COMONFORT</v>
          </cell>
          <cell r="CN58" t="str">
            <v>IXMIQUILPAN</v>
          </cell>
          <cell r="CO58" t="str">
            <v>LAGOS DE MORENO</v>
          </cell>
          <cell r="CP58" t="str">
            <v>CUAUTITLÁN IZCALLI</v>
          </cell>
          <cell r="CQ58" t="str">
            <v>HIDALGO</v>
          </cell>
          <cell r="CR58" t="str">
            <v>AYALA</v>
          </cell>
          <cell r="CS58" t="str">
            <v>TECUALA</v>
          </cell>
          <cell r="CT58" t="str">
            <v>JUÁREZ</v>
          </cell>
          <cell r="CU58" t="str">
            <v>SANTO DOMINGO TEHUANTEPEC</v>
          </cell>
          <cell r="CV58" t="str">
            <v>SAN ANDRÉS CHOLULA</v>
          </cell>
          <cell r="CW58" t="str">
            <v>TEQUISQUIAPAN</v>
          </cell>
          <cell r="CX58" t="str">
            <v>JOSÉ MARÍA MORELOS</v>
          </cell>
          <cell r="CY58" t="str">
            <v>MEXQUITIC DE CARMONA</v>
          </cell>
          <cell r="CZ58" t="str">
            <v>SINALOA</v>
          </cell>
          <cell r="DA58" t="str">
            <v>CABORCA</v>
          </cell>
          <cell r="DB58" t="str">
            <v>NACAJUCA</v>
          </cell>
          <cell r="DC58" t="str">
            <v>CIUDAD MADERO</v>
          </cell>
          <cell r="DD58" t="str">
            <v>TLAXCO</v>
          </cell>
          <cell r="DE58" t="str">
            <v>MINATITLÁN</v>
          </cell>
          <cell r="DF58" t="str">
            <v>TEKAX</v>
          </cell>
          <cell r="DG58" t="str">
            <v>JEREZ</v>
          </cell>
        </row>
        <row r="59">
          <cell r="AT59" t="str">
            <v>1009</v>
          </cell>
          <cell r="AU59" t="str">
            <v>-</v>
          </cell>
          <cell r="AV59" t="str">
            <v>-</v>
          </cell>
          <cell r="AW59" t="str">
            <v>4005</v>
          </cell>
          <cell r="AX59" t="str">
            <v>5027</v>
          </cell>
          <cell r="AY59" t="str">
            <v>6008</v>
          </cell>
          <cell r="AZ59" t="str">
            <v>7065</v>
          </cell>
          <cell r="BA59" t="str">
            <v>8027</v>
          </cell>
          <cell r="BB59" t="str">
            <v>9013</v>
          </cell>
          <cell r="BC59" t="str">
            <v>10014</v>
          </cell>
          <cell r="BD59" t="str">
            <v>11023</v>
          </cell>
          <cell r="BE59" t="str">
            <v>12021</v>
          </cell>
          <cell r="BF59" t="str">
            <v>13063</v>
          </cell>
          <cell r="BG59" t="str">
            <v>14070</v>
          </cell>
          <cell r="BH59" t="str">
            <v>15121</v>
          </cell>
          <cell r="BI59" t="str">
            <v>16069</v>
          </cell>
          <cell r="BJ59" t="str">
            <v>17028</v>
          </cell>
          <cell r="BK59" t="str">
            <v>18001</v>
          </cell>
          <cell r="BL59" t="str">
            <v>19018</v>
          </cell>
          <cell r="BM59" t="str">
            <v>20482</v>
          </cell>
          <cell r="BN59" t="str">
            <v>21071</v>
          </cell>
          <cell r="BO59" t="str">
            <v>22001</v>
          </cell>
          <cell r="BP59" t="str">
            <v>23009</v>
          </cell>
          <cell r="BQ59" t="str">
            <v>24054</v>
          </cell>
          <cell r="BR59" t="str">
            <v>25015</v>
          </cell>
          <cell r="BS59" t="str">
            <v>26033</v>
          </cell>
          <cell r="BT59" t="str">
            <v>27003</v>
          </cell>
          <cell r="BU59" t="str">
            <v>28033</v>
          </cell>
          <cell r="BV59" t="str">
            <v>29044</v>
          </cell>
          <cell r="BW59" t="str">
            <v>30141</v>
          </cell>
          <cell r="BX59" t="str">
            <v>31089</v>
          </cell>
          <cell r="BY59" t="str">
            <v>32024</v>
          </cell>
          <cell r="CB59" t="str">
            <v>TEPEZALÁ</v>
          </cell>
          <cell r="CC59" t="str">
            <v>-</v>
          </cell>
          <cell r="CD59" t="str">
            <v>-</v>
          </cell>
          <cell r="CE59" t="str">
            <v>HECELCHAKÁN</v>
          </cell>
          <cell r="CF59" t="str">
            <v>RAMOS ARIZPE</v>
          </cell>
          <cell r="CG59" t="str">
            <v>MINATITLÁN</v>
          </cell>
          <cell r="CH59" t="str">
            <v>PALENQUE</v>
          </cell>
          <cell r="CI59" t="str">
            <v>GUACHOCHI</v>
          </cell>
          <cell r="CJ59" t="str">
            <v>XOCHIMILCO</v>
          </cell>
          <cell r="CK59" t="str">
            <v>MEZQUITAL</v>
          </cell>
          <cell r="CL59" t="str">
            <v>PÉNJAMO</v>
          </cell>
          <cell r="CM59" t="str">
            <v>COYUCA DE BENÍTEZ</v>
          </cell>
          <cell r="CN59" t="str">
            <v>TEPEJI DEL RÍO DE OCAMPO</v>
          </cell>
          <cell r="CO59" t="str">
            <v>EL SALTO</v>
          </cell>
          <cell r="CP59" t="str">
            <v>ATIZAPÁN DE ZARAGOZA</v>
          </cell>
          <cell r="CQ59" t="str">
            <v>LA PIEDAD</v>
          </cell>
          <cell r="CR59" t="str">
            <v>XOCHITEPEC</v>
          </cell>
          <cell r="CS59" t="str">
            <v>ACAPONETA</v>
          </cell>
          <cell r="CT59" t="str">
            <v>GARCÍA</v>
          </cell>
          <cell r="CU59" t="str">
            <v>SANTIAGO PINOTEPA NACIONAL</v>
          </cell>
          <cell r="CV59" t="str">
            <v>HUAUCHINANGO</v>
          </cell>
          <cell r="CW59" t="str">
            <v>AMEALCO DE BONFIL</v>
          </cell>
          <cell r="CX59" t="str">
            <v>TULUM</v>
          </cell>
          <cell r="CY59" t="str">
            <v>XILITLA</v>
          </cell>
          <cell r="CZ59" t="str">
            <v>SALVADOR ALVARADO</v>
          </cell>
          <cell r="DA59" t="str">
            <v>HUATABAMPO</v>
          </cell>
          <cell r="DB59" t="str">
            <v>CENTLA</v>
          </cell>
          <cell r="DC59" t="str">
            <v>RÍO BRAVO</v>
          </cell>
          <cell r="DD59" t="str">
            <v>ZACATELCO</v>
          </cell>
          <cell r="DE59" t="str">
            <v>SAN ANDRÉS TUXTLA</v>
          </cell>
          <cell r="DF59" t="str">
            <v>TICUL</v>
          </cell>
          <cell r="DG59" t="str">
            <v>LORETO</v>
          </cell>
        </row>
        <row r="60">
          <cell r="AT60" t="str">
            <v>1010</v>
          </cell>
          <cell r="AU60" t="str">
            <v>-</v>
          </cell>
          <cell r="AV60" t="str">
            <v>-</v>
          </cell>
          <cell r="AW60" t="str">
            <v>4010</v>
          </cell>
          <cell r="AX60" t="str">
            <v>5010</v>
          </cell>
          <cell r="AY60" t="str">
            <v>6009</v>
          </cell>
          <cell r="AZ60" t="str">
            <v>7108</v>
          </cell>
          <cell r="BA60" t="str">
            <v>8011</v>
          </cell>
          <cell r="BB60" t="str">
            <v>9002</v>
          </cell>
          <cell r="BC60" t="str">
            <v>10001</v>
          </cell>
          <cell r="BD60" t="str">
            <v>11014</v>
          </cell>
          <cell r="BE60" t="str">
            <v>12012</v>
          </cell>
          <cell r="BF60" t="str">
            <v>13016</v>
          </cell>
          <cell r="BG60" t="str">
            <v>14093</v>
          </cell>
          <cell r="BH60" t="str">
            <v>15013</v>
          </cell>
          <cell r="BI60" t="str">
            <v>16066</v>
          </cell>
          <cell r="BJ60" t="str">
            <v>17017</v>
          </cell>
          <cell r="BK60" t="str">
            <v>18010</v>
          </cell>
          <cell r="BL60" t="str">
            <v>19019</v>
          </cell>
          <cell r="BM60" t="str">
            <v>20390</v>
          </cell>
          <cell r="BN60" t="str">
            <v>21174</v>
          </cell>
          <cell r="BO60" t="str">
            <v>22005</v>
          </cell>
          <cell r="BP60" t="str">
            <v>23007</v>
          </cell>
          <cell r="BQ60" t="str">
            <v>24003</v>
          </cell>
          <cell r="BR60" t="str">
            <v>25009</v>
          </cell>
          <cell r="BS60" t="str">
            <v>26002</v>
          </cell>
          <cell r="BT60" t="str">
            <v>27014</v>
          </cell>
          <cell r="BU60" t="str">
            <v>28021</v>
          </cell>
          <cell r="BV60" t="str">
            <v>29015</v>
          </cell>
          <cell r="BW60" t="str">
            <v>30189</v>
          </cell>
          <cell r="BX60" t="str">
            <v>31052</v>
          </cell>
          <cell r="BY60" t="str">
            <v>32036</v>
          </cell>
          <cell r="CB60" t="str">
            <v>EL LLANO</v>
          </cell>
          <cell r="CC60" t="str">
            <v>-</v>
          </cell>
          <cell r="CD60" t="str">
            <v>-</v>
          </cell>
          <cell r="CE60" t="str">
            <v>CALAKMUL</v>
          </cell>
          <cell r="CF60" t="str">
            <v>FRONTERA</v>
          </cell>
          <cell r="CG60" t="str">
            <v>TECOMÁN</v>
          </cell>
          <cell r="CH60" t="str">
            <v>VILLAFLORES</v>
          </cell>
          <cell r="CI60" t="str">
            <v>CAMARGO</v>
          </cell>
          <cell r="CJ60" t="str">
            <v>AZCAPOTZALCO</v>
          </cell>
          <cell r="CK60" t="str">
            <v>CANATLÁN</v>
          </cell>
          <cell r="CL60" t="str">
            <v>DOLORES HIDALGO CUNA DE LA INDEPENDENCIA NACIONAL</v>
          </cell>
          <cell r="CM60" t="str">
            <v>AYUTLA DE LOS LIBRES</v>
          </cell>
          <cell r="CN60" t="str">
            <v>CUAUTEPEC DE HINOJOSA</v>
          </cell>
          <cell r="CO60" t="str">
            <v>TEPATITLÁN DE MORELOS</v>
          </cell>
          <cell r="CP60" t="str">
            <v>TULTITLÁN</v>
          </cell>
          <cell r="CQ60" t="str">
            <v>PÁTZCUARO</v>
          </cell>
          <cell r="CR60" t="str">
            <v>PUENTE DE IXTLA</v>
          </cell>
          <cell r="CS60" t="str">
            <v>ROSAMORADA</v>
          </cell>
          <cell r="CT60" t="str">
            <v>SAN PEDRO GARZA GARCÍA</v>
          </cell>
          <cell r="CU60" t="str">
            <v>SANTA LUCÍA DEL CAMINO</v>
          </cell>
          <cell r="CV60" t="str">
            <v>TEZIUTLÁN</v>
          </cell>
          <cell r="CW60" t="str">
            <v>COLÓN</v>
          </cell>
          <cell r="CX60" t="str">
            <v>LÁZARO CÁRDENAS</v>
          </cell>
          <cell r="CY60" t="str">
            <v>AQUISMÓN</v>
          </cell>
          <cell r="CZ60" t="str">
            <v>ESCUINAPA</v>
          </cell>
          <cell r="DA60" t="str">
            <v>AGUA PRIETA</v>
          </cell>
          <cell r="DB60" t="str">
            <v>PARAÍSO</v>
          </cell>
          <cell r="DC60" t="str">
            <v>EL MANTE</v>
          </cell>
          <cell r="DD60" t="str">
            <v>IXTACUIXTLA DE MARIANO MATAMOROS</v>
          </cell>
          <cell r="DE60" t="str">
            <v>TUXPAN</v>
          </cell>
          <cell r="DF60" t="str">
            <v>MOTUL</v>
          </cell>
          <cell r="DG60" t="str">
            <v>OJOCALIENTE</v>
          </cell>
        </row>
        <row r="61">
          <cell r="AT61" t="str">
            <v>1004</v>
          </cell>
          <cell r="AU61" t="str">
            <v>-</v>
          </cell>
          <cell r="AV61" t="str">
            <v>-</v>
          </cell>
          <cell r="AW61" t="str">
            <v>4008</v>
          </cell>
          <cell r="AX61" t="str">
            <v>5020</v>
          </cell>
          <cell r="AY61" t="str">
            <v>6010</v>
          </cell>
          <cell r="AZ61" t="str">
            <v>7027</v>
          </cell>
          <cell r="BA61" t="str">
            <v>8045</v>
          </cell>
          <cell r="BB61" t="str">
            <v>9014</v>
          </cell>
          <cell r="BC61" t="str">
            <v>10034</v>
          </cell>
          <cell r="BD61" t="str">
            <v>11042</v>
          </cell>
          <cell r="BE61" t="str">
            <v>12057</v>
          </cell>
          <cell r="BF61" t="str">
            <v>13003</v>
          </cell>
          <cell r="BG61" t="str">
            <v>14023</v>
          </cell>
          <cell r="BH61" t="str">
            <v>15039</v>
          </cell>
          <cell r="BI61" t="str">
            <v>16050</v>
          </cell>
          <cell r="BJ61" t="str">
            <v>17012</v>
          </cell>
          <cell r="BK61" t="str">
            <v>18009</v>
          </cell>
          <cell r="BL61" t="str">
            <v>19009</v>
          </cell>
          <cell r="BM61" t="str">
            <v>20002</v>
          </cell>
          <cell r="BN61" t="str">
            <v>21041</v>
          </cell>
          <cell r="BO61" t="str">
            <v>22007</v>
          </cell>
          <cell r="BP61" t="str">
            <v>23003</v>
          </cell>
          <cell r="BQ61" t="str">
            <v>24050</v>
          </cell>
          <cell r="BR61" t="str">
            <v>25014</v>
          </cell>
          <cell r="BS61" t="str">
            <v>26026</v>
          </cell>
          <cell r="BT61" t="str">
            <v>27010</v>
          </cell>
          <cell r="BU61" t="str">
            <v>28040</v>
          </cell>
          <cell r="BV61" t="str">
            <v>29018</v>
          </cell>
          <cell r="BW61" t="str">
            <v>30028</v>
          </cell>
          <cell r="BX61" t="str">
            <v>31019</v>
          </cell>
          <cell r="BY61" t="str">
            <v>32005</v>
          </cell>
          <cell r="CB61" t="str">
            <v>COSÍO</v>
          </cell>
          <cell r="CC61" t="str">
            <v>-</v>
          </cell>
          <cell r="CD61" t="str">
            <v>-</v>
          </cell>
          <cell r="CE61" t="str">
            <v>TENABO</v>
          </cell>
          <cell r="CF61" t="str">
            <v>MÚZQUIZ</v>
          </cell>
          <cell r="CG61" t="str">
            <v>VILLA DE ÁLVAREZ</v>
          </cell>
          <cell r="CH61" t="str">
            <v>CHIAPA DE CORZO</v>
          </cell>
          <cell r="CI61" t="str">
            <v>MEOQUI</v>
          </cell>
          <cell r="CJ61" t="str">
            <v>BENITO JUÁREZ</v>
          </cell>
          <cell r="CK61" t="str">
            <v>TAMAZULA</v>
          </cell>
          <cell r="CL61" t="str">
            <v>VALLE DE SANTIAGO</v>
          </cell>
          <cell r="CM61" t="str">
            <v>TÉCPAN DE GALEANA</v>
          </cell>
          <cell r="CN61" t="str">
            <v>ACTOPAN</v>
          </cell>
          <cell r="CO61" t="str">
            <v>ZAPOTLÁN EL GRANDE</v>
          </cell>
          <cell r="CP61" t="str">
            <v>IXTAPALUCA</v>
          </cell>
          <cell r="CQ61" t="str">
            <v>MARAVATÍO</v>
          </cell>
          <cell r="CR61" t="str">
            <v>JOJUTLA</v>
          </cell>
          <cell r="CS61" t="str">
            <v>DEL NAYAR</v>
          </cell>
          <cell r="CT61" t="str">
            <v>CADEREYTA JIMÉNEZ</v>
          </cell>
          <cell r="CU61" t="str">
            <v>ACATLÁN DE PÉREZ FIGUEROA</v>
          </cell>
          <cell r="CV61" t="str">
            <v>CUAUTLANCINGO</v>
          </cell>
          <cell r="CW61" t="str">
            <v>EZEQUIEL MONTES</v>
          </cell>
          <cell r="CX61" t="str">
            <v>ISLA MUJERES</v>
          </cell>
          <cell r="CY61" t="str">
            <v>VILLA DE REYES</v>
          </cell>
          <cell r="CZ61" t="str">
            <v>ROSARIO</v>
          </cell>
          <cell r="DA61" t="str">
            <v>ETCHOJOA</v>
          </cell>
          <cell r="DB61" t="str">
            <v>JALPA DE MÉNDEZ</v>
          </cell>
          <cell r="DC61" t="str">
            <v>VALLE HERMOSO</v>
          </cell>
          <cell r="DD61" t="str">
            <v>CONTLA DE JUAN CUAMATZI</v>
          </cell>
          <cell r="DE61" t="str">
            <v>BOCA DEL RÍO</v>
          </cell>
          <cell r="DF61" t="str">
            <v>CHEMAX</v>
          </cell>
          <cell r="DG61" t="str">
            <v>CALERA</v>
          </cell>
        </row>
        <row r="62">
          <cell r="AT62" t="str">
            <v>1008</v>
          </cell>
          <cell r="AU62" t="str">
            <v>-</v>
          </cell>
          <cell r="AV62" t="str">
            <v>-</v>
          </cell>
          <cell r="AW62" t="str">
            <v>4007</v>
          </cell>
          <cell r="AX62" t="str">
            <v>5028</v>
          </cell>
          <cell r="AY62" t="str">
            <v>6999</v>
          </cell>
          <cell r="AZ62" t="str">
            <v>7097</v>
          </cell>
          <cell r="BA62" t="str">
            <v>8036</v>
          </cell>
          <cell r="BB62" t="str">
            <v>9006</v>
          </cell>
          <cell r="BC62" t="str">
            <v>10039</v>
          </cell>
          <cell r="BD62" t="str">
            <v>11033</v>
          </cell>
          <cell r="BE62" t="str">
            <v>12011</v>
          </cell>
          <cell r="BF62" t="str">
            <v>13061</v>
          </cell>
          <cell r="BG62" t="str">
            <v>14063</v>
          </cell>
          <cell r="BH62" t="str">
            <v>15060</v>
          </cell>
          <cell r="BI62" t="str">
            <v>16088</v>
          </cell>
          <cell r="BJ62" t="str">
            <v>17024</v>
          </cell>
          <cell r="BK62" t="str">
            <v>18018</v>
          </cell>
          <cell r="BL62" t="str">
            <v>19033</v>
          </cell>
          <cell r="BM62" t="str">
            <v>20334</v>
          </cell>
          <cell r="BN62" t="str">
            <v>21208</v>
          </cell>
          <cell r="BO62" t="str">
            <v>22008</v>
          </cell>
          <cell r="BP62">
            <v>23011</v>
          </cell>
          <cell r="BQ62" t="str">
            <v>24011</v>
          </cell>
          <cell r="BR62" t="str">
            <v>25013</v>
          </cell>
          <cell r="BS62" t="str">
            <v>26048</v>
          </cell>
          <cell r="BT62" t="str">
            <v>27017</v>
          </cell>
          <cell r="BU62" t="str">
            <v>28035</v>
          </cell>
          <cell r="BV62" t="str">
            <v>29043</v>
          </cell>
          <cell r="BW62" t="str">
            <v>30118</v>
          </cell>
          <cell r="BX62" t="str">
            <v>31038</v>
          </cell>
          <cell r="BY62" t="str">
            <v>32051</v>
          </cell>
          <cell r="CB62" t="str">
            <v>SAN JOSÉ DE GRACIA</v>
          </cell>
          <cell r="CC62" t="str">
            <v>-</v>
          </cell>
          <cell r="CD62" t="str">
            <v>-</v>
          </cell>
          <cell r="CE62" t="str">
            <v>PALIZADA</v>
          </cell>
          <cell r="CF62" t="str">
            <v>SABINAS</v>
          </cell>
          <cell r="CG62" t="str">
            <v>NO IDENTIFICADO</v>
          </cell>
          <cell r="CH62" t="str">
            <v>TONALÁ</v>
          </cell>
          <cell r="CI62" t="str">
            <v>JIMÉNEZ</v>
          </cell>
          <cell r="CJ62" t="str">
            <v>IZTACALCO</v>
          </cell>
          <cell r="CK62" t="str">
            <v>NUEVO IDEAL</v>
          </cell>
          <cell r="CL62" t="str">
            <v>SAN LUIS DE LA PAZ</v>
          </cell>
          <cell r="CM62" t="str">
            <v>ATOYAC DE ÁLVAREZ</v>
          </cell>
          <cell r="CN62" t="str">
            <v>TEPEAPULCO</v>
          </cell>
          <cell r="CO62" t="str">
            <v>OCOTLÁN</v>
          </cell>
          <cell r="CP62" t="str">
            <v>NICOLÁS ROMERO</v>
          </cell>
          <cell r="CQ62" t="str">
            <v>TARÍMBARO</v>
          </cell>
          <cell r="CR62" t="str">
            <v>TLALTIZAPÁN</v>
          </cell>
          <cell r="CS62" t="str">
            <v>TUXPAN</v>
          </cell>
          <cell r="CT62" t="str">
            <v>LINARES</v>
          </cell>
          <cell r="CU62" t="str">
            <v>VILLA DE TUTUTEPEC DE MELCHOR OCAMPO</v>
          </cell>
          <cell r="CV62" t="str">
            <v>ZACATLÁN</v>
          </cell>
          <cell r="CW62" t="str">
            <v>HUIMILPAN</v>
          </cell>
          <cell r="CX62" t="str">
            <v>PUERTO MORELOS</v>
          </cell>
          <cell r="CY62" t="str">
            <v>CIUDAD FERNÁNDEZ</v>
          </cell>
          <cell r="CZ62" t="str">
            <v>MOCORITO</v>
          </cell>
          <cell r="DA62" t="str">
            <v>PUERTO PEÑASCO</v>
          </cell>
          <cell r="DB62" t="str">
            <v>TENOSIQUE</v>
          </cell>
          <cell r="DC62" t="str">
            <v>SAN FERNANDO</v>
          </cell>
          <cell r="DD62" t="str">
            <v>YAUHQUEMEHCAN</v>
          </cell>
          <cell r="DE62" t="str">
            <v>ORIZABA</v>
          </cell>
          <cell r="DF62" t="str">
            <v>HUNUCMÁ</v>
          </cell>
          <cell r="DG62" t="str">
            <v>VILLA DE COS</v>
          </cell>
        </row>
        <row r="63">
          <cell r="AT63" t="str">
            <v>1999</v>
          </cell>
          <cell r="AU63" t="str">
            <v>-</v>
          </cell>
          <cell r="AV63" t="str">
            <v>-</v>
          </cell>
          <cell r="AW63">
            <v>4012</v>
          </cell>
          <cell r="AX63" t="str">
            <v>5009</v>
          </cell>
          <cell r="AY63" t="str">
            <v>-</v>
          </cell>
          <cell r="AZ63" t="str">
            <v>7061</v>
          </cell>
          <cell r="BA63" t="str">
            <v>8031</v>
          </cell>
          <cell r="BB63" t="str">
            <v>9016</v>
          </cell>
          <cell r="BC63" t="str">
            <v>10013</v>
          </cell>
          <cell r="BD63" t="str">
            <v>11031</v>
          </cell>
          <cell r="BE63" t="str">
            <v>12046</v>
          </cell>
          <cell r="BF63" t="str">
            <v>13067</v>
          </cell>
          <cell r="BG63" t="str">
            <v>14008</v>
          </cell>
          <cell r="BH63" t="str">
            <v>15081</v>
          </cell>
          <cell r="BI63" t="str">
            <v>16107</v>
          </cell>
          <cell r="BJ63" t="str">
            <v>17030</v>
          </cell>
          <cell r="BK63" t="str">
            <v>18006</v>
          </cell>
          <cell r="BL63" t="str">
            <v>19038</v>
          </cell>
          <cell r="BM63" t="str">
            <v>20324</v>
          </cell>
          <cell r="BN63" t="str">
            <v>21197</v>
          </cell>
          <cell r="BO63" t="str">
            <v>22002</v>
          </cell>
          <cell r="BP63" t="str">
            <v>23999</v>
          </cell>
          <cell r="BQ63" t="str">
            <v>24016</v>
          </cell>
          <cell r="BR63" t="str">
            <v>25002</v>
          </cell>
          <cell r="BS63" t="str">
            <v>26025</v>
          </cell>
          <cell r="BT63" t="str">
            <v>27001</v>
          </cell>
          <cell r="BU63" t="str">
            <v>28012</v>
          </cell>
          <cell r="BV63" t="str">
            <v>29031</v>
          </cell>
          <cell r="BW63" t="str">
            <v>30048</v>
          </cell>
          <cell r="BX63" t="str">
            <v>31056</v>
          </cell>
          <cell r="BY63" t="str">
            <v>32049</v>
          </cell>
          <cell r="CB63" t="str">
            <v>NO IDENTIFICADO</v>
          </cell>
          <cell r="CC63" t="str">
            <v>-</v>
          </cell>
          <cell r="CD63" t="str">
            <v>-</v>
          </cell>
          <cell r="CE63" t="str">
            <v>SEYBAPLAYA</v>
          </cell>
          <cell r="CF63" t="str">
            <v>FRANCISCO I. MADERO</v>
          </cell>
          <cell r="CG63" t="str">
            <v>-</v>
          </cell>
          <cell r="CH63" t="str">
            <v>OCOZOCOAUTLA DE ESPINOSA</v>
          </cell>
          <cell r="CI63" t="str">
            <v>GUERRERO</v>
          </cell>
          <cell r="CJ63" t="str">
            <v>MIGUEL HIDALGO</v>
          </cell>
          <cell r="CK63" t="str">
            <v>MAPIMÍ</v>
          </cell>
          <cell r="CL63" t="str">
            <v>SAN FRANCISCO DEL RINCÓN</v>
          </cell>
          <cell r="CM63" t="str">
            <v>OMETEPEC</v>
          </cell>
          <cell r="CN63" t="str">
            <v>TEZONTEPEC DE ALDAMA</v>
          </cell>
          <cell r="CO63" t="str">
            <v>ARANDAS</v>
          </cell>
          <cell r="CP63" t="str">
            <v>TECÁMAC</v>
          </cell>
          <cell r="CQ63" t="str">
            <v>ZACAPU</v>
          </cell>
          <cell r="CR63" t="str">
            <v>YECAPIXTLA</v>
          </cell>
          <cell r="CS63" t="str">
            <v>IXTLÁN DEL RÍO</v>
          </cell>
          <cell r="CT63" t="str">
            <v>MONTEMORELOS</v>
          </cell>
          <cell r="CU63" t="str">
            <v>SAN PEDRO POCHUTLA</v>
          </cell>
          <cell r="CV63" t="str">
            <v>XICOTEPEC</v>
          </cell>
          <cell r="CW63" t="str">
            <v>PINAL DE AMOLES</v>
          </cell>
          <cell r="CX63" t="str">
            <v>NO IDENTIFICADO</v>
          </cell>
          <cell r="CY63" t="str">
            <v>EBANO</v>
          </cell>
          <cell r="CZ63" t="str">
            <v>ANGOSTURA</v>
          </cell>
          <cell r="DA63" t="str">
            <v>EMPALME</v>
          </cell>
          <cell r="DB63" t="str">
            <v>BALANCÁN</v>
          </cell>
          <cell r="DC63" t="str">
            <v>GONZÁLEZ</v>
          </cell>
          <cell r="DD63" t="str">
            <v>TETLA DE LA SOLIDARIDAD</v>
          </cell>
          <cell r="DE63" t="str">
            <v>COSOLEACAQUE</v>
          </cell>
          <cell r="DF63" t="str">
            <v>OXKUTZCAB</v>
          </cell>
          <cell r="DG63" t="str">
            <v>VALPARAÍSO</v>
          </cell>
        </row>
        <row r="64">
          <cell r="AT64" t="str">
            <v>-</v>
          </cell>
          <cell r="AU64" t="str">
            <v>-</v>
          </cell>
          <cell r="AV64" t="str">
            <v>-</v>
          </cell>
          <cell r="AW64" t="str">
            <v>4999</v>
          </cell>
          <cell r="AX64" t="str">
            <v>5024</v>
          </cell>
          <cell r="AY64" t="str">
            <v>-</v>
          </cell>
          <cell r="AZ64" t="str">
            <v>7017</v>
          </cell>
          <cell r="BA64" t="str">
            <v>8062</v>
          </cell>
          <cell r="BB64" t="str">
            <v>9011</v>
          </cell>
          <cell r="BC64" t="str">
            <v>10022</v>
          </cell>
          <cell r="BD64" t="str">
            <v>11002</v>
          </cell>
          <cell r="BE64" t="str">
            <v>12058</v>
          </cell>
          <cell r="BF64" t="str">
            <v>13029</v>
          </cell>
          <cell r="BG64" t="str">
            <v>14083</v>
          </cell>
          <cell r="BH64" t="str">
            <v>15122</v>
          </cell>
          <cell r="BI64" t="str">
            <v>16076</v>
          </cell>
          <cell r="BJ64" t="str">
            <v>17020</v>
          </cell>
          <cell r="BK64" t="str">
            <v>18011</v>
          </cell>
          <cell r="BL64" t="str">
            <v>19025</v>
          </cell>
          <cell r="BM64" t="str">
            <v>20318</v>
          </cell>
          <cell r="BN64" t="str">
            <v>21164</v>
          </cell>
          <cell r="BO64" t="str">
            <v>22018</v>
          </cell>
          <cell r="BP64" t="str">
            <v>-</v>
          </cell>
          <cell r="BQ64" t="str">
            <v>24032</v>
          </cell>
          <cell r="BR64" t="str">
            <v>25008</v>
          </cell>
          <cell r="BS64" t="str">
            <v>26019</v>
          </cell>
          <cell r="BT64" t="str">
            <v>27016</v>
          </cell>
          <cell r="BU64" t="str">
            <v>28002</v>
          </cell>
          <cell r="BV64" t="str">
            <v>29041</v>
          </cell>
          <cell r="BW64" t="str">
            <v>30160</v>
          </cell>
          <cell r="BX64" t="str">
            <v>31040</v>
          </cell>
          <cell r="BY64" t="str">
            <v>32055</v>
          </cell>
          <cell r="CB64" t="str">
            <v>-</v>
          </cell>
          <cell r="CC64" t="str">
            <v>-</v>
          </cell>
          <cell r="CD64" t="str">
            <v>-</v>
          </cell>
          <cell r="CE64" t="str">
            <v>NO IDENTIFICADO</v>
          </cell>
          <cell r="CF64" t="str">
            <v>PARRAS</v>
          </cell>
          <cell r="CG64" t="str">
            <v>-</v>
          </cell>
          <cell r="CH64" t="str">
            <v>CINTALAPA</v>
          </cell>
          <cell r="CI64" t="str">
            <v>SAUCILLO</v>
          </cell>
          <cell r="CJ64" t="str">
            <v>TLÁHUAC</v>
          </cell>
          <cell r="CK64" t="str">
            <v>POANAS</v>
          </cell>
          <cell r="CL64" t="str">
            <v>ACÁMBARO</v>
          </cell>
          <cell r="CM64" t="str">
            <v>TELOLOAPAN</v>
          </cell>
          <cell r="CN64" t="str">
            <v>HUICHAPAN</v>
          </cell>
          <cell r="CO64" t="str">
            <v>TALA</v>
          </cell>
          <cell r="CP64" t="str">
            <v>VALLE DE CHALCO SOLIDARIDAD</v>
          </cell>
          <cell r="CQ64" t="str">
            <v>SAHUAYO</v>
          </cell>
          <cell r="CR64" t="str">
            <v>TEPOZTLÁN</v>
          </cell>
          <cell r="CS64" t="str">
            <v>RUÍZ</v>
          </cell>
          <cell r="CT64" t="str">
            <v>GRAL. ZUAZUA</v>
          </cell>
          <cell r="CU64" t="str">
            <v xml:space="preserve">SAN PEDRO MIXTEPEC  DTO. 22  </v>
          </cell>
          <cell r="CV64" t="str">
            <v>TEPEACA</v>
          </cell>
          <cell r="CW64" t="str">
            <v>TOLIMÁN</v>
          </cell>
          <cell r="CX64" t="str">
            <v>-</v>
          </cell>
          <cell r="CY64" t="str">
            <v>SANTA MARÍA DEL RÍO</v>
          </cell>
          <cell r="CZ64" t="str">
            <v>ELOTA</v>
          </cell>
          <cell r="DA64" t="str">
            <v>CANANEA</v>
          </cell>
          <cell r="DB64" t="str">
            <v>TEAPA</v>
          </cell>
          <cell r="DC64" t="str">
            <v>ALDAMA</v>
          </cell>
          <cell r="DD64" t="str">
            <v>PAPALOTLA DE XICOHTÉNCATL</v>
          </cell>
          <cell r="DE64" t="str">
            <v>ÁLAMO TEMAPACHE</v>
          </cell>
          <cell r="DF64" t="str">
            <v>IZAMAL</v>
          </cell>
          <cell r="DG64" t="str">
            <v>VILLANUEVA</v>
          </cell>
        </row>
        <row r="65">
          <cell r="AT65" t="str">
            <v>-</v>
          </cell>
          <cell r="AU65" t="str">
            <v>-</v>
          </cell>
          <cell r="AV65" t="str">
            <v>-</v>
          </cell>
          <cell r="AW65" t="str">
            <v>-</v>
          </cell>
          <cell r="AX65" t="str">
            <v>5032</v>
          </cell>
          <cell r="AY65" t="str">
            <v>-</v>
          </cell>
          <cell r="AZ65" t="str">
            <v>7023</v>
          </cell>
          <cell r="BA65" t="str">
            <v>8040</v>
          </cell>
          <cell r="BB65" t="str">
            <v>9008</v>
          </cell>
          <cell r="BC65" t="str">
            <v>10036</v>
          </cell>
          <cell r="BD65" t="str">
            <v>11030</v>
          </cell>
          <cell r="BE65" t="str">
            <v>12053</v>
          </cell>
          <cell r="BF65" t="str">
            <v>13041</v>
          </cell>
          <cell r="BG65" t="str">
            <v>14073</v>
          </cell>
          <cell r="BH65" t="str">
            <v>15025</v>
          </cell>
          <cell r="BI65" t="str">
            <v>16082</v>
          </cell>
          <cell r="BJ65" t="str">
            <v>17031</v>
          </cell>
          <cell r="BK65" t="str">
            <v>18014</v>
          </cell>
          <cell r="BL65" t="str">
            <v>19049</v>
          </cell>
          <cell r="BM65" t="str">
            <v>20044</v>
          </cell>
          <cell r="BN65" t="str">
            <v>21085</v>
          </cell>
          <cell r="BO65" t="str">
            <v>22009</v>
          </cell>
          <cell r="BP65" t="str">
            <v>-</v>
          </cell>
          <cell r="BQ65" t="str">
            <v>24040</v>
          </cell>
          <cell r="BR65" t="str">
            <v>25007</v>
          </cell>
          <cell r="BS65" t="str">
            <v>26036</v>
          </cell>
          <cell r="BT65" t="str">
            <v>27015</v>
          </cell>
          <cell r="BU65" t="str">
            <v>28039</v>
          </cell>
          <cell r="BV65" t="str">
            <v>29024</v>
          </cell>
          <cell r="BW65" t="str">
            <v>30155</v>
          </cell>
          <cell r="BX65" t="str">
            <v>31058</v>
          </cell>
          <cell r="BY65" t="str">
            <v>32034</v>
          </cell>
          <cell r="CB65" t="str">
            <v>-</v>
          </cell>
          <cell r="CC65" t="str">
            <v>-</v>
          </cell>
          <cell r="CD65" t="str">
            <v>-</v>
          </cell>
          <cell r="CE65" t="str">
            <v>-</v>
          </cell>
          <cell r="CF65" t="str">
            <v>SAN JUAN DE SABINAS</v>
          </cell>
          <cell r="CG65" t="str">
            <v>-</v>
          </cell>
          <cell r="CH65" t="str">
            <v>CHAMULA</v>
          </cell>
          <cell r="CI65" t="str">
            <v>MADERA</v>
          </cell>
          <cell r="CJ65" t="str">
            <v>LA MAGDALENA CONTRERAS</v>
          </cell>
          <cell r="CK65" t="str">
            <v>TLAHUALILO</v>
          </cell>
          <cell r="CL65" t="str">
            <v>SAN FELIPE</v>
          </cell>
          <cell r="CM65" t="str">
            <v>SAN MARCOS</v>
          </cell>
          <cell r="CN65" t="str">
            <v>MIXQUIAHUALA DE JUÁREZ</v>
          </cell>
          <cell r="CO65" t="str">
            <v>SAN JUAN DE LOS LAGOS</v>
          </cell>
          <cell r="CP65" t="str">
            <v>CHALCO</v>
          </cell>
          <cell r="CQ65" t="str">
            <v>TACÁMBARO</v>
          </cell>
          <cell r="CR65" t="str">
            <v>ZACATEPEC</v>
          </cell>
          <cell r="CS65" t="str">
            <v>SANTA MARÍA DEL ORO</v>
          </cell>
          <cell r="CT65" t="str">
            <v>SANTIAGO</v>
          </cell>
          <cell r="CU65" t="str">
            <v>LOMA BONITA</v>
          </cell>
          <cell r="CV65" t="str">
            <v>IZÚCAR DE MATAMOROS</v>
          </cell>
          <cell r="CW65" t="str">
            <v>JALPAN DE SERRA</v>
          </cell>
          <cell r="CX65" t="str">
            <v>-</v>
          </cell>
          <cell r="CY65" t="str">
            <v>TAMUÍN</v>
          </cell>
          <cell r="CZ65" t="str">
            <v>CHOIX</v>
          </cell>
          <cell r="DA65" t="str">
            <v>MAGDALENA</v>
          </cell>
          <cell r="DB65" t="str">
            <v>TACOTALPA</v>
          </cell>
          <cell r="DC65" t="str">
            <v>TULA</v>
          </cell>
          <cell r="DD65" t="str">
            <v>PANOTLA</v>
          </cell>
          <cell r="DE65" t="str">
            <v>TANTOYUCA</v>
          </cell>
          <cell r="DF65" t="str">
            <v>PETO</v>
          </cell>
          <cell r="DG65" t="str">
            <v>NOCHISTLÁN DE MEJÍA</v>
          </cell>
        </row>
        <row r="66">
          <cell r="AT66" t="str">
            <v>-</v>
          </cell>
          <cell r="AU66" t="str">
            <v>-</v>
          </cell>
          <cell r="AV66" t="str">
            <v>-</v>
          </cell>
          <cell r="AW66" t="str">
            <v>-</v>
          </cell>
          <cell r="AX66" t="str">
            <v>5022</v>
          </cell>
          <cell r="AY66" t="str">
            <v>-</v>
          </cell>
          <cell r="AZ66" t="str">
            <v>7107</v>
          </cell>
          <cell r="BA66" t="str">
            <v>8009</v>
          </cell>
          <cell r="BB66" t="str">
            <v>9004</v>
          </cell>
          <cell r="BC66" t="str">
            <v>10038</v>
          </cell>
          <cell r="BD66" t="str">
            <v>11028</v>
          </cell>
          <cell r="BE66" t="str">
            <v>12075</v>
          </cell>
          <cell r="BF66" t="str">
            <v>13008</v>
          </cell>
          <cell r="BG66" t="str">
            <v>14018</v>
          </cell>
          <cell r="BH66" t="str">
            <v>15020</v>
          </cell>
          <cell r="BI66" t="str">
            <v>16071</v>
          </cell>
          <cell r="BJ66" t="str">
            <v>17003</v>
          </cell>
          <cell r="BK66" t="str">
            <v>18007</v>
          </cell>
          <cell r="BL66" t="str">
            <v>19017</v>
          </cell>
          <cell r="BM66" t="str">
            <v>20059</v>
          </cell>
          <cell r="BN66" t="str">
            <v>21154</v>
          </cell>
          <cell r="BO66" t="str">
            <v>22010</v>
          </cell>
          <cell r="BP66" t="str">
            <v>-</v>
          </cell>
          <cell r="BQ66" t="str">
            <v>24049</v>
          </cell>
          <cell r="BR66" t="str">
            <v>25003</v>
          </cell>
          <cell r="BS66" t="str">
            <v>26003</v>
          </cell>
          <cell r="BT66" t="str">
            <v>27009</v>
          </cell>
          <cell r="BU66" t="str">
            <v>28025</v>
          </cell>
          <cell r="BV66" t="str">
            <v>29023</v>
          </cell>
          <cell r="BW66" t="str">
            <v>30102</v>
          </cell>
          <cell r="BX66" t="str">
            <v>31048</v>
          </cell>
          <cell r="BY66" t="str">
            <v>32048</v>
          </cell>
          <cell r="CB66" t="str">
            <v>-</v>
          </cell>
          <cell r="CC66" t="str">
            <v>-</v>
          </cell>
          <cell r="CD66" t="str">
            <v>-</v>
          </cell>
          <cell r="CE66" t="str">
            <v>-</v>
          </cell>
          <cell r="CF66" t="str">
            <v>NAVA</v>
          </cell>
          <cell r="CG66" t="str">
            <v>-</v>
          </cell>
          <cell r="CH66" t="str">
            <v>VILLA CORZO</v>
          </cell>
          <cell r="CI66" t="str">
            <v>BOCOYNA</v>
          </cell>
          <cell r="CJ66" t="str">
            <v>CUAJIMALPA DE MORELOS</v>
          </cell>
          <cell r="CK66" t="str">
            <v>VICENTE GUERRERO</v>
          </cell>
          <cell r="CL66" t="str">
            <v>SALVATIERRA</v>
          </cell>
          <cell r="CM66" t="str">
            <v>EDUARDO NERI</v>
          </cell>
          <cell r="CN66" t="str">
            <v>APAN</v>
          </cell>
          <cell r="CO66" t="str">
            <v>LA BARCA</v>
          </cell>
          <cell r="CP66" t="str">
            <v>COACALCO DE BERRIOZÁBAL</v>
          </cell>
          <cell r="CQ66" t="str">
            <v>PURUÁNDIRO</v>
          </cell>
          <cell r="CR66" t="str">
            <v>AXOCHIAPAN</v>
          </cell>
          <cell r="CS66" t="str">
            <v>JALA</v>
          </cell>
          <cell r="CT66" t="str">
            <v>GALEANA</v>
          </cell>
          <cell r="CU66" t="str">
            <v>MIAHUATLÁN DE PORFIRIO DÍAZ</v>
          </cell>
          <cell r="CV66" t="str">
            <v>TECAMACHALCO</v>
          </cell>
          <cell r="CW66" t="str">
            <v>LANDA DE MATAMOROS</v>
          </cell>
          <cell r="CX66" t="str">
            <v>-</v>
          </cell>
          <cell r="CY66" t="str">
            <v>VILLA DE RAMOS</v>
          </cell>
          <cell r="CZ66" t="str">
            <v>BADIRAGUATO</v>
          </cell>
          <cell r="DA66" t="str">
            <v>ALAMOS</v>
          </cell>
          <cell r="DB66" t="str">
            <v>JALAPA</v>
          </cell>
          <cell r="DC66" t="str">
            <v>MIGUEL ALEMÁN</v>
          </cell>
          <cell r="DD66" t="str">
            <v>NATÍVITAS</v>
          </cell>
          <cell r="DE66" t="str">
            <v>MARTÍNEZ DE LA TORRE</v>
          </cell>
          <cell r="DF66" t="str">
            <v>MAXCANÚ</v>
          </cell>
          <cell r="DG66" t="str">
            <v>TLALTENANGO DE SÁNCHEZ ROMÁN</v>
          </cell>
        </row>
        <row r="67">
          <cell r="AT67" t="str">
            <v>-</v>
          </cell>
          <cell r="AU67" t="str">
            <v>-</v>
          </cell>
          <cell r="AV67" t="str">
            <v>-</v>
          </cell>
          <cell r="AW67" t="str">
            <v>-</v>
          </cell>
          <cell r="AX67" t="str">
            <v>5006</v>
          </cell>
          <cell r="AY67" t="str">
            <v>-</v>
          </cell>
          <cell r="AZ67" t="str">
            <v>7099</v>
          </cell>
          <cell r="BA67" t="str">
            <v>8052</v>
          </cell>
          <cell r="BB67" t="str">
            <v>9009</v>
          </cell>
          <cell r="BC67" t="str">
            <v>10026</v>
          </cell>
          <cell r="BD67" t="str">
            <v>11011</v>
          </cell>
          <cell r="BE67" t="str">
            <v>12048</v>
          </cell>
          <cell r="BF67" t="str">
            <v>13002</v>
          </cell>
          <cell r="BG67" t="str">
            <v>14124</v>
          </cell>
          <cell r="BH67" t="str">
            <v>15070</v>
          </cell>
          <cell r="BI67" t="str">
            <v>16075</v>
          </cell>
          <cell r="BJ67" t="str">
            <v>17025</v>
          </cell>
          <cell r="BK67" t="str">
            <v>18002</v>
          </cell>
          <cell r="BL67" t="str">
            <v>19014</v>
          </cell>
          <cell r="BM67" t="str">
            <v>20413</v>
          </cell>
          <cell r="BN67" t="str">
            <v>21074</v>
          </cell>
          <cell r="BO67" t="str">
            <v>22013</v>
          </cell>
          <cell r="BP67" t="str">
            <v>-</v>
          </cell>
          <cell r="BQ67" t="str">
            <v>24053</v>
          </cell>
          <cell r="BR67" t="str">
            <v>25004</v>
          </cell>
          <cell r="BS67" t="str">
            <v>26012</v>
          </cell>
          <cell r="BT67" t="str">
            <v>27007</v>
          </cell>
          <cell r="BU67" t="str">
            <v>28037</v>
          </cell>
          <cell r="BV67" t="str">
            <v>29039</v>
          </cell>
          <cell r="BW67" t="str">
            <v>30123</v>
          </cell>
          <cell r="BX67" t="str">
            <v>31033</v>
          </cell>
          <cell r="BY67" t="str">
            <v>32019</v>
          </cell>
          <cell r="CB67" t="str">
            <v>-</v>
          </cell>
          <cell r="CC67" t="str">
            <v>-</v>
          </cell>
          <cell r="CD67" t="str">
            <v>-</v>
          </cell>
          <cell r="CE67" t="str">
            <v>-</v>
          </cell>
          <cell r="CF67" t="str">
            <v>CASTAÑOS</v>
          </cell>
          <cell r="CG67" t="str">
            <v>-</v>
          </cell>
          <cell r="CH67" t="str">
            <v>LA TRINITARIA</v>
          </cell>
          <cell r="CI67" t="str">
            <v>OJINAGA</v>
          </cell>
          <cell r="CJ67" t="str">
            <v>MILPA ALTA</v>
          </cell>
          <cell r="CK67" t="str">
            <v>SAN DIMAS</v>
          </cell>
          <cell r="CL67" t="str">
            <v>CORTAZAR</v>
          </cell>
          <cell r="CM67" t="str">
            <v>PETATLÁN</v>
          </cell>
          <cell r="CN67" t="str">
            <v>ACAXOCHITLÁN</v>
          </cell>
          <cell r="CO67" t="str">
            <v>ZAPOTLANEJO</v>
          </cell>
          <cell r="CP67" t="str">
            <v>LA PAZ</v>
          </cell>
          <cell r="CQ67" t="str">
            <v>LOS REYES</v>
          </cell>
          <cell r="CR67" t="str">
            <v>TLAQUILTENANGO</v>
          </cell>
          <cell r="CS67" t="str">
            <v>AHUACATLÁN</v>
          </cell>
          <cell r="CT67" t="str">
            <v>DR. ARROYO</v>
          </cell>
          <cell r="CU67" t="str">
            <v>SANTA MARÍA HUATULCO</v>
          </cell>
          <cell r="CV67" t="str">
            <v>HUEJOTZINGO</v>
          </cell>
          <cell r="CW67" t="str">
            <v>PEÑAMILLER</v>
          </cell>
          <cell r="CX67" t="str">
            <v>-</v>
          </cell>
          <cell r="CY67" t="str">
            <v>AXTLA DE TERRAZAS</v>
          </cell>
          <cell r="CZ67" t="str">
            <v>CONCORDIA</v>
          </cell>
          <cell r="DA67" t="str">
            <v>BÁCUM</v>
          </cell>
          <cell r="DB67" t="str">
            <v>EMILIANO ZAPATA</v>
          </cell>
          <cell r="DC67" t="str">
            <v>SOTO LA MARINA</v>
          </cell>
          <cell r="DD67" t="str">
            <v>XALOZTOC</v>
          </cell>
          <cell r="DE67" t="str">
            <v>PÁNUCO</v>
          </cell>
          <cell r="DF67" t="str">
            <v>HALACHÓ</v>
          </cell>
          <cell r="DG67" t="str">
            <v>JALPA</v>
          </cell>
        </row>
        <row r="68">
          <cell r="AT68" t="str">
            <v>-</v>
          </cell>
          <cell r="AU68" t="str">
            <v>-</v>
          </cell>
          <cell r="AV68" t="str">
            <v>-</v>
          </cell>
          <cell r="AW68" t="str">
            <v>-</v>
          </cell>
          <cell r="AX68" t="str">
            <v>5003</v>
          </cell>
          <cell r="AY68" t="str">
            <v>-</v>
          </cell>
          <cell r="AZ68" t="str">
            <v>7096</v>
          </cell>
          <cell r="BA68" t="str">
            <v>8005</v>
          </cell>
          <cell r="BB68" t="str">
            <v>9999</v>
          </cell>
          <cell r="BC68" t="str">
            <v>10016</v>
          </cell>
          <cell r="BD68" t="str">
            <v>11005</v>
          </cell>
          <cell r="BE68" t="str">
            <v>12056</v>
          </cell>
          <cell r="BF68" t="str">
            <v>13046</v>
          </cell>
          <cell r="BG68" t="str">
            <v>14013</v>
          </cell>
          <cell r="BH68" t="str">
            <v>15037</v>
          </cell>
          <cell r="BI68" t="str">
            <v>16043</v>
          </cell>
          <cell r="BJ68" t="str">
            <v>17019</v>
          </cell>
          <cell r="BK68" t="str">
            <v>18019</v>
          </cell>
          <cell r="BL68" t="str">
            <v>19044</v>
          </cell>
          <cell r="BM68" t="str">
            <v>20397</v>
          </cell>
          <cell r="BN68" t="str">
            <v>21010</v>
          </cell>
          <cell r="BO68" t="str">
            <v>22003</v>
          </cell>
          <cell r="BP68" t="str">
            <v>-</v>
          </cell>
          <cell r="BQ68" t="str">
            <v>24010</v>
          </cell>
          <cell r="BR68" t="str">
            <v>25016</v>
          </cell>
          <cell r="BS68" t="str">
            <v>26071</v>
          </cell>
          <cell r="BT68" t="str">
            <v>27011</v>
          </cell>
          <cell r="BU68" t="str">
            <v>28016</v>
          </cell>
          <cell r="BV68" t="str">
            <v>29028</v>
          </cell>
          <cell r="BW68" t="str">
            <v>30174</v>
          </cell>
          <cell r="BX68" t="str">
            <v>31093</v>
          </cell>
          <cell r="BY68" t="str">
            <v>32016</v>
          </cell>
          <cell r="CB68" t="str">
            <v>-</v>
          </cell>
          <cell r="CC68" t="str">
            <v>-</v>
          </cell>
          <cell r="CD68" t="str">
            <v>-</v>
          </cell>
          <cell r="CE68" t="str">
            <v>-</v>
          </cell>
          <cell r="CF68" t="str">
            <v>ALLENDE</v>
          </cell>
          <cell r="CG68" t="str">
            <v>-</v>
          </cell>
          <cell r="CH68" t="str">
            <v>TILA</v>
          </cell>
          <cell r="CI68" t="str">
            <v>ASCENSIÓN</v>
          </cell>
          <cell r="CJ68" t="str">
            <v>NO IDENTIFICADO</v>
          </cell>
          <cell r="CK68" t="str">
            <v>NOMBRE DE DIOS</v>
          </cell>
          <cell r="CL68" t="str">
            <v>APASEO EL GRANDE</v>
          </cell>
          <cell r="CM68" t="str">
            <v>TECOANAPA</v>
          </cell>
          <cell r="CN68" t="str">
            <v>SAN FELIPE ORIZATLÁN</v>
          </cell>
          <cell r="CO68" t="str">
            <v>ATOTONILCO EL ALTO</v>
          </cell>
          <cell r="CP68" t="str">
            <v>HUIXQUILUCAN</v>
          </cell>
          <cell r="CQ68" t="str">
            <v>JACONA</v>
          </cell>
          <cell r="CR68" t="str">
            <v>TEPALCINGO</v>
          </cell>
          <cell r="CS68" t="str">
            <v>LA YESCA</v>
          </cell>
          <cell r="CT68" t="str">
            <v>SABINAS HIDALGO</v>
          </cell>
          <cell r="CU68" t="str">
            <v>HEROICA CIUDAD DE TLAXIACO</v>
          </cell>
          <cell r="CV68" t="str">
            <v>AJALPAN</v>
          </cell>
          <cell r="CW68" t="str">
            <v>ARROYO SECO</v>
          </cell>
          <cell r="CX68" t="str">
            <v>-</v>
          </cell>
          <cell r="CY68" t="str">
            <v>CIUDAD DEL MAÍZ</v>
          </cell>
          <cell r="CZ68" t="str">
            <v>SAN IGNACIO</v>
          </cell>
          <cell r="DA68" t="str">
            <v>BENITO JUÁREZ</v>
          </cell>
          <cell r="DB68" t="str">
            <v>JONUTA</v>
          </cell>
          <cell r="DC68" t="str">
            <v>HIDALGO</v>
          </cell>
          <cell r="DD68" t="str">
            <v>TEOLOCHOLCO</v>
          </cell>
          <cell r="DE68" t="str">
            <v>TIERRA BLANCA</v>
          </cell>
          <cell r="DF68" t="str">
            <v>TIXKOKOB</v>
          </cell>
          <cell r="DG68" t="str">
            <v>GENERAL PÁNFILO NATERA</v>
          </cell>
        </row>
        <row r="69">
          <cell r="AT69" t="str">
            <v>-</v>
          </cell>
          <cell r="AU69" t="str">
            <v>-</v>
          </cell>
          <cell r="AV69" t="str">
            <v>-</v>
          </cell>
          <cell r="AW69" t="str">
            <v>-</v>
          </cell>
          <cell r="AX69" t="str">
            <v>5004</v>
          </cell>
          <cell r="AY69" t="str">
            <v>-</v>
          </cell>
          <cell r="AZ69" t="str">
            <v>7057</v>
          </cell>
          <cell r="BA69" t="str">
            <v>8048</v>
          </cell>
          <cell r="BB69" t="str">
            <v>-</v>
          </cell>
          <cell r="BC69" t="str">
            <v>10024</v>
          </cell>
          <cell r="BD69" t="str">
            <v>11001</v>
          </cell>
          <cell r="BE69" t="str">
            <v>12052</v>
          </cell>
          <cell r="BF69" t="str">
            <v>13083</v>
          </cell>
          <cell r="BG69" t="str">
            <v>14015</v>
          </cell>
          <cell r="BH69" t="str">
            <v>15099</v>
          </cell>
          <cell r="BI69" t="str">
            <v>16110</v>
          </cell>
          <cell r="BJ69" t="str">
            <v>17015</v>
          </cell>
          <cell r="BK69" t="str">
            <v>18005</v>
          </cell>
          <cell r="BL69" t="str">
            <v>19045</v>
          </cell>
          <cell r="BM69" t="str">
            <v>20057</v>
          </cell>
          <cell r="BN69" t="str">
            <v>21001</v>
          </cell>
          <cell r="BO69" t="str">
            <v>22015</v>
          </cell>
          <cell r="BP69" t="str">
            <v>-</v>
          </cell>
          <cell r="BQ69" t="str">
            <v>24057</v>
          </cell>
          <cell r="BR69" t="str">
            <v>25005</v>
          </cell>
          <cell r="BS69" t="str">
            <v>26058</v>
          </cell>
          <cell r="BT69" t="str">
            <v>27999</v>
          </cell>
          <cell r="BU69" t="str">
            <v>28043</v>
          </cell>
          <cell r="BV69" t="str">
            <v>29036</v>
          </cell>
          <cell r="BW69" t="str">
            <v>30175</v>
          </cell>
          <cell r="BX69" t="str">
            <v>31076</v>
          </cell>
          <cell r="BY69" t="str">
            <v>32029</v>
          </cell>
          <cell r="CB69" t="str">
            <v>-</v>
          </cell>
          <cell r="CC69" t="str">
            <v>-</v>
          </cell>
          <cell r="CD69" t="str">
            <v>-</v>
          </cell>
          <cell r="CE69" t="str">
            <v>-</v>
          </cell>
          <cell r="CF69" t="str">
            <v>ARTEAGA</v>
          </cell>
          <cell r="CG69" t="str">
            <v>-</v>
          </cell>
          <cell r="CH69" t="str">
            <v>MOTOZINTLA</v>
          </cell>
          <cell r="CI69" t="str">
            <v>NAMIQUIPA</v>
          </cell>
          <cell r="CJ69" t="str">
            <v>-</v>
          </cell>
          <cell r="CK69" t="str">
            <v>RODEO</v>
          </cell>
          <cell r="CL69" t="str">
            <v>ABASOLO</v>
          </cell>
          <cell r="CM69" t="str">
            <v>SAN LUIS ACATLÁN</v>
          </cell>
          <cell r="CN69" t="str">
            <v>ZEMPOALA</v>
          </cell>
          <cell r="CO69" t="str">
            <v>AUTLÁN DE NAVARRO</v>
          </cell>
          <cell r="CP69" t="str">
            <v>TEXCOCO</v>
          </cell>
          <cell r="CQ69" t="str">
            <v>ZINAPÉCUARO</v>
          </cell>
          <cell r="CR69" t="str">
            <v>MIACATLÁN</v>
          </cell>
          <cell r="CS69" t="str">
            <v>HUAJICORI</v>
          </cell>
          <cell r="CT69" t="str">
            <v>SALINAS VICTORIA</v>
          </cell>
          <cell r="CU69" t="str">
            <v>MATÍAS ROMERO AVENDAÑO</v>
          </cell>
          <cell r="CV69" t="str">
            <v>ACAJETE</v>
          </cell>
          <cell r="CW69" t="str">
            <v>SAN JOAQUÍN</v>
          </cell>
          <cell r="CX69" t="str">
            <v>-</v>
          </cell>
          <cell r="CY69" t="str">
            <v>MATLAPA</v>
          </cell>
          <cell r="CZ69" t="str">
            <v>COSALÁ</v>
          </cell>
          <cell r="DA69" t="str">
            <v>SANTA ANA</v>
          </cell>
          <cell r="DB69" t="str">
            <v>NO IDENTIFICADO</v>
          </cell>
          <cell r="DC69" t="str">
            <v>XICOTÉNCATL</v>
          </cell>
          <cell r="DD69" t="str">
            <v>TOTOLAC</v>
          </cell>
          <cell r="DE69" t="str">
            <v>TIHUATLÁN</v>
          </cell>
          <cell r="DF69" t="str">
            <v>TECOH</v>
          </cell>
          <cell r="DG69" t="str">
            <v>MIGUEL AUZA</v>
          </cell>
        </row>
        <row r="70">
          <cell r="AT70" t="str">
            <v>-</v>
          </cell>
          <cell r="AU70" t="str">
            <v>-</v>
          </cell>
          <cell r="AV70" t="str">
            <v>-</v>
          </cell>
          <cell r="AW70" t="str">
            <v>-</v>
          </cell>
          <cell r="AX70" t="str">
            <v>5031</v>
          </cell>
          <cell r="AY70" t="str">
            <v>-</v>
          </cell>
          <cell r="AZ70" t="str">
            <v>7034</v>
          </cell>
          <cell r="BA70" t="str">
            <v>8010</v>
          </cell>
          <cell r="BB70" t="str">
            <v>-</v>
          </cell>
          <cell r="BC70" t="str">
            <v>10015</v>
          </cell>
          <cell r="BD70" t="str">
            <v>11035</v>
          </cell>
          <cell r="BE70" t="str">
            <v>12022</v>
          </cell>
          <cell r="BF70" t="str">
            <v>13084</v>
          </cell>
          <cell r="BG70" t="str">
            <v>14006</v>
          </cell>
          <cell r="BH70" t="str">
            <v>15054</v>
          </cell>
          <cell r="BI70" t="str">
            <v>16079</v>
          </cell>
          <cell r="BJ70" t="str">
            <v>17022</v>
          </cell>
          <cell r="BK70" t="str">
            <v>18003</v>
          </cell>
          <cell r="BL70" t="str">
            <v>19004</v>
          </cell>
          <cell r="BM70" t="str">
            <v>20278</v>
          </cell>
          <cell r="BN70" t="str">
            <v>21053</v>
          </cell>
          <cell r="BO70">
            <v>22999</v>
          </cell>
          <cell r="BP70" t="str">
            <v>-</v>
          </cell>
          <cell r="BQ70" t="str">
            <v>24025</v>
          </cell>
          <cell r="BR70">
            <v>25999</v>
          </cell>
          <cell r="BS70" t="str">
            <v>26070</v>
          </cell>
          <cell r="BT70" t="str">
            <v>-</v>
          </cell>
          <cell r="BU70" t="str">
            <v>28019</v>
          </cell>
          <cell r="BV70" t="str">
            <v>29019</v>
          </cell>
          <cell r="BW70" t="str">
            <v>30038</v>
          </cell>
          <cell r="BX70" t="str">
            <v>31032</v>
          </cell>
          <cell r="BY70" t="str">
            <v>32014</v>
          </cell>
          <cell r="CB70" t="str">
            <v>-</v>
          </cell>
          <cell r="CC70" t="str">
            <v>-</v>
          </cell>
          <cell r="CD70" t="str">
            <v>-</v>
          </cell>
          <cell r="CE70" t="str">
            <v>-</v>
          </cell>
          <cell r="CF70" t="str">
            <v>SAN BUENAVENTURA</v>
          </cell>
          <cell r="CG70" t="str">
            <v>-</v>
          </cell>
          <cell r="CH70" t="str">
            <v>FRONTERA COMALAPA</v>
          </cell>
          <cell r="CI70" t="str">
            <v>BUENAVENTURA</v>
          </cell>
          <cell r="CJ70" t="str">
            <v>-</v>
          </cell>
          <cell r="CK70" t="str">
            <v>NAZAS</v>
          </cell>
          <cell r="CL70" t="str">
            <v>SANTA CRUZ DE JUVENTINO ROSAS</v>
          </cell>
          <cell r="CM70" t="str">
            <v>COYUCA DE CATALÁN</v>
          </cell>
          <cell r="CN70" t="str">
            <v>ZIMAPÁN</v>
          </cell>
          <cell r="CO70" t="str">
            <v>AMECA</v>
          </cell>
          <cell r="CP70" t="str">
            <v>METEPEC</v>
          </cell>
          <cell r="CQ70" t="str">
            <v>SALVADOR ESCALANTE</v>
          </cell>
          <cell r="CR70" t="str">
            <v>TETELA DEL VOLCÁN</v>
          </cell>
          <cell r="CS70" t="str">
            <v>AMATLÁN DE CAÑAS</v>
          </cell>
          <cell r="CT70" t="str">
            <v>ALLENDE</v>
          </cell>
          <cell r="CU70" t="str">
            <v>SAN MIGUEL SOYALTEPEC</v>
          </cell>
          <cell r="CV70" t="str">
            <v>CHIGNAHUAPAN</v>
          </cell>
          <cell r="CW70" t="str">
            <v>NO IDENTIFICADO</v>
          </cell>
          <cell r="CX70" t="str">
            <v>-</v>
          </cell>
          <cell r="CY70" t="str">
            <v>SALINAS</v>
          </cell>
          <cell r="CZ70" t="str">
            <v>NO IDENTIFICADO</v>
          </cell>
          <cell r="DA70" t="str">
            <v>GENERAL PLUTARCO ELÍAS CALLES</v>
          </cell>
          <cell r="DB70" t="str">
            <v>-</v>
          </cell>
          <cell r="DC70" t="str">
            <v>LLERA</v>
          </cell>
          <cell r="DD70" t="str">
            <v>TEPETITLA DE LARDIZÁBAL</v>
          </cell>
          <cell r="DE70" t="str">
            <v>COATEPEC</v>
          </cell>
          <cell r="DF70" t="str">
            <v>ESPITA</v>
          </cell>
          <cell r="DG70" t="str">
            <v>GENERAL FRANCISCO R. MURGUÍA</v>
          </cell>
        </row>
        <row r="71">
          <cell r="AT71" t="str">
            <v>-</v>
          </cell>
          <cell r="AU71" t="str">
            <v>-</v>
          </cell>
          <cell r="AV71" t="str">
            <v>-</v>
          </cell>
          <cell r="AW71" t="str">
            <v>-</v>
          </cell>
          <cell r="AX71" t="str">
            <v>5036</v>
          </cell>
          <cell r="AY71" t="str">
            <v>-</v>
          </cell>
          <cell r="AZ71" t="str">
            <v>7106</v>
          </cell>
          <cell r="BA71" t="str">
            <v>8002</v>
          </cell>
          <cell r="BB71" t="str">
            <v>-</v>
          </cell>
          <cell r="BC71" t="str">
            <v>10020</v>
          </cell>
          <cell r="BD71" t="str">
            <v>11009</v>
          </cell>
          <cell r="BE71" t="str">
            <v>12061</v>
          </cell>
          <cell r="BF71" t="str">
            <v>13073</v>
          </cell>
          <cell r="BG71" t="str">
            <v>14035</v>
          </cell>
          <cell r="BH71" t="str">
            <v>15029</v>
          </cell>
          <cell r="BI71" t="str">
            <v>16055</v>
          </cell>
          <cell r="BJ71" t="str">
            <v>17002</v>
          </cell>
          <cell r="BK71" t="str">
            <v>18013</v>
          </cell>
          <cell r="BL71" t="str">
            <v>19012</v>
          </cell>
          <cell r="BM71" t="str">
            <v>20565</v>
          </cell>
          <cell r="BN71" t="str">
            <v>21207</v>
          </cell>
          <cell r="BO71" t="str">
            <v>-</v>
          </cell>
          <cell r="BP71" t="str">
            <v>-</v>
          </cell>
          <cell r="BQ71" t="str">
            <v>24036</v>
          </cell>
          <cell r="BR71" t="str">
            <v>-</v>
          </cell>
          <cell r="BS71" t="str">
            <v>26072</v>
          </cell>
          <cell r="BT71" t="str">
            <v>-</v>
          </cell>
          <cell r="BU71" t="str">
            <v>28015</v>
          </cell>
          <cell r="BV71" t="str">
            <v>29026</v>
          </cell>
          <cell r="BW71" t="str">
            <v>30003</v>
          </cell>
          <cell r="BX71" t="str">
            <v>31002</v>
          </cell>
          <cell r="BY71" t="str">
            <v>32040</v>
          </cell>
          <cell r="CB71" t="str">
            <v>-</v>
          </cell>
          <cell r="CC71" t="str">
            <v>-</v>
          </cell>
          <cell r="CD71" t="str">
            <v>-</v>
          </cell>
          <cell r="CE71" t="str">
            <v>-</v>
          </cell>
          <cell r="CF71" t="str">
            <v>VIESCA</v>
          </cell>
          <cell r="CG71" t="str">
            <v>-</v>
          </cell>
          <cell r="CH71" t="str">
            <v>VENUSTIANO CARRANZA</v>
          </cell>
          <cell r="CI71" t="str">
            <v>ALDAMA</v>
          </cell>
          <cell r="CJ71" t="str">
            <v>-</v>
          </cell>
          <cell r="CK71" t="str">
            <v>PÁNUCO DE CORONADO</v>
          </cell>
          <cell r="CL71" t="str">
            <v>COMONFORT</v>
          </cell>
          <cell r="CM71" t="str">
            <v>TIXTLA DE GUERRERO</v>
          </cell>
          <cell r="CN71" t="str">
            <v>TLANCHINOL</v>
          </cell>
          <cell r="CO71" t="str">
            <v>ENCARNACIÓN DE DÍAZ</v>
          </cell>
          <cell r="CP71" t="str">
            <v>CHICOLOAPAN</v>
          </cell>
          <cell r="CQ71" t="str">
            <v>MÚGICA</v>
          </cell>
          <cell r="CR71" t="str">
            <v>ATLATLAHUCAN</v>
          </cell>
          <cell r="CS71" t="str">
            <v>SAN PEDRO LAGUNILLAS</v>
          </cell>
          <cell r="CT71" t="str">
            <v>CIÉNEGA DE FLORES</v>
          </cell>
          <cell r="CU71" t="str">
            <v>VILLA DE ZAACHILA</v>
          </cell>
          <cell r="CV71" t="str">
            <v>ZACAPOAXTLA</v>
          </cell>
          <cell r="CW71" t="str">
            <v>-</v>
          </cell>
          <cell r="CX71" t="str">
            <v>-</v>
          </cell>
          <cell r="CY71" t="str">
            <v>TAMASOPO</v>
          </cell>
          <cell r="CZ71" t="str">
            <v>-</v>
          </cell>
          <cell r="DA71" t="str">
            <v>SAN IGNACIO RÍO MUERTO</v>
          </cell>
          <cell r="DB71" t="str">
            <v>-</v>
          </cell>
          <cell r="DC71" t="str">
            <v>GUSTAVO DÍAZ ORDAZ</v>
          </cell>
          <cell r="DD71" t="str">
            <v>SANTA CRUZ TLAXCALA</v>
          </cell>
          <cell r="DE71" t="str">
            <v>ACAYUCAN</v>
          </cell>
          <cell r="DF71" t="str">
            <v>ACANCEH</v>
          </cell>
          <cell r="DG71" t="str">
            <v>SAIN ALTO</v>
          </cell>
        </row>
        <row r="72">
          <cell r="AT72" t="str">
            <v>-</v>
          </cell>
          <cell r="AU72" t="str">
            <v>-</v>
          </cell>
          <cell r="AV72" t="str">
            <v>-</v>
          </cell>
          <cell r="AW72" t="str">
            <v>-</v>
          </cell>
          <cell r="AX72" t="str">
            <v>5007</v>
          </cell>
          <cell r="AY72" t="str">
            <v>-</v>
          </cell>
          <cell r="AZ72" t="str">
            <v>7077</v>
          </cell>
          <cell r="BA72" t="str">
            <v>8065</v>
          </cell>
          <cell r="BB72" t="str">
            <v>-</v>
          </cell>
          <cell r="BC72" t="str">
            <v>10028</v>
          </cell>
          <cell r="BD72" t="str">
            <v>11032</v>
          </cell>
          <cell r="BE72" t="str">
            <v>12003</v>
          </cell>
          <cell r="BF72" t="str">
            <v>13059</v>
          </cell>
          <cell r="BG72" t="str">
            <v>14030</v>
          </cell>
          <cell r="BH72" t="str">
            <v>15118</v>
          </cell>
          <cell r="BI72" t="str">
            <v>16012</v>
          </cell>
          <cell r="BJ72" t="str">
            <v>17009</v>
          </cell>
          <cell r="BK72">
            <v>18999</v>
          </cell>
          <cell r="BL72" t="str">
            <v>19041</v>
          </cell>
          <cell r="BM72" t="str">
            <v>20469</v>
          </cell>
          <cell r="BN72" t="str">
            <v>21004</v>
          </cell>
          <cell r="BO72" t="str">
            <v>-</v>
          </cell>
          <cell r="BP72" t="str">
            <v>-</v>
          </cell>
          <cell r="BQ72" t="str">
            <v>24017</v>
          </cell>
          <cell r="BR72" t="str">
            <v>-</v>
          </cell>
          <cell r="BS72" t="str">
            <v>26041</v>
          </cell>
          <cell r="BT72" t="str">
            <v>-</v>
          </cell>
          <cell r="BU72" t="str">
            <v>28013</v>
          </cell>
          <cell r="BV72" t="str">
            <v>29048</v>
          </cell>
          <cell r="BW72" t="str">
            <v>30061</v>
          </cell>
          <cell r="BX72" t="str">
            <v>31104</v>
          </cell>
          <cell r="BY72" t="str">
            <v>32022</v>
          </cell>
          <cell r="CB72" t="str">
            <v>-</v>
          </cell>
          <cell r="CC72" t="str">
            <v>-</v>
          </cell>
          <cell r="CD72" t="str">
            <v>-</v>
          </cell>
          <cell r="CE72" t="str">
            <v>-</v>
          </cell>
          <cell r="CF72" t="str">
            <v>CUATRO CIÉNEGAS</v>
          </cell>
          <cell r="CG72" t="str">
            <v>-</v>
          </cell>
          <cell r="CH72" t="str">
            <v>SALTO DE AGUA</v>
          </cell>
          <cell r="CI72" t="str">
            <v>URIQUE</v>
          </cell>
          <cell r="CJ72" t="str">
            <v>-</v>
          </cell>
          <cell r="CK72" t="str">
            <v>SAN JUAN DEL RÍO</v>
          </cell>
          <cell r="CL72" t="str">
            <v>SAN JOSÉ ITURBIDE</v>
          </cell>
          <cell r="CM72" t="str">
            <v>AJUCHITLÁN DEL PROGRESO</v>
          </cell>
          <cell r="CN72" t="str">
            <v>TECOZAUTLA</v>
          </cell>
          <cell r="CO72" t="str">
            <v>CHAPALA</v>
          </cell>
          <cell r="CP72" t="str">
            <v>ZINACANTEPEC</v>
          </cell>
          <cell r="CQ72" t="str">
            <v>BUENAVISTA</v>
          </cell>
          <cell r="CR72" t="str">
            <v>HUITZILAC</v>
          </cell>
          <cell r="CS72" t="str">
            <v>NO IDENTIFICADO</v>
          </cell>
          <cell r="CT72" t="str">
            <v>PESQUERÍA</v>
          </cell>
          <cell r="CU72" t="str">
            <v>SANTIAGO JUXTLAHUACA</v>
          </cell>
          <cell r="CV72" t="str">
            <v>ACATZINGO</v>
          </cell>
          <cell r="CW72" t="str">
            <v>-</v>
          </cell>
          <cell r="CX72" t="str">
            <v>-</v>
          </cell>
          <cell r="CY72" t="str">
            <v>GUADALCÁZAR</v>
          </cell>
          <cell r="CZ72" t="str">
            <v>-</v>
          </cell>
          <cell r="DA72" t="str">
            <v>NACOZARI DE GARCÍA</v>
          </cell>
          <cell r="DB72" t="str">
            <v>-</v>
          </cell>
          <cell r="DC72" t="str">
            <v>GÜÉMEZ</v>
          </cell>
          <cell r="DD72" t="str">
            <v>LA MAGDALENA TLALTELULCO</v>
          </cell>
          <cell r="DE72" t="str">
            <v>LAS CHOAPAS</v>
          </cell>
          <cell r="DF72" t="str">
            <v>YAXCABÁ</v>
          </cell>
          <cell r="DG72" t="str">
            <v>JUAN ALDAMA</v>
          </cell>
        </row>
        <row r="73">
          <cell r="AT73" t="str">
            <v>-</v>
          </cell>
          <cell r="AU73" t="str">
            <v>-</v>
          </cell>
          <cell r="AV73" t="str">
            <v>-</v>
          </cell>
          <cell r="AW73" t="str">
            <v>-</v>
          </cell>
          <cell r="AX73" t="str">
            <v>5038</v>
          </cell>
          <cell r="AY73" t="str">
            <v>-</v>
          </cell>
          <cell r="AZ73" t="str">
            <v>7040</v>
          </cell>
          <cell r="BA73" t="str">
            <v>8007</v>
          </cell>
          <cell r="BB73" t="str">
            <v>-</v>
          </cell>
          <cell r="BC73" t="str">
            <v>10018</v>
          </cell>
          <cell r="BD73" t="str">
            <v>11046</v>
          </cell>
          <cell r="BE73" t="str">
            <v>12034</v>
          </cell>
          <cell r="BF73" t="str">
            <v>13023</v>
          </cell>
          <cell r="BG73" t="str">
            <v>14066</v>
          </cell>
          <cell r="BH73" t="str">
            <v>15120</v>
          </cell>
          <cell r="BI73" t="str">
            <v>16038</v>
          </cell>
          <cell r="BJ73" t="str">
            <v>17001</v>
          </cell>
          <cell r="BK73" t="str">
            <v>-</v>
          </cell>
          <cell r="BL73" t="str">
            <v>19005</v>
          </cell>
          <cell r="BM73" t="str">
            <v>20073</v>
          </cell>
          <cell r="BN73" t="str">
            <v>21186</v>
          </cell>
          <cell r="BO73" t="str">
            <v>-</v>
          </cell>
          <cell r="BP73" t="str">
            <v>-</v>
          </cell>
          <cell r="BQ73" t="str">
            <v>24055</v>
          </cell>
          <cell r="BR73" t="str">
            <v>-</v>
          </cell>
          <cell r="BS73" t="str">
            <v>26035</v>
          </cell>
          <cell r="BT73" t="str">
            <v>-</v>
          </cell>
          <cell r="BU73" t="str">
            <v>28017</v>
          </cell>
          <cell r="BV73" t="str">
            <v>29021</v>
          </cell>
          <cell r="BW73" t="str">
            <v>30128</v>
          </cell>
          <cell r="BX73" t="str">
            <v>31085</v>
          </cell>
          <cell r="BY73" t="str">
            <v>32054</v>
          </cell>
          <cell r="CB73" t="str">
            <v>-</v>
          </cell>
          <cell r="CC73" t="str">
            <v>-</v>
          </cell>
          <cell r="CD73" t="str">
            <v>-</v>
          </cell>
          <cell r="CE73" t="str">
            <v>-</v>
          </cell>
          <cell r="CF73" t="str">
            <v>ZARAGOZA</v>
          </cell>
          <cell r="CG73" t="str">
            <v>-</v>
          </cell>
          <cell r="CH73" t="str">
            <v>HUIXTLA</v>
          </cell>
          <cell r="CI73" t="str">
            <v>BALLEZA</v>
          </cell>
          <cell r="CJ73" t="str">
            <v>-</v>
          </cell>
          <cell r="CK73" t="str">
            <v>EL ORO</v>
          </cell>
          <cell r="CL73" t="str">
            <v>YURIRIA</v>
          </cell>
          <cell r="CM73" t="str">
            <v>HUITZUCO DE LOS FIGUEROA</v>
          </cell>
          <cell r="CN73" t="str">
            <v>FRANCISCO I. MADERO</v>
          </cell>
          <cell r="CO73" t="str">
            <v>PONCITLÁN</v>
          </cell>
          <cell r="CP73" t="str">
            <v>ZUMPANGO</v>
          </cell>
          <cell r="CQ73" t="str">
            <v>HUETAMO</v>
          </cell>
          <cell r="CR73" t="str">
            <v>AMACUZAC</v>
          </cell>
          <cell r="CS73" t="str">
            <v>-</v>
          </cell>
          <cell r="CT73" t="str">
            <v>ANÁHUAC</v>
          </cell>
          <cell r="CU73" t="str">
            <v>PUTLA VILLA DE GUERRERO</v>
          </cell>
          <cell r="CV73" t="str">
            <v>TLATLAUQUITEPEC</v>
          </cell>
          <cell r="CW73" t="str">
            <v>-</v>
          </cell>
          <cell r="CX73" t="str">
            <v>-</v>
          </cell>
          <cell r="CY73" t="str">
            <v>ZARAGOZA</v>
          </cell>
          <cell r="CZ73" t="str">
            <v>-</v>
          </cell>
          <cell r="DA73" t="str">
            <v>IMURIS</v>
          </cell>
          <cell r="DB73" t="str">
            <v>-</v>
          </cell>
          <cell r="DC73" t="str">
            <v>JAUMAVE</v>
          </cell>
          <cell r="DD73" t="str">
            <v>NANACAMILPA DE MARIANO ARISTA</v>
          </cell>
          <cell r="DE73" t="str">
            <v>PEROTE</v>
          </cell>
          <cell r="DF73" t="str">
            <v>TEMOZÓN</v>
          </cell>
          <cell r="DG73" t="str">
            <v>VILLA HIDALGO</v>
          </cell>
        </row>
        <row r="74">
          <cell r="AT74" t="str">
            <v>-</v>
          </cell>
          <cell r="AU74" t="str">
            <v>-</v>
          </cell>
          <cell r="AV74" t="str">
            <v>-</v>
          </cell>
          <cell r="AW74" t="str">
            <v>-</v>
          </cell>
          <cell r="AX74" t="str">
            <v>5011</v>
          </cell>
          <cell r="AY74" t="str">
            <v>-</v>
          </cell>
          <cell r="AZ74" t="str">
            <v>7069</v>
          </cell>
          <cell r="BA74" t="str">
            <v>8055</v>
          </cell>
          <cell r="BB74" t="str">
            <v>-</v>
          </cell>
          <cell r="BC74" t="str">
            <v>10035</v>
          </cell>
          <cell r="BD74" t="str">
            <v>11025</v>
          </cell>
          <cell r="BE74" t="str">
            <v>12050</v>
          </cell>
          <cell r="BF74" t="str">
            <v>13056</v>
          </cell>
          <cell r="BG74" t="str">
            <v>14050</v>
          </cell>
          <cell r="BH74" t="str">
            <v>15005</v>
          </cell>
          <cell r="BI74" t="str">
            <v>16025</v>
          </cell>
          <cell r="BJ74" t="str">
            <v>17016</v>
          </cell>
          <cell r="BK74" t="str">
            <v>-</v>
          </cell>
          <cell r="BL74" t="str">
            <v>19047</v>
          </cell>
          <cell r="BM74" t="str">
            <v>20041</v>
          </cell>
          <cell r="BN74" t="str">
            <v>21177</v>
          </cell>
          <cell r="BO74" t="str">
            <v>-</v>
          </cell>
          <cell r="BP74" t="str">
            <v>-</v>
          </cell>
          <cell r="BQ74" t="str">
            <v>24008</v>
          </cell>
          <cell r="BR74" t="str">
            <v>-</v>
          </cell>
          <cell r="BS74" t="str">
            <v>26047</v>
          </cell>
          <cell r="BT74" t="str">
            <v>-</v>
          </cell>
          <cell r="BU74" t="str">
            <v>28007</v>
          </cell>
          <cell r="BV74" t="str">
            <v>29004</v>
          </cell>
          <cell r="BW74" t="str">
            <v>30085</v>
          </cell>
          <cell r="BX74" t="str">
            <v>31098</v>
          </cell>
          <cell r="BY74" t="str">
            <v>32052</v>
          </cell>
          <cell r="CB74" t="str">
            <v>-</v>
          </cell>
          <cell r="CC74" t="str">
            <v>-</v>
          </cell>
          <cell r="CD74" t="str">
            <v>-</v>
          </cell>
          <cell r="CE74" t="str">
            <v>-</v>
          </cell>
          <cell r="CF74" t="str">
            <v>GENERAL CEPEDA</v>
          </cell>
          <cell r="CG74" t="str">
            <v>-</v>
          </cell>
          <cell r="CH74" t="str">
            <v>PIJIJIAPAN</v>
          </cell>
          <cell r="CI74" t="str">
            <v>ROSALES</v>
          </cell>
          <cell r="CJ74" t="str">
            <v>-</v>
          </cell>
          <cell r="CK74" t="str">
            <v>TEPEHUANES</v>
          </cell>
          <cell r="CL74" t="str">
            <v>PURÍSIMA DEL RINCÓN</v>
          </cell>
          <cell r="CM74" t="str">
            <v>PUNGARABATO</v>
          </cell>
          <cell r="CN74" t="str">
            <v>SANTIAGO TULANTEPEC DE LUGO GUERRERO</v>
          </cell>
          <cell r="CO74" t="str">
            <v>JOCOTEPEC</v>
          </cell>
          <cell r="CP74" t="str">
            <v>ALMOLOYA DE JUÁREZ</v>
          </cell>
          <cell r="CQ74" t="str">
            <v>CHILCHOTA</v>
          </cell>
          <cell r="CR74" t="str">
            <v>OCUITUCO</v>
          </cell>
          <cell r="CS74" t="str">
            <v>-</v>
          </cell>
          <cell r="CT74" t="str">
            <v>HIDALGO</v>
          </cell>
          <cell r="CU74" t="str">
            <v>HUAUTLA DE JIMÉNEZ</v>
          </cell>
          <cell r="CV74" t="str">
            <v>TLACOTEPEC DE BENITO JUÁREZ</v>
          </cell>
          <cell r="CW74" t="str">
            <v>-</v>
          </cell>
          <cell r="CX74" t="str">
            <v>-</v>
          </cell>
          <cell r="CY74" t="str">
            <v>CERRITOS</v>
          </cell>
          <cell r="CZ74" t="str">
            <v>-</v>
          </cell>
          <cell r="DA74" t="str">
            <v>PITIQUITO</v>
          </cell>
          <cell r="DB74" t="str">
            <v>-</v>
          </cell>
          <cell r="DC74" t="str">
            <v>CAMARGO</v>
          </cell>
          <cell r="DD74" t="str">
            <v>ATLTZAYANCA</v>
          </cell>
          <cell r="DE74" t="str">
            <v>IXTACZOQUITLÁN</v>
          </cell>
          <cell r="DF74" t="str">
            <v>TZUCACAB</v>
          </cell>
          <cell r="DG74" t="str">
            <v>VILLA GARCÍA</v>
          </cell>
        </row>
        <row r="75">
          <cell r="AT75" t="str">
            <v>-</v>
          </cell>
          <cell r="AU75" t="str">
            <v>-</v>
          </cell>
          <cell r="AV75" t="str">
            <v>-</v>
          </cell>
          <cell r="AW75" t="str">
            <v>-</v>
          </cell>
          <cell r="AX75" t="str">
            <v>5023</v>
          </cell>
          <cell r="AY75" t="str">
            <v>-</v>
          </cell>
          <cell r="AZ75" t="str">
            <v>7020</v>
          </cell>
          <cell r="BA75" t="str">
            <v>8008</v>
          </cell>
          <cell r="BB75" t="str">
            <v>-</v>
          </cell>
          <cell r="BC75" t="str">
            <v>10006</v>
          </cell>
          <cell r="BD75" t="str">
            <v>11004</v>
          </cell>
          <cell r="BE75" t="str">
            <v>12032</v>
          </cell>
          <cell r="BF75" t="str">
            <v>13054</v>
          </cell>
          <cell r="BG75" t="str">
            <v>14044</v>
          </cell>
          <cell r="BH75" t="str">
            <v>15042</v>
          </cell>
          <cell r="BI75" t="str">
            <v>16009</v>
          </cell>
          <cell r="BJ75" t="str">
            <v>17026</v>
          </cell>
          <cell r="BK75" t="str">
            <v>-</v>
          </cell>
          <cell r="BL75" t="str">
            <v>19010</v>
          </cell>
          <cell r="BM75" t="str">
            <v>20198</v>
          </cell>
          <cell r="BN75" t="str">
            <v>21043</v>
          </cell>
          <cell r="BO75" t="str">
            <v>-</v>
          </cell>
          <cell r="BP75" t="str">
            <v>-</v>
          </cell>
          <cell r="BQ75" t="str">
            <v>24029</v>
          </cell>
          <cell r="BR75" t="str">
            <v>-</v>
          </cell>
          <cell r="BS75" t="str">
            <v>26066</v>
          </cell>
          <cell r="BT75" t="str">
            <v>-</v>
          </cell>
          <cell r="BU75" t="str">
            <v>28030</v>
          </cell>
          <cell r="BV75" t="str">
            <v>29007</v>
          </cell>
          <cell r="BW75" t="str">
            <v>30109</v>
          </cell>
          <cell r="BX75" t="str">
            <v>31053</v>
          </cell>
          <cell r="BY75" t="str">
            <v>32026</v>
          </cell>
          <cell r="CB75" t="str">
            <v>-</v>
          </cell>
          <cell r="CC75" t="str">
            <v>-</v>
          </cell>
          <cell r="CD75" t="str">
            <v>-</v>
          </cell>
          <cell r="CE75" t="str">
            <v>-</v>
          </cell>
          <cell r="CF75" t="str">
            <v>OCAMPO</v>
          </cell>
          <cell r="CG75" t="str">
            <v>-</v>
          </cell>
          <cell r="CH75" t="str">
            <v>LA CONCORDIA</v>
          </cell>
          <cell r="CI75" t="str">
            <v>BATOPILAS</v>
          </cell>
          <cell r="CJ75" t="str">
            <v>-</v>
          </cell>
          <cell r="CK75" t="str">
            <v>GENERAL SIMÓN BOLÍVAR</v>
          </cell>
          <cell r="CL75" t="str">
            <v>APASEO EL ALTO</v>
          </cell>
          <cell r="CM75" t="str">
            <v>GENERAL HELIODORO CASTILLO</v>
          </cell>
          <cell r="CN75" t="str">
            <v>SAN SALVADOR</v>
          </cell>
          <cell r="CO75" t="str">
            <v>IXTLAHUACÁN DE LOS MEMBRILLOS</v>
          </cell>
          <cell r="CP75" t="str">
            <v>IXTLAHUACA</v>
          </cell>
          <cell r="CQ75" t="str">
            <v>ARIO</v>
          </cell>
          <cell r="CR75" t="str">
            <v>TLAYACAPAN</v>
          </cell>
          <cell r="CS75" t="str">
            <v>-</v>
          </cell>
          <cell r="CT75" t="str">
            <v>CARMEN</v>
          </cell>
          <cell r="CU75" t="str">
            <v>SAN JUAN GUICHICOVI</v>
          </cell>
          <cell r="CV75" t="str">
            <v>CUETZALAN DEL PROGRESO</v>
          </cell>
          <cell r="CW75" t="str">
            <v>-</v>
          </cell>
          <cell r="CX75" t="str">
            <v>-</v>
          </cell>
          <cell r="CY75" t="str">
            <v>SAN MARTÍN CHALCHICUAUTLA</v>
          </cell>
          <cell r="CZ75" t="str">
            <v>-</v>
          </cell>
          <cell r="DA75" t="str">
            <v>URES</v>
          </cell>
          <cell r="DB75" t="str">
            <v>-</v>
          </cell>
          <cell r="DC75" t="str">
            <v>PADILLA</v>
          </cell>
          <cell r="DD75" t="str">
            <v>EL CARMEN TEQUEXQUITLA</v>
          </cell>
          <cell r="DE75" t="str">
            <v>MISANTLA</v>
          </cell>
          <cell r="DF75" t="str">
            <v>MUNA</v>
          </cell>
          <cell r="DG75" t="str">
            <v>MAZAPIL</v>
          </cell>
        </row>
        <row r="76">
          <cell r="AT76" t="str">
            <v>-</v>
          </cell>
          <cell r="AU76" t="str">
            <v>-</v>
          </cell>
          <cell r="AV76" t="str">
            <v>-</v>
          </cell>
          <cell r="AW76" t="str">
            <v>-</v>
          </cell>
          <cell r="AX76" t="str">
            <v>5014</v>
          </cell>
          <cell r="AY76" t="str">
            <v>-</v>
          </cell>
          <cell r="AZ76" t="str">
            <v>7051</v>
          </cell>
          <cell r="BA76" t="str">
            <v>8001</v>
          </cell>
          <cell r="BB76" t="str">
            <v>-</v>
          </cell>
          <cell r="BC76" t="str">
            <v>10021</v>
          </cell>
          <cell r="BD76" t="str">
            <v>11041</v>
          </cell>
          <cell r="BE76" t="str">
            <v>12051</v>
          </cell>
          <cell r="BF76" t="str">
            <v>13081</v>
          </cell>
          <cell r="BG76" t="str">
            <v>14094</v>
          </cell>
          <cell r="BH76" t="str">
            <v>15024</v>
          </cell>
          <cell r="BI76" t="str">
            <v>16065</v>
          </cell>
          <cell r="BJ76" t="str">
            <v>17010</v>
          </cell>
          <cell r="BK76" t="str">
            <v>-</v>
          </cell>
          <cell r="BL76" t="str">
            <v>19007</v>
          </cell>
          <cell r="BM76" t="str">
            <v>20399</v>
          </cell>
          <cell r="BN76" t="str">
            <v>21115</v>
          </cell>
          <cell r="BO76" t="str">
            <v>-</v>
          </cell>
          <cell r="BP76" t="str">
            <v>-</v>
          </cell>
          <cell r="BQ76" t="str">
            <v>24015</v>
          </cell>
          <cell r="BR76" t="str">
            <v>-</v>
          </cell>
          <cell r="BS76" t="str">
            <v>26004</v>
          </cell>
          <cell r="BT76" t="str">
            <v>-</v>
          </cell>
          <cell r="BU76" t="str">
            <v>28029</v>
          </cell>
          <cell r="BV76" t="str">
            <v>29038</v>
          </cell>
          <cell r="BW76" t="str">
            <v>30065</v>
          </cell>
          <cell r="BX76" t="str">
            <v>31091</v>
          </cell>
          <cell r="BY76" t="str">
            <v>32057</v>
          </cell>
          <cell r="CB76" t="str">
            <v>-</v>
          </cell>
          <cell r="CC76" t="str">
            <v>-</v>
          </cell>
          <cell r="CD76" t="str">
            <v>-</v>
          </cell>
          <cell r="CE76" t="str">
            <v>-</v>
          </cell>
          <cell r="CF76" t="str">
            <v>JIMÉNEZ</v>
          </cell>
          <cell r="CG76" t="str">
            <v>-</v>
          </cell>
          <cell r="CH76" t="str">
            <v>MAPASTEPEC</v>
          </cell>
          <cell r="CI76" t="str">
            <v>AHUMADA</v>
          </cell>
          <cell r="CJ76" t="str">
            <v>-</v>
          </cell>
          <cell r="CK76" t="str">
            <v>PEÑÓN BLANCO</v>
          </cell>
          <cell r="CL76" t="str">
            <v>URIANGATO</v>
          </cell>
          <cell r="CM76" t="str">
            <v>QUECHULTENANGO</v>
          </cell>
          <cell r="CN76" t="str">
            <v>ZACUALTIPÁN DE ÁNGELES</v>
          </cell>
          <cell r="CO76" t="str">
            <v>TEQUILA</v>
          </cell>
          <cell r="CP76" t="str">
            <v>CUAUTITLÁN</v>
          </cell>
          <cell r="CQ76" t="str">
            <v>PARACHO</v>
          </cell>
          <cell r="CR76" t="str">
            <v>JANTETELCO</v>
          </cell>
          <cell r="CS76" t="str">
            <v>-</v>
          </cell>
          <cell r="CT76" t="str">
            <v>ARAMBERRI</v>
          </cell>
          <cell r="CU76" t="str">
            <v>SANTA MARÍA ATZOMPA</v>
          </cell>
          <cell r="CV76" t="str">
            <v>QUECHOLAC</v>
          </cell>
          <cell r="CW76" t="str">
            <v>-</v>
          </cell>
          <cell r="CX76" t="str">
            <v>-</v>
          </cell>
          <cell r="CY76" t="str">
            <v>CHARCAS</v>
          </cell>
          <cell r="CZ76" t="str">
            <v>-</v>
          </cell>
          <cell r="DA76" t="str">
            <v>ALTAR</v>
          </cell>
          <cell r="DB76" t="str">
            <v>-</v>
          </cell>
          <cell r="DC76" t="str">
            <v>OCAMPO</v>
          </cell>
          <cell r="DD76" t="str">
            <v>TZOMPANTEPEC</v>
          </cell>
          <cell r="DE76" t="str">
            <v>EMILIANO ZAPATA</v>
          </cell>
          <cell r="DF76" t="str">
            <v>TINUM</v>
          </cell>
          <cell r="DG76" t="str">
            <v>TRANCOSO</v>
          </cell>
        </row>
        <row r="77">
          <cell r="AT77" t="str">
            <v>-</v>
          </cell>
          <cell r="AU77" t="str">
            <v>-</v>
          </cell>
          <cell r="AV77" t="str">
            <v>-</v>
          </cell>
          <cell r="AW77" t="str">
            <v>-</v>
          </cell>
          <cell r="AX77" t="str">
            <v>5001</v>
          </cell>
          <cell r="AY77" t="str">
            <v>-</v>
          </cell>
          <cell r="AZ77" t="str">
            <v>7001</v>
          </cell>
          <cell r="BA77" t="str">
            <v>8003</v>
          </cell>
          <cell r="BB77" t="str">
            <v>-</v>
          </cell>
          <cell r="BC77" t="str">
            <v>10002</v>
          </cell>
          <cell r="BD77" t="str">
            <v>11006</v>
          </cell>
          <cell r="BE77" t="str">
            <v>12002</v>
          </cell>
          <cell r="BF77" t="str">
            <v>13001</v>
          </cell>
          <cell r="BG77" t="str">
            <v>14001</v>
          </cell>
          <cell r="BH77" t="str">
            <v>15001</v>
          </cell>
          <cell r="BI77" t="str">
            <v>16001</v>
          </cell>
          <cell r="BJ77" t="str">
            <v>17005</v>
          </cell>
          <cell r="BK77" t="str">
            <v>-</v>
          </cell>
          <cell r="BL77" t="str">
            <v>19001</v>
          </cell>
          <cell r="BM77" t="str">
            <v>20001</v>
          </cell>
          <cell r="BN77" t="str">
            <v>21002</v>
          </cell>
          <cell r="BO77" t="str">
            <v>-</v>
          </cell>
          <cell r="BP77" t="str">
            <v>-</v>
          </cell>
          <cell r="BQ77" t="str">
            <v>24001</v>
          </cell>
          <cell r="BR77" t="str">
            <v>-</v>
          </cell>
          <cell r="BS77" t="str">
            <v>26001</v>
          </cell>
          <cell r="BT77" t="str">
            <v>-</v>
          </cell>
          <cell r="BU77" t="str">
            <v>28001</v>
          </cell>
          <cell r="BV77" t="str">
            <v>29001</v>
          </cell>
          <cell r="BW77" t="str">
            <v>30001</v>
          </cell>
          <cell r="BX77" t="str">
            <v>31001</v>
          </cell>
          <cell r="BY77" t="str">
            <v>32001</v>
          </cell>
          <cell r="CB77" t="str">
            <v>-</v>
          </cell>
          <cell r="CC77" t="str">
            <v>-</v>
          </cell>
          <cell r="CD77" t="str">
            <v>-</v>
          </cell>
          <cell r="CE77" t="str">
            <v>-</v>
          </cell>
          <cell r="CF77" t="str">
            <v>ABASOLO</v>
          </cell>
          <cell r="CG77" t="str">
            <v>-</v>
          </cell>
          <cell r="CH77" t="str">
            <v>ACACOYAGUA</v>
          </cell>
          <cell r="CI77" t="str">
            <v>ALLENDE</v>
          </cell>
          <cell r="CJ77" t="str">
            <v>-</v>
          </cell>
          <cell r="CK77" t="str">
            <v>CANELAS</v>
          </cell>
          <cell r="CL77" t="str">
            <v>ATARJEA</v>
          </cell>
          <cell r="CM77" t="str">
            <v>AHUACUOTZINGO</v>
          </cell>
          <cell r="CN77" t="str">
            <v>ACATLÁN</v>
          </cell>
          <cell r="CO77" t="str">
            <v>ACATIC</v>
          </cell>
          <cell r="CP77" t="str">
            <v>ACAMBAY</v>
          </cell>
          <cell r="CQ77" t="str">
            <v>ACUITZIO</v>
          </cell>
          <cell r="CR77" t="str">
            <v>COATLÁN DEL RÍO</v>
          </cell>
          <cell r="CS77" t="str">
            <v>-</v>
          </cell>
          <cell r="CT77" t="str">
            <v>ABASOLO</v>
          </cell>
          <cell r="CU77" t="str">
            <v>ABEJONES</v>
          </cell>
          <cell r="CV77" t="str">
            <v>ACATENO</v>
          </cell>
          <cell r="CW77" t="str">
            <v>-</v>
          </cell>
          <cell r="CX77" t="str">
            <v>-</v>
          </cell>
          <cell r="CY77" t="str">
            <v>AHUALULCO</v>
          </cell>
          <cell r="CZ77" t="str">
            <v>-</v>
          </cell>
          <cell r="DA77" t="str">
            <v>ACONCHI</v>
          </cell>
          <cell r="DB77" t="str">
            <v>-</v>
          </cell>
          <cell r="DC77" t="str">
            <v>ABASOLO</v>
          </cell>
          <cell r="DD77" t="str">
            <v>AMAXAC DE GUERRERO</v>
          </cell>
          <cell r="DE77" t="str">
            <v>ACAJETE</v>
          </cell>
          <cell r="DF77" t="str">
            <v>ABALÁ</v>
          </cell>
          <cell r="DG77" t="str">
            <v>APOZOL</v>
          </cell>
        </row>
        <row r="78">
          <cell r="AT78" t="str">
            <v>-</v>
          </cell>
          <cell r="AU78" t="str">
            <v>-</v>
          </cell>
          <cell r="AV78" t="str">
            <v>-</v>
          </cell>
          <cell r="AW78" t="str">
            <v>-</v>
          </cell>
          <cell r="AX78" t="str">
            <v>5005</v>
          </cell>
          <cell r="AY78" t="str">
            <v>-</v>
          </cell>
          <cell r="AZ78" t="str">
            <v>7002</v>
          </cell>
          <cell r="BA78" t="str">
            <v>8004</v>
          </cell>
          <cell r="BB78" t="str">
            <v>-</v>
          </cell>
          <cell r="BC78" t="str">
            <v>10003</v>
          </cell>
          <cell r="BD78" t="str">
            <v>11008</v>
          </cell>
          <cell r="BE78" t="str">
            <v>12004</v>
          </cell>
          <cell r="BF78" t="str">
            <v>13004</v>
          </cell>
          <cell r="BG78" t="str">
            <v>14002</v>
          </cell>
          <cell r="BH78" t="str">
            <v>15002</v>
          </cell>
          <cell r="BI78" t="str">
            <v>16002</v>
          </cell>
          <cell r="BJ78" t="str">
            <v>17013</v>
          </cell>
          <cell r="BK78" t="str">
            <v>-</v>
          </cell>
          <cell r="BL78" t="str">
            <v>19002</v>
          </cell>
          <cell r="BM78" t="str">
            <v>20003</v>
          </cell>
          <cell r="BN78" t="str">
            <v>21003</v>
          </cell>
          <cell r="BO78" t="str">
            <v>-</v>
          </cell>
          <cell r="BP78" t="str">
            <v>-</v>
          </cell>
          <cell r="BQ78" t="str">
            <v>24002</v>
          </cell>
          <cell r="BR78" t="str">
            <v>-</v>
          </cell>
          <cell r="BS78" t="str">
            <v>26005</v>
          </cell>
          <cell r="BT78" t="str">
            <v>-</v>
          </cell>
          <cell r="BU78" t="str">
            <v>28004</v>
          </cell>
          <cell r="BV78" t="str">
            <v>29002</v>
          </cell>
          <cell r="BW78" t="str">
            <v>30002</v>
          </cell>
          <cell r="BX78" t="str">
            <v>31003</v>
          </cell>
          <cell r="BY78" t="str">
            <v>32002</v>
          </cell>
          <cell r="CB78" t="str">
            <v>-</v>
          </cell>
          <cell r="CC78" t="str">
            <v>-</v>
          </cell>
          <cell r="CD78" t="str">
            <v>-</v>
          </cell>
          <cell r="CE78" t="str">
            <v>-</v>
          </cell>
          <cell r="CF78" t="str">
            <v>CANDELA</v>
          </cell>
          <cell r="CG78" t="str">
            <v>-</v>
          </cell>
          <cell r="CH78" t="str">
            <v>ACALA</v>
          </cell>
          <cell r="CI78" t="str">
            <v>AQUILES SERDÁN</v>
          </cell>
          <cell r="CJ78" t="str">
            <v>-</v>
          </cell>
          <cell r="CK78" t="str">
            <v>CONETO DE COMONFORT</v>
          </cell>
          <cell r="CL78" t="str">
            <v>MANUEL DOBLADO</v>
          </cell>
          <cell r="CM78" t="str">
            <v>ALCOZAUCA DE GUERRERO</v>
          </cell>
          <cell r="CN78" t="str">
            <v>AGUA BLANCA DE ITURBIDE</v>
          </cell>
          <cell r="CO78" t="str">
            <v>ACATLÁN DE JUÁREZ</v>
          </cell>
          <cell r="CP78" t="str">
            <v>ACOLMAN</v>
          </cell>
          <cell r="CQ78" t="str">
            <v>AGUILILLA</v>
          </cell>
          <cell r="CR78" t="str">
            <v>JONACATEPEC</v>
          </cell>
          <cell r="CS78" t="str">
            <v>-</v>
          </cell>
          <cell r="CT78" t="str">
            <v>AGUALEGUAS</v>
          </cell>
          <cell r="CU78" t="str">
            <v>ASUNCIÓN CACALOTEPEC</v>
          </cell>
          <cell r="CV78" t="str">
            <v>ACATLÁN</v>
          </cell>
          <cell r="CW78" t="str">
            <v>-</v>
          </cell>
          <cell r="CX78" t="str">
            <v>-</v>
          </cell>
          <cell r="CY78" t="str">
            <v>ALAQUINES</v>
          </cell>
          <cell r="CZ78" t="str">
            <v>-</v>
          </cell>
          <cell r="DA78" t="str">
            <v>ARIVECHI</v>
          </cell>
          <cell r="DB78" t="str">
            <v>-</v>
          </cell>
          <cell r="DC78" t="str">
            <v>ANTIGUO MORELOS</v>
          </cell>
          <cell r="DD78" t="str">
            <v>APETATITLÁN DE ANTONIO CARVAJAL</v>
          </cell>
          <cell r="DE78" t="str">
            <v>ACATLÁN</v>
          </cell>
          <cell r="DF78" t="str">
            <v>AKIL</v>
          </cell>
          <cell r="DG78" t="str">
            <v>APULCO</v>
          </cell>
        </row>
        <row r="79">
          <cell r="AT79" t="str">
            <v>-</v>
          </cell>
          <cell r="AU79" t="str">
            <v>-</v>
          </cell>
          <cell r="AV79" t="str">
            <v>-</v>
          </cell>
          <cell r="AW79" t="str">
            <v>-</v>
          </cell>
          <cell r="AX79" t="str">
            <v>5008</v>
          </cell>
          <cell r="AY79" t="str">
            <v>-</v>
          </cell>
          <cell r="AZ79" t="str">
            <v>7003</v>
          </cell>
          <cell r="BA79" t="str">
            <v>8006</v>
          </cell>
          <cell r="BB79" t="str">
            <v>-</v>
          </cell>
          <cell r="BC79" t="str">
            <v>10009</v>
          </cell>
          <cell r="BD79" t="str">
            <v>11010</v>
          </cell>
          <cell r="BE79" t="str">
            <v>12005</v>
          </cell>
          <cell r="BF79" t="str">
            <v>13005</v>
          </cell>
          <cell r="BG79" t="str">
            <v>14003</v>
          </cell>
          <cell r="BH79" t="str">
            <v>15003</v>
          </cell>
          <cell r="BI79" t="str">
            <v>16003</v>
          </cell>
          <cell r="BJ79" t="str">
            <v>17014</v>
          </cell>
          <cell r="BK79" t="str">
            <v>-</v>
          </cell>
          <cell r="BL79" t="str">
            <v>19003</v>
          </cell>
          <cell r="BM79" t="str">
            <v>20004</v>
          </cell>
          <cell r="BN79" t="str">
            <v>21005</v>
          </cell>
          <cell r="BO79" t="str">
            <v>-</v>
          </cell>
          <cell r="BP79" t="str">
            <v>-</v>
          </cell>
          <cell r="BQ79" t="str">
            <v>24004</v>
          </cell>
          <cell r="BR79" t="str">
            <v>-</v>
          </cell>
          <cell r="BS79" t="str">
            <v>26006</v>
          </cell>
          <cell r="BT79" t="str">
            <v>-</v>
          </cell>
          <cell r="BU79" t="str">
            <v>28005</v>
          </cell>
          <cell r="BV79" t="str">
            <v>29003</v>
          </cell>
          <cell r="BW79" t="str">
            <v>30004</v>
          </cell>
          <cell r="BX79" t="str">
            <v>31004</v>
          </cell>
          <cell r="BY79" t="str">
            <v>32003</v>
          </cell>
          <cell r="CB79" t="str">
            <v>-</v>
          </cell>
          <cell r="CC79" t="str">
            <v>-</v>
          </cell>
          <cell r="CD79" t="str">
            <v>-</v>
          </cell>
          <cell r="CE79" t="str">
            <v>-</v>
          </cell>
          <cell r="CF79" t="str">
            <v>ESCOBEDO</v>
          </cell>
          <cell r="CG79" t="str">
            <v>-</v>
          </cell>
          <cell r="CH79" t="str">
            <v>ACAPETAHUA</v>
          </cell>
          <cell r="CI79" t="str">
            <v>BACHÍNIVA</v>
          </cell>
          <cell r="CJ79" t="str">
            <v>-</v>
          </cell>
          <cell r="CK79" t="str">
            <v>GUANACEVÍ</v>
          </cell>
          <cell r="CL79" t="str">
            <v>CORONEO</v>
          </cell>
          <cell r="CM79" t="str">
            <v>ALPOYECA</v>
          </cell>
          <cell r="CN79" t="str">
            <v>AJACUBA</v>
          </cell>
          <cell r="CO79" t="str">
            <v>AHUALULCO DE MERCADO</v>
          </cell>
          <cell r="CP79" t="str">
            <v>ACULCO</v>
          </cell>
          <cell r="CQ79" t="str">
            <v>ÁLVARO OBREGÓN</v>
          </cell>
          <cell r="CR79" t="str">
            <v>MAZATEPEC</v>
          </cell>
          <cell r="CS79" t="str">
            <v>-</v>
          </cell>
          <cell r="CT79" t="str">
            <v>LOS ALDAMAS</v>
          </cell>
          <cell r="CU79" t="str">
            <v>ASUNCIÓN CUYOTEPEJI</v>
          </cell>
          <cell r="CV79" t="str">
            <v>ACTEOPAN</v>
          </cell>
          <cell r="CW79" t="str">
            <v>-</v>
          </cell>
          <cell r="CX79" t="str">
            <v>-</v>
          </cell>
          <cell r="CY79" t="str">
            <v>ARMADILLO DE LOS INFANTE</v>
          </cell>
          <cell r="CZ79" t="str">
            <v>-</v>
          </cell>
          <cell r="DA79" t="str">
            <v>ARIZPE</v>
          </cell>
          <cell r="DB79" t="str">
            <v>-</v>
          </cell>
          <cell r="DC79" t="str">
            <v>BURGOS</v>
          </cell>
          <cell r="DD79" t="str">
            <v>ATLANGATEPEC</v>
          </cell>
          <cell r="DE79" t="str">
            <v>ACTOPAN</v>
          </cell>
          <cell r="DF79" t="str">
            <v>BACA</v>
          </cell>
          <cell r="DG79" t="str">
            <v>ATOLINGA</v>
          </cell>
        </row>
        <row r="80">
          <cell r="AT80" t="str">
            <v>-</v>
          </cell>
          <cell r="AU80" t="str">
            <v>-</v>
          </cell>
          <cell r="AV80" t="str">
            <v>-</v>
          </cell>
          <cell r="AW80" t="str">
            <v>-</v>
          </cell>
          <cell r="AX80" t="str">
            <v>5012</v>
          </cell>
          <cell r="AY80" t="str">
            <v>-</v>
          </cell>
          <cell r="AZ80" t="str">
            <v>7004</v>
          </cell>
          <cell r="BA80" t="str">
            <v>8012</v>
          </cell>
          <cell r="BB80" t="str">
            <v>-</v>
          </cell>
          <cell r="BC80" t="str">
            <v>10010</v>
          </cell>
          <cell r="BD80" t="str">
            <v>11012</v>
          </cell>
          <cell r="BE80" t="str">
            <v>12006</v>
          </cell>
          <cell r="BF80" t="str">
            <v>13006</v>
          </cell>
          <cell r="BG80" t="str">
            <v>14004</v>
          </cell>
          <cell r="BH80" t="str">
            <v>15004</v>
          </cell>
          <cell r="BI80" t="str">
            <v>16004</v>
          </cell>
          <cell r="BJ80" t="str">
            <v>17021</v>
          </cell>
          <cell r="BK80" t="str">
            <v>-</v>
          </cell>
          <cell r="BL80" t="str">
            <v>19008</v>
          </cell>
          <cell r="BM80" t="str">
            <v>20005</v>
          </cell>
          <cell r="BN80" t="str">
            <v>21006</v>
          </cell>
          <cell r="BO80" t="str">
            <v>-</v>
          </cell>
          <cell r="BP80" t="str">
            <v>-</v>
          </cell>
          <cell r="BQ80" t="str">
            <v>24005</v>
          </cell>
          <cell r="BR80" t="str">
            <v>-</v>
          </cell>
          <cell r="BS80" t="str">
            <v>26007</v>
          </cell>
          <cell r="BT80" t="str">
            <v>-</v>
          </cell>
          <cell r="BU80" t="str">
            <v>28006</v>
          </cell>
          <cell r="BV80" t="str">
            <v>29008</v>
          </cell>
          <cell r="BW80" t="str">
            <v>30005</v>
          </cell>
          <cell r="BX80" t="str">
            <v>31005</v>
          </cell>
          <cell r="BY80" t="str">
            <v>32004</v>
          </cell>
          <cell r="CB80" t="str">
            <v>-</v>
          </cell>
          <cell r="CC80" t="str">
            <v>-</v>
          </cell>
          <cell r="CD80" t="str">
            <v>-</v>
          </cell>
          <cell r="CE80" t="str">
            <v>-</v>
          </cell>
          <cell r="CF80" t="str">
            <v>GUERRERO</v>
          </cell>
          <cell r="CG80" t="str">
            <v>-</v>
          </cell>
          <cell r="CH80" t="str">
            <v>ALTAMIRANO</v>
          </cell>
          <cell r="CI80" t="str">
            <v>CARICHÍ</v>
          </cell>
          <cell r="CJ80" t="str">
            <v>-</v>
          </cell>
          <cell r="CK80" t="str">
            <v>HIDALGO</v>
          </cell>
          <cell r="CL80" t="str">
            <v>CUERÁMARO</v>
          </cell>
          <cell r="CM80" t="str">
            <v>APAXTLA</v>
          </cell>
          <cell r="CN80" t="str">
            <v>ALFAJAYUCAN</v>
          </cell>
          <cell r="CO80" t="str">
            <v>AMACUECA</v>
          </cell>
          <cell r="CP80" t="str">
            <v>ALMOLOYA DE ALQUISIRAS</v>
          </cell>
          <cell r="CQ80" t="str">
            <v>ANGAMACUTIRO</v>
          </cell>
          <cell r="CR80" t="str">
            <v>TETECALA</v>
          </cell>
          <cell r="CS80" t="str">
            <v>-</v>
          </cell>
          <cell r="CT80" t="str">
            <v>BUSTAMANTE</v>
          </cell>
          <cell r="CU80" t="str">
            <v>ASUNCIÓN IXTALTEPEC</v>
          </cell>
          <cell r="CV80" t="str">
            <v>AHUACATLÁN</v>
          </cell>
          <cell r="CW80" t="str">
            <v>-</v>
          </cell>
          <cell r="CX80" t="str">
            <v>-</v>
          </cell>
          <cell r="CY80" t="str">
            <v>CÁRDENAS</v>
          </cell>
          <cell r="CZ80" t="str">
            <v>-</v>
          </cell>
          <cell r="DA80" t="str">
            <v>ATIL</v>
          </cell>
          <cell r="DB80" t="str">
            <v>-</v>
          </cell>
          <cell r="DC80" t="str">
            <v>BUSTAMANTE</v>
          </cell>
          <cell r="DD80" t="str">
            <v>CUAPIAXTLA</v>
          </cell>
          <cell r="DE80" t="str">
            <v>ACULA</v>
          </cell>
          <cell r="DF80" t="str">
            <v>BOKOBÁ</v>
          </cell>
          <cell r="DG80" t="str">
            <v>BENITO JUÁREZ</v>
          </cell>
        </row>
        <row r="81">
          <cell r="AT81" t="str">
            <v>-</v>
          </cell>
          <cell r="AU81" t="str">
            <v>-</v>
          </cell>
          <cell r="AV81" t="str">
            <v>-</v>
          </cell>
          <cell r="AW81" t="str">
            <v>-</v>
          </cell>
          <cell r="AX81" t="str">
            <v>5013</v>
          </cell>
          <cell r="AY81" t="str">
            <v>-</v>
          </cell>
          <cell r="AZ81" t="str">
            <v>7005</v>
          </cell>
          <cell r="BA81" t="str">
            <v>8013</v>
          </cell>
          <cell r="BB81" t="str">
            <v>-</v>
          </cell>
          <cell r="BC81" t="str">
            <v>10011</v>
          </cell>
          <cell r="BD81" t="str">
            <v>11013</v>
          </cell>
          <cell r="BE81" t="str">
            <v>12007</v>
          </cell>
          <cell r="BF81" t="str">
            <v>13007</v>
          </cell>
          <cell r="BG81" t="str">
            <v>14005</v>
          </cell>
          <cell r="BH81" t="str">
            <v>15006</v>
          </cell>
          <cell r="BI81" t="str">
            <v>16005</v>
          </cell>
          <cell r="BJ81" t="str">
            <v>17023</v>
          </cell>
          <cell r="BK81" t="str">
            <v>-</v>
          </cell>
          <cell r="BL81" t="str">
            <v>19011</v>
          </cell>
          <cell r="BM81" t="str">
            <v>20006</v>
          </cell>
          <cell r="BN81" t="str">
            <v>21007</v>
          </cell>
          <cell r="BO81" t="str">
            <v>-</v>
          </cell>
          <cell r="BP81" t="str">
            <v>-</v>
          </cell>
          <cell r="BQ81" t="str">
            <v>24006</v>
          </cell>
          <cell r="BR81" t="str">
            <v>-</v>
          </cell>
          <cell r="BS81" t="str">
            <v>26008</v>
          </cell>
          <cell r="BT81" t="str">
            <v>-</v>
          </cell>
          <cell r="BU81" t="str">
            <v>28008</v>
          </cell>
          <cell r="BV81" t="str">
            <v>29009</v>
          </cell>
          <cell r="BW81" t="str">
            <v>30006</v>
          </cell>
          <cell r="BX81" t="str">
            <v>31006</v>
          </cell>
          <cell r="BY81" t="str">
            <v>32006</v>
          </cell>
          <cell r="CB81" t="str">
            <v>-</v>
          </cell>
          <cell r="CC81" t="str">
            <v>-</v>
          </cell>
          <cell r="CD81" t="str">
            <v>-</v>
          </cell>
          <cell r="CE81" t="str">
            <v>-</v>
          </cell>
          <cell r="CF81" t="str">
            <v>HIDALGO</v>
          </cell>
          <cell r="CG81" t="str">
            <v>-</v>
          </cell>
          <cell r="CH81" t="str">
            <v>AMATÁN</v>
          </cell>
          <cell r="CI81" t="str">
            <v>CASAS GRANDES</v>
          </cell>
          <cell r="CJ81" t="str">
            <v>-</v>
          </cell>
          <cell r="CK81" t="str">
            <v>INDÉ</v>
          </cell>
          <cell r="CL81" t="str">
            <v>DOCTOR MORA</v>
          </cell>
          <cell r="CM81" t="str">
            <v>ARCELIA</v>
          </cell>
          <cell r="CN81" t="str">
            <v>ALMOLOYA</v>
          </cell>
          <cell r="CO81" t="str">
            <v>AMATITÁN</v>
          </cell>
          <cell r="CP81" t="str">
            <v>ALMOLOYA DEL RÍO</v>
          </cell>
          <cell r="CQ81" t="str">
            <v>ANGANGUEO</v>
          </cell>
          <cell r="CR81" t="str">
            <v>TLALNEPANTLA</v>
          </cell>
          <cell r="CS81" t="str">
            <v>-</v>
          </cell>
          <cell r="CT81" t="str">
            <v>CERRALVO</v>
          </cell>
          <cell r="CU81" t="str">
            <v>ASUNCIÓN NOCHIXTLÁN</v>
          </cell>
          <cell r="CV81" t="str">
            <v>AHUATLÁN</v>
          </cell>
          <cell r="CW81" t="str">
            <v>-</v>
          </cell>
          <cell r="CX81" t="str">
            <v>-</v>
          </cell>
          <cell r="CY81" t="str">
            <v>CATORCE</v>
          </cell>
          <cell r="CZ81" t="str">
            <v>-</v>
          </cell>
          <cell r="DA81" t="str">
            <v>BACADÉHUACHI</v>
          </cell>
          <cell r="DB81" t="str">
            <v>-</v>
          </cell>
          <cell r="DC81" t="str">
            <v>CASAS</v>
          </cell>
          <cell r="DD81" t="str">
            <v>CUAXOMULCO</v>
          </cell>
          <cell r="DE81" t="str">
            <v>ACULTZINGO</v>
          </cell>
          <cell r="DF81" t="str">
            <v>BUCTZOTZ</v>
          </cell>
          <cell r="DG81" t="str">
            <v>CAÑITAS DE FELIPE PESCADOR</v>
          </cell>
        </row>
        <row r="82">
          <cell r="AT82" t="str">
            <v>-</v>
          </cell>
          <cell r="AU82" t="str">
            <v>-</v>
          </cell>
          <cell r="AV82" t="str">
            <v>-</v>
          </cell>
          <cell r="AW82" t="str">
            <v>-</v>
          </cell>
          <cell r="AX82" t="str">
            <v>5015</v>
          </cell>
          <cell r="AY82" t="str">
            <v>-</v>
          </cell>
          <cell r="AZ82" t="str">
            <v>7006</v>
          </cell>
          <cell r="BA82" t="str">
            <v>8014</v>
          </cell>
          <cell r="BB82" t="str">
            <v>-</v>
          </cell>
          <cell r="BC82" t="str">
            <v>10017</v>
          </cell>
          <cell r="BD82" t="str">
            <v>11016</v>
          </cell>
          <cell r="BE82" t="str">
            <v>12008</v>
          </cell>
          <cell r="BF82" t="str">
            <v>13009</v>
          </cell>
          <cell r="BG82" t="str">
            <v>14007</v>
          </cell>
          <cell r="BH82" t="str">
            <v>15007</v>
          </cell>
          <cell r="BI82" t="str">
            <v>16007</v>
          </cell>
          <cell r="BJ82" t="str">
            <v>17027</v>
          </cell>
          <cell r="BK82" t="str">
            <v>-</v>
          </cell>
          <cell r="BL82" t="str">
            <v>19013</v>
          </cell>
          <cell r="BM82" t="str">
            <v>20007</v>
          </cell>
          <cell r="BN82" t="str">
            <v>21008</v>
          </cell>
          <cell r="BO82" t="str">
            <v>-</v>
          </cell>
          <cell r="BP82" t="str">
            <v>-</v>
          </cell>
          <cell r="BQ82" t="str">
            <v>24007</v>
          </cell>
          <cell r="BR82" t="str">
            <v>-</v>
          </cell>
          <cell r="BS82" t="str">
            <v>26009</v>
          </cell>
          <cell r="BT82" t="str">
            <v>-</v>
          </cell>
          <cell r="BU82" t="str">
            <v>28010</v>
          </cell>
          <cell r="BV82" t="str">
            <v>29011</v>
          </cell>
          <cell r="BW82" t="str">
            <v>30007</v>
          </cell>
          <cell r="BX82" t="str">
            <v>31007</v>
          </cell>
          <cell r="BY82" t="str">
            <v>32007</v>
          </cell>
          <cell r="CB82" t="str">
            <v>-</v>
          </cell>
          <cell r="CC82" t="str">
            <v>-</v>
          </cell>
          <cell r="CD82" t="str">
            <v>-</v>
          </cell>
          <cell r="CE82" t="str">
            <v>-</v>
          </cell>
          <cell r="CF82" t="str">
            <v>JUÁREZ</v>
          </cell>
          <cell r="CG82" t="str">
            <v>-</v>
          </cell>
          <cell r="CH82" t="str">
            <v>AMATENANGO DE LA FRONTERA</v>
          </cell>
          <cell r="CI82" t="str">
            <v>CORONADO</v>
          </cell>
          <cell r="CJ82" t="str">
            <v>-</v>
          </cell>
          <cell r="CK82" t="str">
            <v>OCAMPO</v>
          </cell>
          <cell r="CL82" t="str">
            <v>HUANÍMARO</v>
          </cell>
          <cell r="CM82" t="str">
            <v>ATENANGO DEL RÍO</v>
          </cell>
          <cell r="CN82" t="str">
            <v>EL ARENAL</v>
          </cell>
          <cell r="CO82" t="str">
            <v>SAN JUANITO DE ESCOBEDO</v>
          </cell>
          <cell r="CP82" t="str">
            <v>AMANALCO</v>
          </cell>
          <cell r="CQ82" t="str">
            <v>APORO</v>
          </cell>
          <cell r="CR82" t="str">
            <v>TOTOLAPAN</v>
          </cell>
          <cell r="CS82" t="str">
            <v>-</v>
          </cell>
          <cell r="CT82" t="str">
            <v>CHINA</v>
          </cell>
          <cell r="CU82" t="str">
            <v>ASUNCIÓN OCOTLÁN</v>
          </cell>
          <cell r="CV82" t="str">
            <v>AHUAZOTEPEC</v>
          </cell>
          <cell r="CW82" t="str">
            <v>-</v>
          </cell>
          <cell r="CX82" t="str">
            <v>-</v>
          </cell>
          <cell r="CY82" t="str">
            <v>CEDRAL</v>
          </cell>
          <cell r="CZ82" t="str">
            <v>-</v>
          </cell>
          <cell r="DA82" t="str">
            <v>BACANORA</v>
          </cell>
          <cell r="DB82" t="str">
            <v>-</v>
          </cell>
          <cell r="DC82" t="str">
            <v>CRUILLAS</v>
          </cell>
          <cell r="DD82" t="str">
            <v>MUÑOZ DE DOMINGO ARENAS</v>
          </cell>
          <cell r="DE82" t="str">
            <v>CAMARÓN DE TEJEDA</v>
          </cell>
          <cell r="DF82" t="str">
            <v>CACALCHÉN</v>
          </cell>
          <cell r="DG82" t="str">
            <v>CONCEPCIÓN DEL ORO</v>
          </cell>
        </row>
        <row r="83">
          <cell r="AT83" t="str">
            <v>-</v>
          </cell>
          <cell r="AU83" t="str">
            <v>-</v>
          </cell>
          <cell r="AV83" t="str">
            <v>-</v>
          </cell>
          <cell r="AW83" t="str">
            <v>-</v>
          </cell>
          <cell r="AX83" t="str">
            <v>5016</v>
          </cell>
          <cell r="AY83" t="str">
            <v>-</v>
          </cell>
          <cell r="AZ83" t="str">
            <v>7007</v>
          </cell>
          <cell r="BA83" t="str">
            <v>8015</v>
          </cell>
          <cell r="BB83" t="str">
            <v>-</v>
          </cell>
          <cell r="BC83" t="str">
            <v>10019</v>
          </cell>
          <cell r="BD83" t="str">
            <v>11018</v>
          </cell>
          <cell r="BE83" t="str">
            <v>12009</v>
          </cell>
          <cell r="BF83" t="str">
            <v>13010</v>
          </cell>
          <cell r="BG83" t="str">
            <v>14009</v>
          </cell>
          <cell r="BH83" t="str">
            <v>15008</v>
          </cell>
          <cell r="BI83" t="str">
            <v>16008</v>
          </cell>
          <cell r="BJ83" t="str">
            <v>17032</v>
          </cell>
          <cell r="BK83" t="str">
            <v>-</v>
          </cell>
          <cell r="BL83" t="str">
            <v>19015</v>
          </cell>
          <cell r="BM83" t="str">
            <v>20008</v>
          </cell>
          <cell r="BN83" t="str">
            <v>21009</v>
          </cell>
          <cell r="BO83" t="str">
            <v>-</v>
          </cell>
          <cell r="BP83" t="str">
            <v>-</v>
          </cell>
          <cell r="BQ83" t="str">
            <v>24009</v>
          </cell>
          <cell r="BR83" t="str">
            <v>-</v>
          </cell>
          <cell r="BS83" t="str">
            <v>26010</v>
          </cell>
          <cell r="BT83" t="str">
            <v>-</v>
          </cell>
          <cell r="BU83" t="str">
            <v>28011</v>
          </cell>
          <cell r="BV83" t="str">
            <v>29012</v>
          </cell>
          <cell r="BW83" t="str">
            <v>30008</v>
          </cell>
          <cell r="BX83" t="str">
            <v>31008</v>
          </cell>
          <cell r="BY83" t="str">
            <v>32008</v>
          </cell>
          <cell r="CB83" t="str">
            <v>-</v>
          </cell>
          <cell r="CC83" t="str">
            <v>-</v>
          </cell>
          <cell r="CD83" t="str">
            <v>-</v>
          </cell>
          <cell r="CE83" t="str">
            <v>-</v>
          </cell>
          <cell r="CF83" t="str">
            <v>LAMADRID</v>
          </cell>
          <cell r="CG83" t="str">
            <v>-</v>
          </cell>
          <cell r="CH83" t="str">
            <v>AMATENANGO DEL VALLE</v>
          </cell>
          <cell r="CI83" t="str">
            <v>COYAME DEL SOTOL</v>
          </cell>
          <cell r="CJ83" t="str">
            <v>-</v>
          </cell>
          <cell r="CK83" t="str">
            <v>OTÁEZ</v>
          </cell>
          <cell r="CL83" t="str">
            <v>JARAL DEL PROGRESO</v>
          </cell>
          <cell r="CM83" t="str">
            <v>ATLAMAJALCINGO DEL MONTE</v>
          </cell>
          <cell r="CN83" t="str">
            <v>ATITALAQUIA</v>
          </cell>
          <cell r="CO83" t="str">
            <v>EL ARENAL</v>
          </cell>
          <cell r="CP83" t="str">
            <v>AMATEPEC</v>
          </cell>
          <cell r="CQ83" t="str">
            <v>AQUILA</v>
          </cell>
          <cell r="CR83" t="str">
            <v>ZACUALPAN DE AMILPAS</v>
          </cell>
          <cell r="CS83" t="str">
            <v>-</v>
          </cell>
          <cell r="CT83" t="str">
            <v>DR. COSS</v>
          </cell>
          <cell r="CU83" t="str">
            <v>ASUNCIÓN TLACOLULITA</v>
          </cell>
          <cell r="CV83" t="str">
            <v>AHUEHUETITLA</v>
          </cell>
          <cell r="CW83" t="str">
            <v>-</v>
          </cell>
          <cell r="CX83" t="str">
            <v>-</v>
          </cell>
          <cell r="CY83" t="str">
            <v>CERRO DE SAN PEDRO</v>
          </cell>
          <cell r="CZ83" t="str">
            <v>-</v>
          </cell>
          <cell r="DA83" t="str">
            <v>BACERAC</v>
          </cell>
          <cell r="DB83" t="str">
            <v>-</v>
          </cell>
          <cell r="DC83" t="str">
            <v>GÓMEZ FARÍAS</v>
          </cell>
          <cell r="DD83" t="str">
            <v>ESPAÑITA</v>
          </cell>
          <cell r="DE83" t="str">
            <v>ALPATLÁHUAC</v>
          </cell>
          <cell r="DF83" t="str">
            <v>CALOTMUL</v>
          </cell>
          <cell r="DG83" t="str">
            <v>CUAUHTÉMOC</v>
          </cell>
        </row>
        <row r="84">
          <cell r="AT84" t="str">
            <v>-</v>
          </cell>
          <cell r="AU84" t="str">
            <v>-</v>
          </cell>
          <cell r="AV84" t="str">
            <v>-</v>
          </cell>
          <cell r="AW84" t="str">
            <v>-</v>
          </cell>
          <cell r="AX84" t="str">
            <v>5019</v>
          </cell>
          <cell r="AY84" t="str">
            <v>-</v>
          </cell>
          <cell r="AZ84" t="str">
            <v>7008</v>
          </cell>
          <cell r="BA84" t="str">
            <v>8016</v>
          </cell>
          <cell r="BB84" t="str">
            <v>-</v>
          </cell>
          <cell r="BC84" t="str">
            <v>10025</v>
          </cell>
          <cell r="BD84" t="str">
            <v>11019</v>
          </cell>
          <cell r="BE84" t="str">
            <v>12010</v>
          </cell>
          <cell r="BF84" t="str">
            <v>13011</v>
          </cell>
          <cell r="BG84" t="str">
            <v>14010</v>
          </cell>
          <cell r="BH84" t="str">
            <v>15009</v>
          </cell>
          <cell r="BI84" t="str">
            <v>16010</v>
          </cell>
          <cell r="BJ84" t="str">
            <v>17033</v>
          </cell>
          <cell r="BK84" t="str">
            <v>-</v>
          </cell>
          <cell r="BL84" t="str">
            <v>19016</v>
          </cell>
          <cell r="BM84" t="str">
            <v>20009</v>
          </cell>
          <cell r="BN84" t="str">
            <v>21011</v>
          </cell>
          <cell r="BO84" t="str">
            <v>-</v>
          </cell>
          <cell r="BP84" t="str">
            <v>-</v>
          </cell>
          <cell r="BQ84" t="str">
            <v>24012</v>
          </cell>
          <cell r="BR84" t="str">
            <v>-</v>
          </cell>
          <cell r="BS84" t="str">
            <v>26011</v>
          </cell>
          <cell r="BT84" t="str">
            <v>-</v>
          </cell>
          <cell r="BU84" t="str">
            <v>28014</v>
          </cell>
          <cell r="BV84" t="str">
            <v>29014</v>
          </cell>
          <cell r="BW84" t="str">
            <v>30009</v>
          </cell>
          <cell r="BX84" t="str">
            <v>31009</v>
          </cell>
          <cell r="BY84" t="str">
            <v>32009</v>
          </cell>
          <cell r="CB84" t="str">
            <v>-</v>
          </cell>
          <cell r="CC84" t="str">
            <v>-</v>
          </cell>
          <cell r="CD84" t="str">
            <v>-</v>
          </cell>
          <cell r="CE84" t="str">
            <v>-</v>
          </cell>
          <cell r="CF84" t="str">
            <v>MORELOS</v>
          </cell>
          <cell r="CG84" t="str">
            <v>-</v>
          </cell>
          <cell r="CH84" t="str">
            <v>ANGEL ALBINO CORZO</v>
          </cell>
          <cell r="CI84" t="str">
            <v>LA CRUZ</v>
          </cell>
          <cell r="CJ84" t="str">
            <v>-</v>
          </cell>
          <cell r="CK84" t="str">
            <v>SAN BERNARDO</v>
          </cell>
          <cell r="CL84" t="str">
            <v>JERÉCUARO</v>
          </cell>
          <cell r="CM84" t="str">
            <v>ATLIXTAC</v>
          </cell>
          <cell r="CN84" t="str">
            <v>ATLAPEXCO</v>
          </cell>
          <cell r="CO84" t="str">
            <v>ATEMAJAC DE BRIZUELA</v>
          </cell>
          <cell r="CP84" t="str">
            <v>AMECAMECA</v>
          </cell>
          <cell r="CQ84" t="str">
            <v>ARTEAGA</v>
          </cell>
          <cell r="CR84" t="str">
            <v>TEMOAC</v>
          </cell>
          <cell r="CS84" t="str">
            <v>-</v>
          </cell>
          <cell r="CT84" t="str">
            <v>DR. GONZÁLEZ</v>
          </cell>
          <cell r="CU84" t="str">
            <v>AYOTZINTEPEC</v>
          </cell>
          <cell r="CV84" t="str">
            <v>ALBINO ZERTUCHE</v>
          </cell>
          <cell r="CW84" t="str">
            <v>-</v>
          </cell>
          <cell r="CX84" t="str">
            <v>-</v>
          </cell>
          <cell r="CY84" t="str">
            <v>TANCANHUITZ</v>
          </cell>
          <cell r="CZ84" t="str">
            <v>-</v>
          </cell>
          <cell r="DA84" t="str">
            <v>BACOACHI</v>
          </cell>
          <cell r="DB84" t="str">
            <v>-</v>
          </cell>
          <cell r="DC84" t="str">
            <v>GUERRERO</v>
          </cell>
          <cell r="DD84" t="str">
            <v>HUEYOTLIPAN</v>
          </cell>
          <cell r="DE84" t="str">
            <v>ALTO LUCERO DE GUTIÉRREZ BARRIOS</v>
          </cell>
          <cell r="DF84" t="str">
            <v>CANSAHCAB</v>
          </cell>
          <cell r="DG84" t="str">
            <v>CHALCHIHUITES</v>
          </cell>
        </row>
        <row r="85">
          <cell r="AT85" t="str">
            <v>-</v>
          </cell>
          <cell r="AU85" t="str">
            <v>-</v>
          </cell>
          <cell r="AV85" t="str">
            <v>-</v>
          </cell>
          <cell r="AW85" t="str">
            <v>-</v>
          </cell>
          <cell r="AX85" t="str">
            <v>5021</v>
          </cell>
          <cell r="AY85" t="str">
            <v>-</v>
          </cell>
          <cell r="AZ85" t="str">
            <v>7009</v>
          </cell>
          <cell r="BA85" t="str">
            <v>8018</v>
          </cell>
          <cell r="BB85" t="str">
            <v>-</v>
          </cell>
          <cell r="BC85" t="str">
            <v>10027</v>
          </cell>
          <cell r="BD85" t="str">
            <v>11021</v>
          </cell>
          <cell r="BE85" t="str">
            <v>12013</v>
          </cell>
          <cell r="BF85" t="str">
            <v>13012</v>
          </cell>
          <cell r="BG85" t="str">
            <v>14011</v>
          </cell>
          <cell r="BH85" t="str">
            <v>15010</v>
          </cell>
          <cell r="BI85" t="str">
            <v>16011</v>
          </cell>
          <cell r="BJ85" t="str">
            <v>17034</v>
          </cell>
          <cell r="BK85" t="str">
            <v>-</v>
          </cell>
          <cell r="BL85" t="str">
            <v>19020</v>
          </cell>
          <cell r="BM85" t="str">
            <v>20010</v>
          </cell>
          <cell r="BN85" t="str">
            <v>21012</v>
          </cell>
          <cell r="BO85" t="str">
            <v>-</v>
          </cell>
          <cell r="BP85" t="str">
            <v>-</v>
          </cell>
          <cell r="BQ85" t="str">
            <v>24014</v>
          </cell>
          <cell r="BR85" t="str">
            <v>-</v>
          </cell>
          <cell r="BS85" t="str">
            <v>26013</v>
          </cell>
          <cell r="BT85" t="str">
            <v>-</v>
          </cell>
          <cell r="BU85" t="str">
            <v>28018</v>
          </cell>
          <cell r="BV85" t="str">
            <v>29016</v>
          </cell>
          <cell r="BW85" t="str">
            <v>30010</v>
          </cell>
          <cell r="BX85" t="str">
            <v>31010</v>
          </cell>
          <cell r="BY85" t="str">
            <v>32011</v>
          </cell>
          <cell r="CB85" t="str">
            <v>-</v>
          </cell>
          <cell r="CC85" t="str">
            <v>-</v>
          </cell>
          <cell r="CD85" t="str">
            <v>-</v>
          </cell>
          <cell r="CE85" t="str">
            <v>-</v>
          </cell>
          <cell r="CF85" t="str">
            <v>NADADORES</v>
          </cell>
          <cell r="CG85" t="str">
            <v>-</v>
          </cell>
          <cell r="CH85" t="str">
            <v>ARRIAGA</v>
          </cell>
          <cell r="CI85" t="str">
            <v>CUSIHUIRIACHI</v>
          </cell>
          <cell r="CJ85" t="str">
            <v>-</v>
          </cell>
          <cell r="CK85" t="str">
            <v>SAN JUAN DE GUADALUPE</v>
          </cell>
          <cell r="CL85" t="str">
            <v>MOROLEÓN</v>
          </cell>
          <cell r="CM85" t="str">
            <v>AZOYÚ</v>
          </cell>
          <cell r="CN85" t="str">
            <v>ATOTONILCO EL GRANDE</v>
          </cell>
          <cell r="CO85" t="str">
            <v>ATENGO</v>
          </cell>
          <cell r="CP85" t="str">
            <v>APAXCO</v>
          </cell>
          <cell r="CQ85" t="str">
            <v>BRISEÑAS</v>
          </cell>
          <cell r="CR85" t="str">
            <v>COATETELCO</v>
          </cell>
          <cell r="CS85" t="str">
            <v>-</v>
          </cell>
          <cell r="CT85" t="str">
            <v>GRAL. BRAVO</v>
          </cell>
          <cell r="CU85" t="str">
            <v>EL BARRIO DE LA SOLEDAD</v>
          </cell>
          <cell r="CV85" t="str">
            <v>ALJOJUCA</v>
          </cell>
          <cell r="CW85" t="str">
            <v>-</v>
          </cell>
          <cell r="CX85" t="str">
            <v>-</v>
          </cell>
          <cell r="CY85" t="str">
            <v>COXCATLÁN</v>
          </cell>
          <cell r="CZ85" t="str">
            <v>-</v>
          </cell>
          <cell r="DA85" t="str">
            <v>BANÁMICHI</v>
          </cell>
          <cell r="DB85" t="str">
            <v>-</v>
          </cell>
          <cell r="DC85" t="str">
            <v>JIMÉNEZ</v>
          </cell>
          <cell r="DD85" t="str">
            <v>IXTENCO</v>
          </cell>
          <cell r="DE85" t="str">
            <v>ALTOTONGA</v>
          </cell>
          <cell r="DF85" t="str">
            <v>CANTAMAYEC</v>
          </cell>
          <cell r="DG85" t="str">
            <v>TRINIDAD GARCÍA DE LA CADENA</v>
          </cell>
        </row>
        <row r="86">
          <cell r="AT86" t="str">
            <v>-</v>
          </cell>
          <cell r="AU86" t="str">
            <v>-</v>
          </cell>
          <cell r="AV86" t="str">
            <v>-</v>
          </cell>
          <cell r="AW86" t="str">
            <v>-</v>
          </cell>
          <cell r="AX86" t="str">
            <v>5026</v>
          </cell>
          <cell r="AY86" t="str">
            <v>-</v>
          </cell>
          <cell r="AZ86" t="str">
            <v>7010</v>
          </cell>
          <cell r="BA86" t="str">
            <v>8020</v>
          </cell>
          <cell r="BB86" t="str">
            <v>-</v>
          </cell>
          <cell r="BC86" t="str">
            <v>10029</v>
          </cell>
          <cell r="BD86" t="str">
            <v>11022</v>
          </cell>
          <cell r="BE86" t="str">
            <v>12014</v>
          </cell>
          <cell r="BF86" t="str">
            <v>13013</v>
          </cell>
          <cell r="BG86" t="str">
            <v>14012</v>
          </cell>
          <cell r="BH86" t="str">
            <v>15011</v>
          </cell>
          <cell r="BI86" t="str">
            <v>16013</v>
          </cell>
          <cell r="BJ86" t="str">
            <v>17035</v>
          </cell>
          <cell r="BK86" t="str">
            <v>-</v>
          </cell>
          <cell r="BL86" t="str">
            <v>19022</v>
          </cell>
          <cell r="BM86" t="str">
            <v>20011</v>
          </cell>
          <cell r="BN86" t="str">
            <v>21013</v>
          </cell>
          <cell r="BO86" t="str">
            <v>-</v>
          </cell>
          <cell r="BP86" t="str">
            <v>-</v>
          </cell>
          <cell r="BQ86" t="str">
            <v>24018</v>
          </cell>
          <cell r="BR86" t="str">
            <v>-</v>
          </cell>
          <cell r="BS86" t="str">
            <v>26014</v>
          </cell>
          <cell r="BT86" t="str">
            <v>-</v>
          </cell>
          <cell r="BU86" t="str">
            <v>28020</v>
          </cell>
          <cell r="BV86" t="str">
            <v>29017</v>
          </cell>
          <cell r="BW86" t="str">
            <v>30011</v>
          </cell>
          <cell r="BX86" t="str">
            <v>31011</v>
          </cell>
          <cell r="BY86" t="str">
            <v>32012</v>
          </cell>
          <cell r="CB86" t="str">
            <v>-</v>
          </cell>
          <cell r="CC86" t="str">
            <v>-</v>
          </cell>
          <cell r="CD86" t="str">
            <v>-</v>
          </cell>
          <cell r="CE86" t="str">
            <v>-</v>
          </cell>
          <cell r="CF86" t="str">
            <v>PROGRESO</v>
          </cell>
          <cell r="CG86" t="str">
            <v>-</v>
          </cell>
          <cell r="CH86" t="str">
            <v>BEJUCAL DE OCAMPO</v>
          </cell>
          <cell r="CI86" t="str">
            <v>CHÍNIPAS</v>
          </cell>
          <cell r="CJ86" t="str">
            <v>-</v>
          </cell>
          <cell r="CK86" t="str">
            <v>SAN LUIS DEL CORDERO</v>
          </cell>
          <cell r="CL86" t="str">
            <v>OCAMPO</v>
          </cell>
          <cell r="CM86" t="str">
            <v>BENITO JUÁREZ</v>
          </cell>
          <cell r="CN86" t="str">
            <v>ATOTONILCO DE TULA</v>
          </cell>
          <cell r="CO86" t="str">
            <v>ATENGUILLO</v>
          </cell>
          <cell r="CP86" t="str">
            <v>ATENCO</v>
          </cell>
          <cell r="CQ86" t="str">
            <v>CARÁCUARO</v>
          </cell>
          <cell r="CR86" t="str">
            <v>XOXOCOTLA</v>
          </cell>
          <cell r="CS86" t="str">
            <v>-</v>
          </cell>
          <cell r="CT86" t="str">
            <v>GRAL. TERÁN</v>
          </cell>
          <cell r="CU86" t="str">
            <v>CALIHUALÁ</v>
          </cell>
          <cell r="CV86" t="str">
            <v>ALTEPEXI</v>
          </cell>
          <cell r="CW86" t="str">
            <v>-</v>
          </cell>
          <cell r="CX86" t="str">
            <v>-</v>
          </cell>
          <cell r="CY86" t="str">
            <v>HUEHUETLÁN</v>
          </cell>
          <cell r="CZ86" t="str">
            <v>-</v>
          </cell>
          <cell r="DA86" t="str">
            <v>BAVIÁCORA</v>
          </cell>
          <cell r="DB86" t="str">
            <v>-</v>
          </cell>
          <cell r="DC86" t="str">
            <v>MAINERO</v>
          </cell>
          <cell r="DD86" t="str">
            <v>MAZATECOCHCO DE JOSÉ MARÍA MORELOS</v>
          </cell>
          <cell r="DE86" t="str">
            <v>ALVARADO</v>
          </cell>
          <cell r="DF86" t="str">
            <v>CELESTÚN</v>
          </cell>
          <cell r="DG86" t="str">
            <v>GENARO CODINA</v>
          </cell>
        </row>
        <row r="87">
          <cell r="AT87" t="str">
            <v>-</v>
          </cell>
          <cell r="AU87" t="str">
            <v>-</v>
          </cell>
          <cell r="AV87" t="str">
            <v>-</v>
          </cell>
          <cell r="AW87" t="str">
            <v>-</v>
          </cell>
          <cell r="AX87" t="str">
            <v>5029</v>
          </cell>
          <cell r="AY87" t="str">
            <v>-</v>
          </cell>
          <cell r="AZ87" t="str">
            <v>7011</v>
          </cell>
          <cell r="BA87" t="str">
            <v>8022</v>
          </cell>
          <cell r="BB87" t="str">
            <v>-</v>
          </cell>
          <cell r="BC87" t="str">
            <v>10030</v>
          </cell>
          <cell r="BD87" t="str">
            <v>11024</v>
          </cell>
          <cell r="BE87" t="str">
            <v>12015</v>
          </cell>
          <cell r="BF87" t="str">
            <v>13014</v>
          </cell>
          <cell r="BG87" t="str">
            <v>14014</v>
          </cell>
          <cell r="BH87" t="str">
            <v>15012</v>
          </cell>
          <cell r="BI87" t="str">
            <v>16014</v>
          </cell>
          <cell r="BJ87" t="str">
            <v>17036</v>
          </cell>
          <cell r="BK87" t="str">
            <v>-</v>
          </cell>
          <cell r="BL87" t="str">
            <v>19023</v>
          </cell>
          <cell r="BM87" t="str">
            <v>20012</v>
          </cell>
          <cell r="BN87" t="str">
            <v>21014</v>
          </cell>
          <cell r="BO87" t="str">
            <v>-</v>
          </cell>
          <cell r="BP87" t="str">
            <v>-</v>
          </cell>
          <cell r="BQ87" t="str">
            <v>24019</v>
          </cell>
          <cell r="BR87" t="str">
            <v>-</v>
          </cell>
          <cell r="BS87" t="str">
            <v>26015</v>
          </cell>
          <cell r="BT87" t="str">
            <v>-</v>
          </cell>
          <cell r="BU87" t="str">
            <v>28023</v>
          </cell>
          <cell r="BV87" t="str">
            <v>29020</v>
          </cell>
          <cell r="BW87" t="str">
            <v>30012</v>
          </cell>
          <cell r="BX87" t="str">
            <v>31012</v>
          </cell>
          <cell r="BY87" t="str">
            <v>32013</v>
          </cell>
          <cell r="CB87" t="str">
            <v>-</v>
          </cell>
          <cell r="CC87" t="str">
            <v>-</v>
          </cell>
          <cell r="CD87" t="str">
            <v>-</v>
          </cell>
          <cell r="CE87" t="str">
            <v>-</v>
          </cell>
          <cell r="CF87" t="str">
            <v>SACRAMENTO</v>
          </cell>
          <cell r="CG87" t="str">
            <v>-</v>
          </cell>
          <cell r="CH87" t="str">
            <v>BELLA VISTA</v>
          </cell>
          <cell r="CI87" t="str">
            <v>DR. BELISARIO DOMÍNGUEZ</v>
          </cell>
          <cell r="CJ87" t="str">
            <v>-</v>
          </cell>
          <cell r="CK87" t="str">
            <v>SAN PEDRO DEL GALLO</v>
          </cell>
          <cell r="CL87" t="str">
            <v>PUEBLO NUEVO</v>
          </cell>
          <cell r="CM87" t="str">
            <v>BUENAVISTA DE CUÉLLAR</v>
          </cell>
          <cell r="CN87" t="str">
            <v>CALNALI</v>
          </cell>
          <cell r="CO87" t="str">
            <v>ATOYAC</v>
          </cell>
          <cell r="CP87" t="str">
            <v>ATIZAPÁN</v>
          </cell>
          <cell r="CQ87" t="str">
            <v>COAHUAYANA</v>
          </cell>
          <cell r="CR87" t="str">
            <v>HUEYAPAN</v>
          </cell>
          <cell r="CS87" t="str">
            <v>-</v>
          </cell>
          <cell r="CT87" t="str">
            <v>GRAL. TREVIÑO</v>
          </cell>
          <cell r="CU87" t="str">
            <v>CANDELARIA LOXICHA</v>
          </cell>
          <cell r="CV87" t="str">
            <v>AMIXTLÁN</v>
          </cell>
          <cell r="CW87" t="str">
            <v>-</v>
          </cell>
          <cell r="CX87" t="str">
            <v>-</v>
          </cell>
          <cell r="CY87" t="str">
            <v>LAGUNILLAS</v>
          </cell>
          <cell r="CZ87" t="str">
            <v>-</v>
          </cell>
          <cell r="DA87" t="str">
            <v>BAVISPE</v>
          </cell>
          <cell r="DB87" t="str">
            <v>-</v>
          </cell>
          <cell r="DC87" t="str">
            <v>MÉNDEZ</v>
          </cell>
          <cell r="DD87" t="str">
            <v>SANCTÓRUM DE LÁZARO CÁRDENAS</v>
          </cell>
          <cell r="DE87" t="str">
            <v>AMATITLÁN</v>
          </cell>
          <cell r="DF87" t="str">
            <v>CENOTILLO</v>
          </cell>
          <cell r="DG87" t="str">
            <v>GENERAL ENRIQUE ESTRADA</v>
          </cell>
        </row>
        <row r="88">
          <cell r="AT88" t="str">
            <v>-</v>
          </cell>
          <cell r="AU88" t="str">
            <v>-</v>
          </cell>
          <cell r="AV88" t="str">
            <v>-</v>
          </cell>
          <cell r="AW88" t="str">
            <v>-</v>
          </cell>
          <cell r="AX88" t="str">
            <v>5034</v>
          </cell>
          <cell r="AY88" t="str">
            <v>-</v>
          </cell>
          <cell r="AZ88" t="str">
            <v>7012</v>
          </cell>
          <cell r="BA88" t="str">
            <v>8023</v>
          </cell>
          <cell r="BB88" t="str">
            <v>-</v>
          </cell>
          <cell r="BC88" t="str">
            <v>10031</v>
          </cell>
          <cell r="BD88" t="str">
            <v>11026</v>
          </cell>
          <cell r="BE88" t="str">
            <v>12016</v>
          </cell>
          <cell r="BF88" t="str">
            <v>13015</v>
          </cell>
          <cell r="BG88" t="str">
            <v>14016</v>
          </cell>
          <cell r="BH88" t="str">
            <v>15014</v>
          </cell>
          <cell r="BI88" t="str">
            <v>16015</v>
          </cell>
          <cell r="BJ88">
            <v>17999</v>
          </cell>
          <cell r="BK88" t="str">
            <v>-</v>
          </cell>
          <cell r="BL88" t="str">
            <v>19024</v>
          </cell>
          <cell r="BM88" t="str">
            <v>20013</v>
          </cell>
          <cell r="BN88" t="str">
            <v>21016</v>
          </cell>
          <cell r="BO88" t="str">
            <v>-</v>
          </cell>
          <cell r="BP88" t="str">
            <v>-</v>
          </cell>
          <cell r="BQ88" t="str">
            <v>24022</v>
          </cell>
          <cell r="BR88" t="str">
            <v>-</v>
          </cell>
          <cell r="BS88" t="str">
            <v>26016</v>
          </cell>
          <cell r="BT88" t="str">
            <v>-</v>
          </cell>
          <cell r="BU88" t="str">
            <v>28024</v>
          </cell>
          <cell r="BV88" t="str">
            <v>29022</v>
          </cell>
          <cell r="BW88" t="str">
            <v>30013</v>
          </cell>
          <cell r="BX88" t="str">
            <v>31013</v>
          </cell>
          <cell r="BY88" t="str">
            <v>32015</v>
          </cell>
          <cell r="CB88" t="str">
            <v>-</v>
          </cell>
          <cell r="CC88" t="str">
            <v>-</v>
          </cell>
          <cell r="CD88" t="str">
            <v>-</v>
          </cell>
          <cell r="CE88" t="str">
            <v>-</v>
          </cell>
          <cell r="CF88" t="str">
            <v>SIERRA MOJADA</v>
          </cell>
          <cell r="CG88" t="str">
            <v>-</v>
          </cell>
          <cell r="CH88" t="str">
            <v>BERRIOZÁBAL</v>
          </cell>
          <cell r="CI88" t="str">
            <v>GALEANA</v>
          </cell>
          <cell r="CJ88" t="str">
            <v>-</v>
          </cell>
          <cell r="CK88" t="str">
            <v>SANTA CLARA</v>
          </cell>
          <cell r="CL88" t="str">
            <v>ROMITA</v>
          </cell>
          <cell r="CM88" t="str">
            <v>COAHUAYUTLA DE JOSÉ MARÍA IZAZAGA</v>
          </cell>
          <cell r="CN88" t="str">
            <v>CARDONAL</v>
          </cell>
          <cell r="CO88" t="str">
            <v>AYOTLÁN</v>
          </cell>
          <cell r="CP88" t="str">
            <v>ATLACOMULCO</v>
          </cell>
          <cell r="CQ88" t="str">
            <v>COALCOMÁN DE VÁZQUEZ PALLARES</v>
          </cell>
          <cell r="CR88" t="str">
            <v>NO IDENTIFICADO</v>
          </cell>
          <cell r="CS88" t="str">
            <v>-</v>
          </cell>
          <cell r="CT88" t="str">
            <v>GRAL. ZARAGOZA</v>
          </cell>
          <cell r="CU88" t="str">
            <v>CIÉNEGA DE ZIMATLÁN</v>
          </cell>
          <cell r="CV88" t="str">
            <v>AQUIXTLA</v>
          </cell>
          <cell r="CW88" t="str">
            <v>-</v>
          </cell>
          <cell r="CX88" t="str">
            <v>-</v>
          </cell>
          <cell r="CY88" t="str">
            <v>MOCTEZUMA</v>
          </cell>
          <cell r="CZ88" t="str">
            <v>-</v>
          </cell>
          <cell r="DA88" t="str">
            <v>BENJAMÍN HILL</v>
          </cell>
          <cell r="DB88" t="str">
            <v>-</v>
          </cell>
          <cell r="DC88" t="str">
            <v>MIER</v>
          </cell>
          <cell r="DD88" t="str">
            <v>ACUAMANALA DE MIGUEL HIDALGO</v>
          </cell>
          <cell r="DE88" t="str">
            <v>NARANJOS AMATLÁN</v>
          </cell>
          <cell r="DF88" t="str">
            <v>CONKAL</v>
          </cell>
          <cell r="DG88" t="str">
            <v>EL PLATEADO DE JOAQUÍN AMARO</v>
          </cell>
        </row>
        <row r="89">
          <cell r="AT89" t="str">
            <v>-</v>
          </cell>
          <cell r="AU89" t="str">
            <v>-</v>
          </cell>
          <cell r="AV89" t="str">
            <v>-</v>
          </cell>
          <cell r="AW89" t="str">
            <v>-</v>
          </cell>
          <cell r="AX89" t="str">
            <v>5037</v>
          </cell>
          <cell r="AY89" t="str">
            <v>-</v>
          </cell>
          <cell r="AZ89" t="str">
            <v>7013</v>
          </cell>
          <cell r="BA89" t="str">
            <v>8024</v>
          </cell>
          <cell r="BB89" t="str">
            <v>-</v>
          </cell>
          <cell r="BC89" t="str">
            <v>10033</v>
          </cell>
          <cell r="BD89" t="str">
            <v>11029</v>
          </cell>
          <cell r="BE89" t="str">
            <v>12017</v>
          </cell>
          <cell r="BF89" t="str">
            <v>13017</v>
          </cell>
          <cell r="BG89" t="str">
            <v>14017</v>
          </cell>
          <cell r="BH89" t="str">
            <v>15015</v>
          </cell>
          <cell r="BI89" t="str">
            <v>16016</v>
          </cell>
          <cell r="BJ89" t="str">
            <v>-</v>
          </cell>
          <cell r="BK89" t="str">
            <v>-</v>
          </cell>
          <cell r="BL89" t="str">
            <v>19027</v>
          </cell>
          <cell r="BM89" t="str">
            <v>20014</v>
          </cell>
          <cell r="BN89" t="str">
            <v>21017</v>
          </cell>
          <cell r="BO89" t="str">
            <v>-</v>
          </cell>
          <cell r="BP89" t="str">
            <v>-</v>
          </cell>
          <cell r="BQ89" t="str">
            <v>24023</v>
          </cell>
          <cell r="BR89" t="str">
            <v>-</v>
          </cell>
          <cell r="BS89" t="str">
            <v>26020</v>
          </cell>
          <cell r="BT89" t="str">
            <v>-</v>
          </cell>
          <cell r="BU89" t="str">
            <v>28026</v>
          </cell>
          <cell r="BV89" t="str">
            <v>29027</v>
          </cell>
          <cell r="BW89" t="str">
            <v>30014</v>
          </cell>
          <cell r="BX89" t="str">
            <v>31014</v>
          </cell>
          <cell r="BY89" t="str">
            <v>32018</v>
          </cell>
          <cell r="CB89" t="str">
            <v>-</v>
          </cell>
          <cell r="CC89" t="str">
            <v>-</v>
          </cell>
          <cell r="CD89" t="str">
            <v>-</v>
          </cell>
          <cell r="CE89" t="str">
            <v>-</v>
          </cell>
          <cell r="CF89" t="str">
            <v>VILLA UNIÓN</v>
          </cell>
          <cell r="CG89" t="str">
            <v>-</v>
          </cell>
          <cell r="CH89" t="str">
            <v>BOCHIL</v>
          </cell>
          <cell r="CI89" t="str">
            <v>SANTA ISABEL</v>
          </cell>
          <cell r="CJ89" t="str">
            <v>-</v>
          </cell>
          <cell r="CK89" t="str">
            <v>SÚCHIL</v>
          </cell>
          <cell r="CL89" t="str">
            <v>SAN DIEGO DE LA UNIÓN</v>
          </cell>
          <cell r="CM89" t="str">
            <v>COCULA</v>
          </cell>
          <cell r="CN89" t="str">
            <v>CHAPANTONGO</v>
          </cell>
          <cell r="CO89" t="str">
            <v>AYUTLA</v>
          </cell>
          <cell r="CP89" t="str">
            <v>ATLAUTLA</v>
          </cell>
          <cell r="CQ89" t="str">
            <v>COENEO</v>
          </cell>
          <cell r="CR89" t="str">
            <v>-</v>
          </cell>
          <cell r="CS89" t="str">
            <v>-</v>
          </cell>
          <cell r="CT89" t="str">
            <v>LOS HERRERAS</v>
          </cell>
          <cell r="CU89" t="str">
            <v>CIUDAD IXTEPEC</v>
          </cell>
          <cell r="CV89" t="str">
            <v>ATEMPAN</v>
          </cell>
          <cell r="CW89" t="str">
            <v>-</v>
          </cell>
          <cell r="CX89" t="str">
            <v>-</v>
          </cell>
          <cell r="CY89" t="str">
            <v>RAYÓN</v>
          </cell>
          <cell r="CZ89" t="str">
            <v>-</v>
          </cell>
          <cell r="DA89" t="str">
            <v>CARBÓ</v>
          </cell>
          <cell r="DB89" t="str">
            <v>-</v>
          </cell>
          <cell r="DC89" t="str">
            <v>MIQUIHUANA</v>
          </cell>
          <cell r="DD89" t="str">
            <v>TENANCINGO</v>
          </cell>
          <cell r="DE89" t="str">
            <v>AMATLÁN DE LOS REYES</v>
          </cell>
          <cell r="DF89" t="str">
            <v>CUNCUNUL</v>
          </cell>
          <cell r="DG89" t="str">
            <v>HUANUSCO</v>
          </cell>
        </row>
        <row r="90">
          <cell r="AT90" t="str">
            <v>-</v>
          </cell>
          <cell r="AU90" t="str">
            <v>-</v>
          </cell>
          <cell r="AV90" t="str">
            <v>-</v>
          </cell>
          <cell r="AW90" t="str">
            <v>-</v>
          </cell>
          <cell r="AX90">
            <v>5999</v>
          </cell>
          <cell r="AY90" t="str">
            <v>-</v>
          </cell>
          <cell r="AZ90" t="str">
            <v>7014</v>
          </cell>
          <cell r="BA90" t="str">
            <v>8025</v>
          </cell>
          <cell r="BB90" t="str">
            <v>-</v>
          </cell>
          <cell r="BC90" t="str">
            <v>10037</v>
          </cell>
          <cell r="BD90" t="str">
            <v>11034</v>
          </cell>
          <cell r="BE90" t="str">
            <v>12018</v>
          </cell>
          <cell r="BF90" t="str">
            <v>13018</v>
          </cell>
          <cell r="BG90" t="str">
            <v>14019</v>
          </cell>
          <cell r="BH90" t="str">
            <v>15016</v>
          </cell>
          <cell r="BI90" t="str">
            <v>16017</v>
          </cell>
          <cell r="BJ90" t="str">
            <v>-</v>
          </cell>
          <cell r="BK90" t="str">
            <v>-</v>
          </cell>
          <cell r="BL90" t="str">
            <v>19028</v>
          </cell>
          <cell r="BM90" t="str">
            <v>20015</v>
          </cell>
          <cell r="BN90" t="str">
            <v>21018</v>
          </cell>
          <cell r="BO90" t="str">
            <v>-</v>
          </cell>
          <cell r="BP90" t="str">
            <v>-</v>
          </cell>
          <cell r="BQ90" t="str">
            <v>24026</v>
          </cell>
          <cell r="BR90" t="str">
            <v>-</v>
          </cell>
          <cell r="BS90" t="str">
            <v>26021</v>
          </cell>
          <cell r="BT90" t="str">
            <v>-</v>
          </cell>
          <cell r="BU90" t="str">
            <v>28028</v>
          </cell>
          <cell r="BV90" t="str">
            <v>29029</v>
          </cell>
          <cell r="BW90" t="str">
            <v>30015</v>
          </cell>
          <cell r="BX90" t="str">
            <v>31015</v>
          </cell>
          <cell r="BY90" t="str">
            <v>32021</v>
          </cell>
          <cell r="CB90" t="str">
            <v>-</v>
          </cell>
          <cell r="CC90" t="str">
            <v>-</v>
          </cell>
          <cell r="CD90" t="str">
            <v>-</v>
          </cell>
          <cell r="CE90" t="str">
            <v>-</v>
          </cell>
          <cell r="CF90" t="str">
            <v>NO IDENTIFICADO</v>
          </cell>
          <cell r="CG90" t="str">
            <v>-</v>
          </cell>
          <cell r="CH90" t="str">
            <v>EL BOSQUE</v>
          </cell>
          <cell r="CI90" t="str">
            <v>GÓMEZ FARÍAS</v>
          </cell>
          <cell r="CJ90" t="str">
            <v>-</v>
          </cell>
          <cell r="CK90" t="str">
            <v>TOPIA</v>
          </cell>
          <cell r="CL90" t="str">
            <v>SANTA CATARINA</v>
          </cell>
          <cell r="CM90" t="str">
            <v>COPALA</v>
          </cell>
          <cell r="CN90" t="str">
            <v>CHAPULHUACÁN</v>
          </cell>
          <cell r="CO90" t="str">
            <v>BOLAÑOS</v>
          </cell>
          <cell r="CP90" t="str">
            <v>AXAPUSCO</v>
          </cell>
          <cell r="CQ90" t="str">
            <v>CONTEPEC</v>
          </cell>
          <cell r="CR90" t="str">
            <v>-</v>
          </cell>
          <cell r="CS90" t="str">
            <v>-</v>
          </cell>
          <cell r="CT90" t="str">
            <v>HIGUERAS</v>
          </cell>
          <cell r="CU90" t="str">
            <v>COATECAS ALTAS</v>
          </cell>
          <cell r="CV90" t="str">
            <v>ATEXCAL</v>
          </cell>
          <cell r="CW90" t="str">
            <v>-</v>
          </cell>
          <cell r="CX90" t="str">
            <v>-</v>
          </cell>
          <cell r="CY90" t="str">
            <v>SAN ANTONIO</v>
          </cell>
          <cell r="CZ90" t="str">
            <v>-</v>
          </cell>
          <cell r="DA90" t="str">
            <v>LA COLORADA</v>
          </cell>
          <cell r="DB90" t="str">
            <v>-</v>
          </cell>
          <cell r="DC90" t="str">
            <v>NUEVO MORELOS</v>
          </cell>
          <cell r="DD90" t="str">
            <v>TEPEYANCO</v>
          </cell>
          <cell r="DE90" t="str">
            <v>ANGEL R. CABADA</v>
          </cell>
          <cell r="DF90" t="str">
            <v>CUZAMÁ</v>
          </cell>
          <cell r="DG90" t="str">
            <v>JIMÉNEZ DEL TEUL</v>
          </cell>
        </row>
        <row r="91">
          <cell r="AT91" t="str">
            <v>-</v>
          </cell>
          <cell r="AU91" t="str">
            <v>-</v>
          </cell>
          <cell r="AV91" t="str">
            <v>-</v>
          </cell>
          <cell r="AW91" t="str">
            <v>-</v>
          </cell>
          <cell r="AX91" t="str">
            <v>-</v>
          </cell>
          <cell r="AY91" t="str">
            <v>-</v>
          </cell>
          <cell r="AZ91" t="str">
            <v>7015</v>
          </cell>
          <cell r="BA91" t="str">
            <v>8026</v>
          </cell>
          <cell r="BB91" t="str">
            <v>-</v>
          </cell>
          <cell r="BC91">
            <v>10999</v>
          </cell>
          <cell r="BD91" t="str">
            <v>11036</v>
          </cell>
          <cell r="BE91" t="str">
            <v>12019</v>
          </cell>
          <cell r="BF91" t="str">
            <v>13019</v>
          </cell>
          <cell r="BG91" t="str">
            <v>14020</v>
          </cell>
          <cell r="BH91" t="str">
            <v>15017</v>
          </cell>
          <cell r="BI91" t="str">
            <v>16018</v>
          </cell>
          <cell r="BJ91" t="str">
            <v>-</v>
          </cell>
          <cell r="BK91" t="str">
            <v>-</v>
          </cell>
          <cell r="BL91" t="str">
            <v>19029</v>
          </cell>
          <cell r="BM91" t="str">
            <v>20016</v>
          </cell>
          <cell r="BN91" t="str">
            <v>21020</v>
          </cell>
          <cell r="BO91" t="str">
            <v>-</v>
          </cell>
          <cell r="BP91" t="str">
            <v>-</v>
          </cell>
          <cell r="BQ91" t="str">
            <v>24027</v>
          </cell>
          <cell r="BR91" t="str">
            <v>-</v>
          </cell>
          <cell r="BS91" t="str">
            <v>26022</v>
          </cell>
          <cell r="BT91" t="str">
            <v>-</v>
          </cell>
          <cell r="BU91" t="str">
            <v>28031</v>
          </cell>
          <cell r="BV91" t="str">
            <v>29030</v>
          </cell>
          <cell r="BW91" t="str">
            <v>30016</v>
          </cell>
          <cell r="BX91" t="str">
            <v>31016</v>
          </cell>
          <cell r="BY91" t="str">
            <v>32023</v>
          </cell>
          <cell r="CB91" t="str">
            <v>-</v>
          </cell>
          <cell r="CC91" t="str">
            <v>-</v>
          </cell>
          <cell r="CD91" t="str">
            <v>-</v>
          </cell>
          <cell r="CE91" t="str">
            <v>-</v>
          </cell>
          <cell r="CF91" t="str">
            <v>-</v>
          </cell>
          <cell r="CG91" t="str">
            <v>-</v>
          </cell>
          <cell r="CH91" t="str">
            <v>CACAHOATÁN</v>
          </cell>
          <cell r="CI91" t="str">
            <v>GRAN MORELOS</v>
          </cell>
          <cell r="CJ91" t="str">
            <v>-</v>
          </cell>
          <cell r="CK91" t="str">
            <v>NO IDENTIFICADO</v>
          </cell>
          <cell r="CL91" t="str">
            <v>SANTIAGO MARAVATÍO</v>
          </cell>
          <cell r="CM91" t="str">
            <v>COPALILLO</v>
          </cell>
          <cell r="CN91" t="str">
            <v>CHILCUAUTLA</v>
          </cell>
          <cell r="CO91" t="str">
            <v>CABO CORRIENTES</v>
          </cell>
          <cell r="CP91" t="str">
            <v>AYAPANGO</v>
          </cell>
          <cell r="CQ91" t="str">
            <v>COPÁNDARO</v>
          </cell>
          <cell r="CR91" t="str">
            <v>-</v>
          </cell>
          <cell r="CS91" t="str">
            <v>-</v>
          </cell>
          <cell r="CT91" t="str">
            <v>HUALAHUISES</v>
          </cell>
          <cell r="CU91" t="str">
            <v>COICOYÁN DE LAS FLORES</v>
          </cell>
          <cell r="CV91" t="str">
            <v>ATOYATEMPAN</v>
          </cell>
          <cell r="CW91" t="str">
            <v>-</v>
          </cell>
          <cell r="CX91" t="str">
            <v>-</v>
          </cell>
          <cell r="CY91" t="str">
            <v>SAN CIRO DE ACOSTA</v>
          </cell>
          <cell r="CZ91" t="str">
            <v>-</v>
          </cell>
          <cell r="DA91" t="str">
            <v>CUCURPE</v>
          </cell>
          <cell r="DB91" t="str">
            <v>-</v>
          </cell>
          <cell r="DC91" t="str">
            <v>PALMILLAS</v>
          </cell>
          <cell r="DD91" t="str">
            <v>TERRENATE</v>
          </cell>
          <cell r="DE91" t="str">
            <v>LA ANTIGUA</v>
          </cell>
          <cell r="DF91" t="str">
            <v>CHACSINKÍN</v>
          </cell>
          <cell r="DG91" t="str">
            <v>JUCHIPILA</v>
          </cell>
        </row>
        <row r="92">
          <cell r="AT92" t="str">
            <v>-</v>
          </cell>
          <cell r="AU92" t="str">
            <v>-</v>
          </cell>
          <cell r="AV92" t="str">
            <v>-</v>
          </cell>
          <cell r="AW92" t="str">
            <v>-</v>
          </cell>
          <cell r="AX92" t="str">
            <v>-</v>
          </cell>
          <cell r="AY92" t="str">
            <v>-</v>
          </cell>
          <cell r="AZ92" t="str">
            <v>7016</v>
          </cell>
          <cell r="BA92" t="str">
            <v>8028</v>
          </cell>
          <cell r="BB92" t="str">
            <v>-</v>
          </cell>
          <cell r="BC92" t="str">
            <v>-</v>
          </cell>
          <cell r="BD92" t="str">
            <v>11038</v>
          </cell>
          <cell r="BE92" t="str">
            <v>12020</v>
          </cell>
          <cell r="BF92" t="str">
            <v>13020</v>
          </cell>
          <cell r="BG92" t="str">
            <v>14021</v>
          </cell>
          <cell r="BH92" t="str">
            <v>15018</v>
          </cell>
          <cell r="BI92" t="str">
            <v>16019</v>
          </cell>
          <cell r="BJ92" t="str">
            <v>-</v>
          </cell>
          <cell r="BK92" t="str">
            <v>-</v>
          </cell>
          <cell r="BL92" t="str">
            <v>19030</v>
          </cell>
          <cell r="BM92" t="str">
            <v>20017</v>
          </cell>
          <cell r="BN92" t="str">
            <v>21021</v>
          </cell>
          <cell r="BO92" t="str">
            <v>-</v>
          </cell>
          <cell r="BP92" t="str">
            <v>-</v>
          </cell>
          <cell r="BQ92" t="str">
            <v>24030</v>
          </cell>
          <cell r="BR92" t="str">
            <v>-</v>
          </cell>
          <cell r="BS92" t="str">
            <v>26023</v>
          </cell>
          <cell r="BT92" t="str">
            <v>-</v>
          </cell>
          <cell r="BU92" t="str">
            <v>28034</v>
          </cell>
          <cell r="BV92" t="str">
            <v>29032</v>
          </cell>
          <cell r="BW92" t="str">
            <v>30017</v>
          </cell>
          <cell r="BX92" t="str">
            <v>31017</v>
          </cell>
          <cell r="BY92" t="str">
            <v>32025</v>
          </cell>
          <cell r="CB92" t="str">
            <v>-</v>
          </cell>
          <cell r="CC92" t="str">
            <v>-</v>
          </cell>
          <cell r="CD92" t="str">
            <v>-</v>
          </cell>
          <cell r="CE92" t="str">
            <v>-</v>
          </cell>
          <cell r="CF92" t="str">
            <v>-</v>
          </cell>
          <cell r="CG92" t="str">
            <v>-</v>
          </cell>
          <cell r="CH92" t="str">
            <v>CATAZAJÁ</v>
          </cell>
          <cell r="CI92" t="str">
            <v>GUADALUPE</v>
          </cell>
          <cell r="CJ92" t="str">
            <v>-</v>
          </cell>
          <cell r="CK92" t="str">
            <v>-</v>
          </cell>
          <cell r="CL92" t="str">
            <v>TARANDACUAO</v>
          </cell>
          <cell r="CM92" t="str">
            <v>COPANATOYAC</v>
          </cell>
          <cell r="CN92" t="str">
            <v>ELOXOCHITLÁN</v>
          </cell>
          <cell r="CO92" t="str">
            <v>CASIMIRO CASTILLO</v>
          </cell>
          <cell r="CP92" t="str">
            <v>CALIMAYA</v>
          </cell>
          <cell r="CQ92" t="str">
            <v>COTIJA</v>
          </cell>
          <cell r="CR92" t="str">
            <v>-</v>
          </cell>
          <cell r="CS92" t="str">
            <v>-</v>
          </cell>
          <cell r="CT92" t="str">
            <v>ITURBIDE</v>
          </cell>
          <cell r="CU92" t="str">
            <v>LA COMPAÑÍA</v>
          </cell>
          <cell r="CV92" t="str">
            <v>ATZALA</v>
          </cell>
          <cell r="CW92" t="str">
            <v>-</v>
          </cell>
          <cell r="CX92" t="str">
            <v>-</v>
          </cell>
          <cell r="CY92" t="str">
            <v>SAN NICOLÁS TOLENTINO</v>
          </cell>
          <cell r="CZ92" t="str">
            <v>-</v>
          </cell>
          <cell r="DA92" t="str">
            <v>CUMPAS</v>
          </cell>
          <cell r="DB92" t="str">
            <v>-</v>
          </cell>
          <cell r="DC92" t="str">
            <v>SAN CARLOS</v>
          </cell>
          <cell r="DD92" t="str">
            <v>TETLATLAHUCA</v>
          </cell>
          <cell r="DE92" t="str">
            <v>APAZAPAN</v>
          </cell>
          <cell r="DF92" t="str">
            <v>CHANKOM</v>
          </cell>
          <cell r="DG92" t="str">
            <v>LUIS MOYA</v>
          </cell>
        </row>
        <row r="93">
          <cell r="AT93" t="str">
            <v>-</v>
          </cell>
          <cell r="AU93" t="str">
            <v>-</v>
          </cell>
          <cell r="AV93" t="str">
            <v>-</v>
          </cell>
          <cell r="AW93" t="str">
            <v>-</v>
          </cell>
          <cell r="AX93" t="str">
            <v>-</v>
          </cell>
          <cell r="AY93" t="str">
            <v>-</v>
          </cell>
          <cell r="AZ93" t="str">
            <v>7018</v>
          </cell>
          <cell r="BA93" t="str">
            <v>8030</v>
          </cell>
          <cell r="BB93" t="str">
            <v>-</v>
          </cell>
          <cell r="BC93" t="str">
            <v>-</v>
          </cell>
          <cell r="BD93" t="str">
            <v>11039</v>
          </cell>
          <cell r="BE93" t="str">
            <v>12023</v>
          </cell>
          <cell r="BF93" t="str">
            <v>13021</v>
          </cell>
          <cell r="BG93" t="str">
            <v>14022</v>
          </cell>
          <cell r="BH93" t="str">
            <v>15019</v>
          </cell>
          <cell r="BI93" t="str">
            <v>16020</v>
          </cell>
          <cell r="BJ93" t="str">
            <v>-</v>
          </cell>
          <cell r="BK93" t="str">
            <v>-</v>
          </cell>
          <cell r="BL93" t="str">
            <v>19032</v>
          </cell>
          <cell r="BM93" t="str">
            <v>20018</v>
          </cell>
          <cell r="BN93" t="str">
            <v>21022</v>
          </cell>
          <cell r="BO93" t="str">
            <v>-</v>
          </cell>
          <cell r="BP93" t="str">
            <v>-</v>
          </cell>
          <cell r="BQ93" t="str">
            <v>24031</v>
          </cell>
          <cell r="BR93" t="str">
            <v>-</v>
          </cell>
          <cell r="BS93" t="str">
            <v>26024</v>
          </cell>
          <cell r="BT93" t="str">
            <v>-</v>
          </cell>
          <cell r="BU93" t="str">
            <v>28036</v>
          </cell>
          <cell r="BV93" t="str">
            <v>29035</v>
          </cell>
          <cell r="BW93" t="str">
            <v>30018</v>
          </cell>
          <cell r="BX93" t="str">
            <v>31018</v>
          </cell>
          <cell r="BY93" t="str">
            <v>32027</v>
          </cell>
          <cell r="CB93" t="str">
            <v>-</v>
          </cell>
          <cell r="CC93" t="str">
            <v>-</v>
          </cell>
          <cell r="CD93" t="str">
            <v>-</v>
          </cell>
          <cell r="CE93" t="str">
            <v>-</v>
          </cell>
          <cell r="CF93" t="str">
            <v>-</v>
          </cell>
          <cell r="CG93" t="str">
            <v>-</v>
          </cell>
          <cell r="CH93" t="str">
            <v>COAPILLA</v>
          </cell>
          <cell r="CI93" t="str">
            <v>GUAZAPARES</v>
          </cell>
          <cell r="CJ93" t="str">
            <v>-</v>
          </cell>
          <cell r="CK93" t="str">
            <v>-</v>
          </cell>
          <cell r="CL93" t="str">
            <v>TARIMORO</v>
          </cell>
          <cell r="CM93" t="str">
            <v>CUAJINICUILAPA</v>
          </cell>
          <cell r="CN93" t="str">
            <v>EMILIANO ZAPATA</v>
          </cell>
          <cell r="CO93" t="str">
            <v>CIHUATLÁN</v>
          </cell>
          <cell r="CP93" t="str">
            <v>CAPULHUAC</v>
          </cell>
          <cell r="CQ93" t="str">
            <v>CUITZEO</v>
          </cell>
          <cell r="CR93" t="str">
            <v>-</v>
          </cell>
          <cell r="CS93" t="str">
            <v>-</v>
          </cell>
          <cell r="CT93" t="str">
            <v>LAMPAZOS DE NARANJO</v>
          </cell>
          <cell r="CU93" t="str">
            <v>CONCEPCIÓN BUENAVISTA</v>
          </cell>
          <cell r="CV93" t="str">
            <v>ATZITZIHUACÁN</v>
          </cell>
          <cell r="CW93" t="str">
            <v>-</v>
          </cell>
          <cell r="CX93" t="str">
            <v>-</v>
          </cell>
          <cell r="CY93" t="str">
            <v>SANTA CATARINA</v>
          </cell>
          <cell r="CZ93" t="str">
            <v>-</v>
          </cell>
          <cell r="DA93" t="str">
            <v>DIVISADEROS</v>
          </cell>
          <cell r="DB93" t="str">
            <v>-</v>
          </cell>
          <cell r="DC93" t="str">
            <v>SAN NICOLÁS</v>
          </cell>
          <cell r="DD93" t="str">
            <v>TOCATLÁN</v>
          </cell>
          <cell r="DE93" t="str">
            <v>AQUILA</v>
          </cell>
          <cell r="DF93" t="str">
            <v>CHAPAB</v>
          </cell>
          <cell r="DG93" t="str">
            <v>MELCHOR OCAMPO</v>
          </cell>
        </row>
        <row r="94">
          <cell r="AT94" t="str">
            <v>-</v>
          </cell>
          <cell r="AU94" t="str">
            <v>-</v>
          </cell>
          <cell r="AV94" t="str">
            <v>-</v>
          </cell>
          <cell r="AW94" t="str">
            <v>-</v>
          </cell>
          <cell r="AX94" t="str">
            <v>-</v>
          </cell>
          <cell r="AY94" t="str">
            <v>-</v>
          </cell>
          <cell r="AZ94" t="str">
            <v>7021</v>
          </cell>
          <cell r="BA94" t="str">
            <v>8033</v>
          </cell>
          <cell r="BB94" t="str">
            <v>-</v>
          </cell>
          <cell r="BC94" t="str">
            <v>-</v>
          </cell>
          <cell r="BD94" t="str">
            <v>11040</v>
          </cell>
          <cell r="BE94" t="str">
            <v>12024</v>
          </cell>
          <cell r="BF94" t="str">
            <v>13022</v>
          </cell>
          <cell r="BG94" t="str">
            <v>14024</v>
          </cell>
          <cell r="BH94" t="str">
            <v>15021</v>
          </cell>
          <cell r="BI94" t="str">
            <v>16021</v>
          </cell>
          <cell r="BJ94" t="str">
            <v>-</v>
          </cell>
          <cell r="BK94" t="str">
            <v>-</v>
          </cell>
          <cell r="BL94" t="str">
            <v>19034</v>
          </cell>
          <cell r="BM94" t="str">
            <v>20019</v>
          </cell>
          <cell r="BN94" t="str">
            <v>21023</v>
          </cell>
          <cell r="BO94" t="str">
            <v>-</v>
          </cell>
          <cell r="BP94" t="str">
            <v>-</v>
          </cell>
          <cell r="BQ94" t="str">
            <v>24033</v>
          </cell>
          <cell r="BR94" t="str">
            <v>-</v>
          </cell>
          <cell r="BS94" t="str">
            <v>26027</v>
          </cell>
          <cell r="BT94" t="str">
            <v>-</v>
          </cell>
          <cell r="BU94" t="str">
            <v>28042</v>
          </cell>
          <cell r="BV94" t="str">
            <v>29037</v>
          </cell>
          <cell r="BW94" t="str">
            <v>30019</v>
          </cell>
          <cell r="BX94" t="str">
            <v>31020</v>
          </cell>
          <cell r="BY94" t="str">
            <v>32028</v>
          </cell>
          <cell r="CB94" t="str">
            <v>-</v>
          </cell>
          <cell r="CC94" t="str">
            <v>-</v>
          </cell>
          <cell r="CD94" t="str">
            <v>-</v>
          </cell>
          <cell r="CE94" t="str">
            <v>-</v>
          </cell>
          <cell r="CF94" t="str">
            <v>-</v>
          </cell>
          <cell r="CG94" t="str">
            <v>-</v>
          </cell>
          <cell r="CH94" t="str">
            <v>COPAINALÁ</v>
          </cell>
          <cell r="CI94" t="str">
            <v>HUEJOTITÁN</v>
          </cell>
          <cell r="CJ94" t="str">
            <v>-</v>
          </cell>
          <cell r="CK94" t="str">
            <v>-</v>
          </cell>
          <cell r="CL94" t="str">
            <v>TIERRA BLANCA</v>
          </cell>
          <cell r="CM94" t="str">
            <v>CUALÁC</v>
          </cell>
          <cell r="CN94" t="str">
            <v>EPAZOYUCAN</v>
          </cell>
          <cell r="CO94" t="str">
            <v>COCULA</v>
          </cell>
          <cell r="CP94" t="str">
            <v>COATEPEC HARINAS</v>
          </cell>
          <cell r="CQ94" t="str">
            <v>CHARAPAN</v>
          </cell>
          <cell r="CR94" t="str">
            <v>-</v>
          </cell>
          <cell r="CS94" t="str">
            <v>-</v>
          </cell>
          <cell r="CT94" t="str">
            <v>MARÍN</v>
          </cell>
          <cell r="CU94" t="str">
            <v>CONCEPCIÓN PÁPALO</v>
          </cell>
          <cell r="CV94" t="str">
            <v>ATZITZINTLA</v>
          </cell>
          <cell r="CW94" t="str">
            <v>-</v>
          </cell>
          <cell r="CX94" t="str">
            <v>-</v>
          </cell>
          <cell r="CY94" t="str">
            <v>SANTO DOMINGO</v>
          </cell>
          <cell r="CZ94" t="str">
            <v>-</v>
          </cell>
          <cell r="DA94" t="str">
            <v>FRONTERAS</v>
          </cell>
          <cell r="DB94" t="str">
            <v>-</v>
          </cell>
          <cell r="DC94" t="str">
            <v>VILLAGRÁN</v>
          </cell>
          <cell r="DD94" t="str">
            <v>ZITLALTEPEC DE TRINIDAD SÁNCHEZ SANTOS</v>
          </cell>
          <cell r="DE94" t="str">
            <v>ASTACINGA</v>
          </cell>
          <cell r="DF94" t="str">
            <v>CHICXULUB PUEBLO</v>
          </cell>
          <cell r="DG94" t="str">
            <v>MEZQUITAL DEL ORO</v>
          </cell>
        </row>
        <row r="95">
          <cell r="AT95" t="str">
            <v>-</v>
          </cell>
          <cell r="AU95" t="str">
            <v>-</v>
          </cell>
          <cell r="AV95" t="str">
            <v>-</v>
          </cell>
          <cell r="AW95" t="str">
            <v>-</v>
          </cell>
          <cell r="AX95" t="str">
            <v>-</v>
          </cell>
          <cell r="AY95" t="str">
            <v>-</v>
          </cell>
          <cell r="AZ95" t="str">
            <v>7022</v>
          </cell>
          <cell r="BA95" t="str">
            <v>8034</v>
          </cell>
          <cell r="BB95" t="str">
            <v>-</v>
          </cell>
          <cell r="BC95" t="str">
            <v>-</v>
          </cell>
          <cell r="BD95" t="str">
            <v>11043</v>
          </cell>
          <cell r="BE95" t="str">
            <v>12025</v>
          </cell>
          <cell r="BF95" t="str">
            <v>13024</v>
          </cell>
          <cell r="BG95" t="str">
            <v>14025</v>
          </cell>
          <cell r="BH95" t="str">
            <v>15022</v>
          </cell>
          <cell r="BI95" t="str">
            <v>16022</v>
          </cell>
          <cell r="BJ95" t="str">
            <v>-</v>
          </cell>
          <cell r="BK95" t="str">
            <v>-</v>
          </cell>
          <cell r="BL95" t="str">
            <v>19035</v>
          </cell>
          <cell r="BM95" t="str">
            <v>20020</v>
          </cell>
          <cell r="BN95" t="str">
            <v>21024</v>
          </cell>
          <cell r="BO95" t="str">
            <v>-</v>
          </cell>
          <cell r="BP95" t="str">
            <v>-</v>
          </cell>
          <cell r="BQ95" t="str">
            <v>24034</v>
          </cell>
          <cell r="BR95" t="str">
            <v>-</v>
          </cell>
          <cell r="BS95" t="str">
            <v>26028</v>
          </cell>
          <cell r="BT95" t="str">
            <v>-</v>
          </cell>
          <cell r="BU95">
            <v>28999</v>
          </cell>
          <cell r="BV95" t="str">
            <v>29040</v>
          </cell>
          <cell r="BW95" t="str">
            <v>30020</v>
          </cell>
          <cell r="BX95" t="str">
            <v>31021</v>
          </cell>
          <cell r="BY95" t="str">
            <v>32030</v>
          </cell>
          <cell r="CB95" t="str">
            <v>-</v>
          </cell>
          <cell r="CC95" t="str">
            <v>-</v>
          </cell>
          <cell r="CD95" t="str">
            <v>-</v>
          </cell>
          <cell r="CE95" t="str">
            <v>-</v>
          </cell>
          <cell r="CF95" t="str">
            <v>-</v>
          </cell>
          <cell r="CG95" t="str">
            <v>-</v>
          </cell>
          <cell r="CH95" t="str">
            <v>CHALCHIHUITÁN</v>
          </cell>
          <cell r="CI95" t="str">
            <v>IGNACIO ZARAGOZA</v>
          </cell>
          <cell r="CJ95" t="str">
            <v>-</v>
          </cell>
          <cell r="CK95" t="str">
            <v>-</v>
          </cell>
          <cell r="CL95" t="str">
            <v>VICTORIA</v>
          </cell>
          <cell r="CM95" t="str">
            <v>CUAUTEPEC</v>
          </cell>
          <cell r="CN95" t="str">
            <v>HUASCA DE OCAMPO</v>
          </cell>
          <cell r="CO95" t="str">
            <v>COLOTLÁN</v>
          </cell>
          <cell r="CP95" t="str">
            <v>COCOTITLÁN</v>
          </cell>
          <cell r="CQ95" t="str">
            <v>CHARO</v>
          </cell>
          <cell r="CR95" t="str">
            <v>-</v>
          </cell>
          <cell r="CS95" t="str">
            <v>-</v>
          </cell>
          <cell r="CT95" t="str">
            <v>MELCHOR OCAMPO</v>
          </cell>
          <cell r="CU95" t="str">
            <v>CONSTANCIA DEL ROSARIO</v>
          </cell>
          <cell r="CV95" t="str">
            <v>AXUTLA</v>
          </cell>
          <cell r="CW95" t="str">
            <v>-</v>
          </cell>
          <cell r="CX95" t="str">
            <v>-</v>
          </cell>
          <cell r="CY95" t="str">
            <v>SAN VICENTE TANCUAYALAB</v>
          </cell>
          <cell r="CZ95" t="str">
            <v>-</v>
          </cell>
          <cell r="DA95" t="str">
            <v>GRANADOS</v>
          </cell>
          <cell r="DB95" t="str">
            <v>-</v>
          </cell>
          <cell r="DC95" t="str">
            <v>NO IDENTIFICADO</v>
          </cell>
          <cell r="DD95" t="str">
            <v>XALTOCAN</v>
          </cell>
          <cell r="DE95" t="str">
            <v>ATLAHUILCO</v>
          </cell>
          <cell r="DF95" t="str">
            <v>CHICHIMILÁ</v>
          </cell>
          <cell r="DG95" t="str">
            <v>MOMAX</v>
          </cell>
        </row>
        <row r="96">
          <cell r="AT96" t="str">
            <v>-</v>
          </cell>
          <cell r="AU96" t="str">
            <v>-</v>
          </cell>
          <cell r="AV96" t="str">
            <v>-</v>
          </cell>
          <cell r="AW96" t="str">
            <v>-</v>
          </cell>
          <cell r="AX96" t="str">
            <v>-</v>
          </cell>
          <cell r="AY96" t="str">
            <v>-</v>
          </cell>
          <cell r="AZ96" t="str">
            <v>7024</v>
          </cell>
          <cell r="BA96" t="str">
            <v>8035</v>
          </cell>
          <cell r="BB96" t="str">
            <v>-</v>
          </cell>
          <cell r="BC96" t="str">
            <v>-</v>
          </cell>
          <cell r="BD96" t="str">
            <v>11044</v>
          </cell>
          <cell r="BE96" t="str">
            <v>12026</v>
          </cell>
          <cell r="BF96" t="str">
            <v>13025</v>
          </cell>
          <cell r="BG96" t="str">
            <v>14026</v>
          </cell>
          <cell r="BH96" t="str">
            <v>15023</v>
          </cell>
          <cell r="BI96" t="str">
            <v>16023</v>
          </cell>
          <cell r="BJ96" t="str">
            <v>-</v>
          </cell>
          <cell r="BK96" t="str">
            <v>-</v>
          </cell>
          <cell r="BL96" t="str">
            <v>19036</v>
          </cell>
          <cell r="BM96" t="str">
            <v>20021</v>
          </cell>
          <cell r="BN96" t="str">
            <v>21025</v>
          </cell>
          <cell r="BO96" t="str">
            <v>-</v>
          </cell>
          <cell r="BP96" t="str">
            <v>-</v>
          </cell>
          <cell r="BQ96" t="str">
            <v>24038</v>
          </cell>
          <cell r="BR96" t="str">
            <v>-</v>
          </cell>
          <cell r="BS96" t="str">
            <v>26031</v>
          </cell>
          <cell r="BT96" t="str">
            <v>-</v>
          </cell>
          <cell r="BU96" t="str">
            <v>-</v>
          </cell>
          <cell r="BV96" t="str">
            <v>29042</v>
          </cell>
          <cell r="BW96" t="str">
            <v>30021</v>
          </cell>
          <cell r="BX96" t="str">
            <v>31022</v>
          </cell>
          <cell r="BY96" t="str">
            <v>32031</v>
          </cell>
          <cell r="CB96" t="str">
            <v>-</v>
          </cell>
          <cell r="CC96" t="str">
            <v>-</v>
          </cell>
          <cell r="CD96" t="str">
            <v>-</v>
          </cell>
          <cell r="CE96" t="str">
            <v>-</v>
          </cell>
          <cell r="CF96" t="str">
            <v>-</v>
          </cell>
          <cell r="CG96" t="str">
            <v>-</v>
          </cell>
          <cell r="CH96" t="str">
            <v>CHANAL</v>
          </cell>
          <cell r="CI96" t="str">
            <v>JANOS</v>
          </cell>
          <cell r="CJ96" t="str">
            <v>-</v>
          </cell>
          <cell r="CK96" t="str">
            <v>-</v>
          </cell>
          <cell r="CL96" t="str">
            <v>VILLAGRÁN</v>
          </cell>
          <cell r="CM96" t="str">
            <v>CUETZALA DEL PROGRESO</v>
          </cell>
          <cell r="CN96" t="str">
            <v>HUAUTLA</v>
          </cell>
          <cell r="CO96" t="str">
            <v>CONCEPCIÓN DE BUENOS AIRES</v>
          </cell>
          <cell r="CP96" t="str">
            <v>COYOTEPEC</v>
          </cell>
          <cell r="CQ96" t="str">
            <v>CHAVINDA</v>
          </cell>
          <cell r="CR96" t="str">
            <v>-</v>
          </cell>
          <cell r="CS96" t="str">
            <v>-</v>
          </cell>
          <cell r="CT96" t="str">
            <v>MIER Y NORIEGA</v>
          </cell>
          <cell r="CU96" t="str">
            <v>COSOLAPA</v>
          </cell>
          <cell r="CV96" t="str">
            <v>AYOTOXCO DE GUERRERO</v>
          </cell>
          <cell r="CW96" t="str">
            <v>-</v>
          </cell>
          <cell r="CX96" t="str">
            <v>-</v>
          </cell>
          <cell r="CY96" t="str">
            <v>TAMPACÁN</v>
          </cell>
          <cell r="CZ96" t="str">
            <v>-</v>
          </cell>
          <cell r="DA96" t="str">
            <v>HUACHINERA</v>
          </cell>
          <cell r="DB96" t="str">
            <v>-</v>
          </cell>
          <cell r="DC96" t="str">
            <v>-</v>
          </cell>
          <cell r="DD96" t="str">
            <v>XICOHTZINCO</v>
          </cell>
          <cell r="DE96" t="str">
            <v>ATOYAC</v>
          </cell>
          <cell r="DF96" t="str">
            <v>CHIKINDZONOT</v>
          </cell>
          <cell r="DG96" t="str">
            <v>MONTE ESCOBEDO</v>
          </cell>
        </row>
        <row r="97">
          <cell r="AT97" t="str">
            <v>-</v>
          </cell>
          <cell r="AU97" t="str">
            <v>-</v>
          </cell>
          <cell r="AV97" t="str">
            <v>-</v>
          </cell>
          <cell r="AW97" t="str">
            <v>-</v>
          </cell>
          <cell r="AX97" t="str">
            <v>-</v>
          </cell>
          <cell r="AY97" t="str">
            <v>-</v>
          </cell>
          <cell r="AZ97" t="str">
            <v>7025</v>
          </cell>
          <cell r="BA97" t="str">
            <v>8038</v>
          </cell>
          <cell r="BB97" t="str">
            <v>-</v>
          </cell>
          <cell r="BC97" t="str">
            <v>-</v>
          </cell>
          <cell r="BD97" t="str">
            <v>11045</v>
          </cell>
          <cell r="BE97" t="str">
            <v>12027</v>
          </cell>
          <cell r="BF97" t="str">
            <v>13026</v>
          </cell>
          <cell r="BG97" t="str">
            <v>14027</v>
          </cell>
          <cell r="BH97" t="str">
            <v>15026</v>
          </cell>
          <cell r="BI97" t="str">
            <v>16024</v>
          </cell>
          <cell r="BJ97" t="str">
            <v>-</v>
          </cell>
          <cell r="BK97" t="str">
            <v>-</v>
          </cell>
          <cell r="BL97" t="str">
            <v>19037</v>
          </cell>
          <cell r="BM97" t="str">
            <v>20022</v>
          </cell>
          <cell r="BN97" t="str">
            <v>21026</v>
          </cell>
          <cell r="BO97" t="str">
            <v>-</v>
          </cell>
          <cell r="BP97" t="str">
            <v>-</v>
          </cell>
          <cell r="BQ97" t="str">
            <v>24039</v>
          </cell>
          <cell r="BR97" t="str">
            <v>-</v>
          </cell>
          <cell r="BS97" t="str">
            <v>26032</v>
          </cell>
          <cell r="BT97" t="str">
            <v>-</v>
          </cell>
          <cell r="BU97" t="str">
            <v>-</v>
          </cell>
          <cell r="BV97" t="str">
            <v>29045</v>
          </cell>
          <cell r="BW97" t="str">
            <v>30022</v>
          </cell>
          <cell r="BX97" t="str">
            <v>31023</v>
          </cell>
          <cell r="BY97" t="str">
            <v>32032</v>
          </cell>
          <cell r="CB97" t="str">
            <v>-</v>
          </cell>
          <cell r="CC97" t="str">
            <v>-</v>
          </cell>
          <cell r="CD97" t="str">
            <v>-</v>
          </cell>
          <cell r="CE97" t="str">
            <v>-</v>
          </cell>
          <cell r="CF97" t="str">
            <v>-</v>
          </cell>
          <cell r="CG97" t="str">
            <v>-</v>
          </cell>
          <cell r="CH97" t="str">
            <v>CHAPULTENANGO</v>
          </cell>
          <cell r="CI97" t="str">
            <v>JULIMES</v>
          </cell>
          <cell r="CJ97" t="str">
            <v>-</v>
          </cell>
          <cell r="CK97" t="str">
            <v>-</v>
          </cell>
          <cell r="CL97" t="str">
            <v>XICHÚ</v>
          </cell>
          <cell r="CM97" t="str">
            <v>CUTZAMALA DE PINZÓN</v>
          </cell>
          <cell r="CN97" t="str">
            <v>HUAZALINGO</v>
          </cell>
          <cell r="CO97" t="str">
            <v>CUAUTITLÁN DE GARCÍA BARRAGÁN</v>
          </cell>
          <cell r="CP97" t="str">
            <v>CHAPA DE MOTA</v>
          </cell>
          <cell r="CQ97" t="str">
            <v>CHERÁN</v>
          </cell>
          <cell r="CR97" t="str">
            <v>-</v>
          </cell>
          <cell r="CS97" t="str">
            <v>-</v>
          </cell>
          <cell r="CT97" t="str">
            <v>MINA</v>
          </cell>
          <cell r="CU97" t="str">
            <v>COSOLTEPEC</v>
          </cell>
          <cell r="CV97" t="str">
            <v>CALPAN</v>
          </cell>
          <cell r="CW97" t="str">
            <v>-</v>
          </cell>
          <cell r="CX97" t="str">
            <v>-</v>
          </cell>
          <cell r="CY97" t="str">
            <v>TAMPAMOLÓN CORONA</v>
          </cell>
          <cell r="CZ97" t="str">
            <v>-</v>
          </cell>
          <cell r="DA97" t="str">
            <v>HUÁSABAS</v>
          </cell>
          <cell r="DB97" t="str">
            <v>-</v>
          </cell>
          <cell r="DC97" t="str">
            <v>-</v>
          </cell>
          <cell r="DD97" t="str">
            <v>BENITO JUÁREZ</v>
          </cell>
          <cell r="DE97" t="str">
            <v>ATZACAN</v>
          </cell>
          <cell r="DF97" t="str">
            <v>CHOCHOLÁ</v>
          </cell>
          <cell r="DG97" t="str">
            <v>MORELOS</v>
          </cell>
        </row>
        <row r="98">
          <cell r="AT98" t="str">
            <v>-</v>
          </cell>
          <cell r="AU98" t="str">
            <v>-</v>
          </cell>
          <cell r="AV98" t="str">
            <v>-</v>
          </cell>
          <cell r="AW98" t="str">
            <v>-</v>
          </cell>
          <cell r="AX98" t="str">
            <v>-</v>
          </cell>
          <cell r="AY98" t="str">
            <v>-</v>
          </cell>
          <cell r="AZ98" t="str">
            <v>7026</v>
          </cell>
          <cell r="BA98" t="str">
            <v>8039</v>
          </cell>
          <cell r="BB98" t="str">
            <v>-</v>
          </cell>
          <cell r="BC98" t="str">
            <v>-</v>
          </cell>
          <cell r="BD98">
            <v>11999</v>
          </cell>
          <cell r="BE98" t="str">
            <v>12030</v>
          </cell>
          <cell r="BF98" t="str">
            <v>13027</v>
          </cell>
          <cell r="BG98" t="str">
            <v>14028</v>
          </cell>
          <cell r="BH98" t="str">
            <v>15027</v>
          </cell>
          <cell r="BI98" t="str">
            <v>16026</v>
          </cell>
          <cell r="BJ98" t="str">
            <v>-</v>
          </cell>
          <cell r="BK98" t="str">
            <v>-</v>
          </cell>
          <cell r="BL98" t="str">
            <v>19040</v>
          </cell>
          <cell r="BM98" t="str">
            <v>20023</v>
          </cell>
          <cell r="BN98" t="str">
            <v>21027</v>
          </cell>
          <cell r="BO98" t="str">
            <v>-</v>
          </cell>
          <cell r="BP98" t="str">
            <v>-</v>
          </cell>
          <cell r="BQ98" t="str">
            <v>24041</v>
          </cell>
          <cell r="BR98" t="str">
            <v>-</v>
          </cell>
          <cell r="BS98" t="str">
            <v>26034</v>
          </cell>
          <cell r="BT98" t="str">
            <v>-</v>
          </cell>
          <cell r="BU98" t="str">
            <v>-</v>
          </cell>
          <cell r="BV98" t="str">
            <v>29046</v>
          </cell>
          <cell r="BW98" t="str">
            <v>30023</v>
          </cell>
          <cell r="BX98" t="str">
            <v>31024</v>
          </cell>
          <cell r="BY98" t="str">
            <v>32033</v>
          </cell>
          <cell r="CB98" t="str">
            <v>-</v>
          </cell>
          <cell r="CC98" t="str">
            <v>-</v>
          </cell>
          <cell r="CD98" t="str">
            <v>-</v>
          </cell>
          <cell r="CE98" t="str">
            <v>-</v>
          </cell>
          <cell r="CF98" t="str">
            <v>-</v>
          </cell>
          <cell r="CG98" t="str">
            <v>-</v>
          </cell>
          <cell r="CH98" t="str">
            <v>CHENALHÓ</v>
          </cell>
          <cell r="CI98" t="str">
            <v>LÓPEZ</v>
          </cell>
          <cell r="CJ98" t="str">
            <v>-</v>
          </cell>
          <cell r="CK98" t="str">
            <v>-</v>
          </cell>
          <cell r="CL98" t="str">
            <v>NO IDENTIFICADO</v>
          </cell>
          <cell r="CM98" t="str">
            <v>FLORENCIO VILLARREAL</v>
          </cell>
          <cell r="CN98" t="str">
            <v>HUEHUETLA</v>
          </cell>
          <cell r="CO98" t="str">
            <v>CUAUTLA</v>
          </cell>
          <cell r="CP98" t="str">
            <v>CHAPULTEPEC</v>
          </cell>
          <cell r="CQ98" t="str">
            <v>CHINICUILA</v>
          </cell>
          <cell r="CR98" t="str">
            <v>-</v>
          </cell>
          <cell r="CS98" t="str">
            <v>-</v>
          </cell>
          <cell r="CT98" t="str">
            <v>PARÁS</v>
          </cell>
          <cell r="CU98" t="str">
            <v>CUILÁPAM DE GUERRERO</v>
          </cell>
          <cell r="CV98" t="str">
            <v>CALTEPEC</v>
          </cell>
          <cell r="CW98" t="str">
            <v>-</v>
          </cell>
          <cell r="CX98" t="str">
            <v>-</v>
          </cell>
          <cell r="CY98" t="str">
            <v>TANLAJÁS</v>
          </cell>
          <cell r="CZ98" t="str">
            <v>-</v>
          </cell>
          <cell r="DA98" t="str">
            <v>HUÉPAC</v>
          </cell>
          <cell r="DB98" t="str">
            <v>-</v>
          </cell>
          <cell r="DC98" t="str">
            <v>-</v>
          </cell>
          <cell r="DD98" t="str">
            <v>EMILIANO ZAPATA</v>
          </cell>
          <cell r="DE98" t="str">
            <v>ATZALAN</v>
          </cell>
          <cell r="DF98" t="str">
            <v>CHUMAYEL</v>
          </cell>
          <cell r="DG98" t="str">
            <v>MOYAHUA DE ESTRADA</v>
          </cell>
        </row>
        <row r="99">
          <cell r="AT99" t="str">
            <v>-</v>
          </cell>
          <cell r="AU99" t="str">
            <v>-</v>
          </cell>
          <cell r="AV99" t="str">
            <v>-</v>
          </cell>
          <cell r="AW99" t="str">
            <v>-</v>
          </cell>
          <cell r="AX99" t="str">
            <v>-</v>
          </cell>
          <cell r="AY99" t="str">
            <v>-</v>
          </cell>
          <cell r="AZ99" t="str">
            <v>7028</v>
          </cell>
          <cell r="BA99" t="str">
            <v>8041</v>
          </cell>
          <cell r="BB99" t="str">
            <v>-</v>
          </cell>
          <cell r="BC99" t="str">
            <v>-</v>
          </cell>
          <cell r="BD99" t="str">
            <v>-</v>
          </cell>
          <cell r="BE99" t="str">
            <v>12031</v>
          </cell>
          <cell r="BF99" t="str">
            <v>13031</v>
          </cell>
          <cell r="BG99" t="str">
            <v>14029</v>
          </cell>
          <cell r="BH99" t="str">
            <v>15028</v>
          </cell>
          <cell r="BI99" t="str">
            <v>16027</v>
          </cell>
          <cell r="BJ99" t="str">
            <v>-</v>
          </cell>
          <cell r="BK99" t="str">
            <v>-</v>
          </cell>
          <cell r="BL99" t="str">
            <v>19042</v>
          </cell>
          <cell r="BM99" t="str">
            <v>20024</v>
          </cell>
          <cell r="BN99" t="str">
            <v>21028</v>
          </cell>
          <cell r="BO99" t="str">
            <v>-</v>
          </cell>
          <cell r="BP99" t="str">
            <v>-</v>
          </cell>
          <cell r="BQ99" t="str">
            <v>24042</v>
          </cell>
          <cell r="BR99" t="str">
            <v>-</v>
          </cell>
          <cell r="BS99" t="str">
            <v>26037</v>
          </cell>
          <cell r="BT99" t="str">
            <v>-</v>
          </cell>
          <cell r="BU99" t="str">
            <v>-</v>
          </cell>
          <cell r="BV99" t="str">
            <v>29047</v>
          </cell>
          <cell r="BW99" t="str">
            <v>30024</v>
          </cell>
          <cell r="BX99" t="str">
            <v>31025</v>
          </cell>
          <cell r="BY99" t="str">
            <v>32035</v>
          </cell>
          <cell r="CB99" t="str">
            <v>-</v>
          </cell>
          <cell r="CC99" t="str">
            <v>-</v>
          </cell>
          <cell r="CD99" t="str">
            <v>-</v>
          </cell>
          <cell r="CE99" t="str">
            <v>-</v>
          </cell>
          <cell r="CF99" t="str">
            <v>-</v>
          </cell>
          <cell r="CG99" t="str">
            <v>-</v>
          </cell>
          <cell r="CH99" t="str">
            <v>CHIAPILLA</v>
          </cell>
          <cell r="CI99" t="str">
            <v>MAGUARICHI</v>
          </cell>
          <cell r="CJ99" t="str">
            <v>-</v>
          </cell>
          <cell r="CK99" t="str">
            <v>-</v>
          </cell>
          <cell r="CL99" t="str">
            <v>-</v>
          </cell>
          <cell r="CM99" t="str">
            <v>GENERAL CANUTO A. NERI</v>
          </cell>
          <cell r="CN99" t="str">
            <v>JACALA DE LEDEZMA</v>
          </cell>
          <cell r="CO99" t="str">
            <v>CUQUÍO</v>
          </cell>
          <cell r="CP99" t="str">
            <v>CHIAUTLA</v>
          </cell>
          <cell r="CQ99" t="str">
            <v>CHUCÁNDIRO</v>
          </cell>
          <cell r="CR99" t="str">
            <v>-</v>
          </cell>
          <cell r="CS99" t="str">
            <v>-</v>
          </cell>
          <cell r="CT99" t="str">
            <v>LOS RAMONES</v>
          </cell>
          <cell r="CU99" t="str">
            <v>CUYAMECALCO VILLA DE ZARAGOZA</v>
          </cell>
          <cell r="CV99" t="str">
            <v>CAMOCUAUTLA</v>
          </cell>
          <cell r="CW99" t="str">
            <v>-</v>
          </cell>
          <cell r="CX99" t="str">
            <v>-</v>
          </cell>
          <cell r="CY99" t="str">
            <v>TANQUIÁN DE ESCOBEDO</v>
          </cell>
          <cell r="CZ99" t="str">
            <v>-</v>
          </cell>
          <cell r="DA99" t="str">
            <v>MAZATÁN</v>
          </cell>
          <cell r="DB99" t="str">
            <v>-</v>
          </cell>
          <cell r="DC99" t="str">
            <v>-</v>
          </cell>
          <cell r="DD99" t="str">
            <v>LÁZARO CÁRDENAS</v>
          </cell>
          <cell r="DE99" t="str">
            <v>TLALTETELA</v>
          </cell>
          <cell r="DF99" t="str">
            <v>DZÁN</v>
          </cell>
          <cell r="DG99" t="str">
            <v>NORIA DE ÁNGELES</v>
          </cell>
        </row>
        <row r="100">
          <cell r="AT100" t="str">
            <v>-</v>
          </cell>
          <cell r="AU100" t="str">
            <v>-</v>
          </cell>
          <cell r="AV100" t="str">
            <v>-</v>
          </cell>
          <cell r="AW100" t="str">
            <v>-</v>
          </cell>
          <cell r="AX100" t="str">
            <v>-</v>
          </cell>
          <cell r="AY100" t="str">
            <v>-</v>
          </cell>
          <cell r="AZ100" t="str">
            <v>7029</v>
          </cell>
          <cell r="BA100" t="str">
            <v>8042</v>
          </cell>
          <cell r="BB100" t="str">
            <v>-</v>
          </cell>
          <cell r="BC100" t="str">
            <v>-</v>
          </cell>
          <cell r="BD100" t="str">
            <v>-</v>
          </cell>
          <cell r="BE100" t="str">
            <v>12033</v>
          </cell>
          <cell r="BF100" t="str">
            <v>13032</v>
          </cell>
          <cell r="BG100" t="str">
            <v>14031</v>
          </cell>
          <cell r="BH100" t="str">
            <v>15030</v>
          </cell>
          <cell r="BI100" t="str">
            <v>16028</v>
          </cell>
          <cell r="BJ100" t="str">
            <v>-</v>
          </cell>
          <cell r="BK100" t="str">
            <v>-</v>
          </cell>
          <cell r="BL100" t="str">
            <v>19043</v>
          </cell>
          <cell r="BM100" t="str">
            <v>20025</v>
          </cell>
          <cell r="BN100" t="str">
            <v>21029</v>
          </cell>
          <cell r="BO100" t="str">
            <v>-</v>
          </cell>
          <cell r="BP100" t="str">
            <v>-</v>
          </cell>
          <cell r="BQ100" t="str">
            <v>24043</v>
          </cell>
          <cell r="BR100" t="str">
            <v>-</v>
          </cell>
          <cell r="BS100" t="str">
            <v>26038</v>
          </cell>
          <cell r="BT100" t="str">
            <v>-</v>
          </cell>
          <cell r="BU100" t="str">
            <v>-</v>
          </cell>
          <cell r="BV100" t="str">
            <v>29049</v>
          </cell>
          <cell r="BW100" t="str">
            <v>30025</v>
          </cell>
          <cell r="BX100" t="str">
            <v>31026</v>
          </cell>
          <cell r="BY100" t="str">
            <v>32037</v>
          </cell>
          <cell r="CB100" t="str">
            <v>-</v>
          </cell>
          <cell r="CC100" t="str">
            <v>-</v>
          </cell>
          <cell r="CD100" t="str">
            <v>-</v>
          </cell>
          <cell r="CE100" t="str">
            <v>-</v>
          </cell>
          <cell r="CF100" t="str">
            <v>-</v>
          </cell>
          <cell r="CG100" t="str">
            <v>-</v>
          </cell>
          <cell r="CH100" t="str">
            <v>CHICOASÉN</v>
          </cell>
          <cell r="CI100" t="str">
            <v>MANUEL BENAVIDES</v>
          </cell>
          <cell r="CJ100" t="str">
            <v>-</v>
          </cell>
          <cell r="CK100" t="str">
            <v>-</v>
          </cell>
          <cell r="CL100" t="str">
            <v>-</v>
          </cell>
          <cell r="CM100" t="str">
            <v>HUAMUXTITLÁN</v>
          </cell>
          <cell r="CN100" t="str">
            <v>JALTOCÁN</v>
          </cell>
          <cell r="CO100" t="str">
            <v>CHIMALTITÁN</v>
          </cell>
          <cell r="CP100" t="str">
            <v>CHICONCUAC</v>
          </cell>
          <cell r="CQ100" t="str">
            <v>CHURINTZIO</v>
          </cell>
          <cell r="CR100" t="str">
            <v>-</v>
          </cell>
          <cell r="CS100" t="str">
            <v>-</v>
          </cell>
          <cell r="CT100" t="str">
            <v>RAYONES</v>
          </cell>
          <cell r="CU100" t="str">
            <v>CHAHUITES</v>
          </cell>
          <cell r="CV100" t="str">
            <v>CAXHUACAN</v>
          </cell>
          <cell r="CW100" t="str">
            <v>-</v>
          </cell>
          <cell r="CX100" t="str">
            <v>-</v>
          </cell>
          <cell r="CY100" t="str">
            <v>TIERRA NUEVA</v>
          </cell>
          <cell r="CZ100" t="str">
            <v>-</v>
          </cell>
          <cell r="DA100" t="str">
            <v>MOCTEZUMA</v>
          </cell>
          <cell r="DB100" t="str">
            <v>-</v>
          </cell>
          <cell r="DC100" t="str">
            <v>-</v>
          </cell>
          <cell r="DD100" t="str">
            <v>SAN DAMIÁN TEXOLOC</v>
          </cell>
          <cell r="DE100" t="str">
            <v>AYAHUALULCO</v>
          </cell>
          <cell r="DF100" t="str">
            <v>DZEMUL</v>
          </cell>
          <cell r="DG100" t="str">
            <v>PÁNUCO</v>
          </cell>
        </row>
        <row r="101">
          <cell r="AT101" t="str">
            <v>-</v>
          </cell>
          <cell r="AU101" t="str">
            <v>-</v>
          </cell>
          <cell r="AV101" t="str">
            <v>-</v>
          </cell>
          <cell r="AW101" t="str">
            <v>-</v>
          </cell>
          <cell r="AX101" t="str">
            <v>-</v>
          </cell>
          <cell r="AY101" t="str">
            <v>-</v>
          </cell>
          <cell r="AZ101" t="str">
            <v>7030</v>
          </cell>
          <cell r="BA101" t="str">
            <v>8043</v>
          </cell>
          <cell r="BB101" t="str">
            <v>-</v>
          </cell>
          <cell r="BC101" t="str">
            <v>-</v>
          </cell>
          <cell r="BD101" t="str">
            <v>-</v>
          </cell>
          <cell r="BE101" t="str">
            <v>12036</v>
          </cell>
          <cell r="BF101" t="str">
            <v>13033</v>
          </cell>
          <cell r="BG101" t="str">
            <v>14032</v>
          </cell>
          <cell r="BH101" t="str">
            <v>15032</v>
          </cell>
          <cell r="BI101" t="str">
            <v>16029</v>
          </cell>
          <cell r="BJ101" t="str">
            <v>-</v>
          </cell>
          <cell r="BK101" t="str">
            <v>-</v>
          </cell>
          <cell r="BL101" t="str">
            <v>19050</v>
          </cell>
          <cell r="BM101" t="str">
            <v>20026</v>
          </cell>
          <cell r="BN101" t="str">
            <v>21030</v>
          </cell>
          <cell r="BO101" t="str">
            <v>-</v>
          </cell>
          <cell r="BP101" t="str">
            <v>-</v>
          </cell>
          <cell r="BQ101" t="str">
            <v>24044</v>
          </cell>
          <cell r="BR101" t="str">
            <v>-</v>
          </cell>
          <cell r="BS101" t="str">
            <v>26039</v>
          </cell>
          <cell r="BT101" t="str">
            <v>-</v>
          </cell>
          <cell r="BU101" t="str">
            <v>-</v>
          </cell>
          <cell r="BV101" t="str">
            <v>29050</v>
          </cell>
          <cell r="BW101" t="str">
            <v>30026</v>
          </cell>
          <cell r="BX101" t="str">
            <v>31027</v>
          </cell>
          <cell r="BY101" t="str">
            <v>32041</v>
          </cell>
          <cell r="CB101" t="str">
            <v>-</v>
          </cell>
          <cell r="CC101" t="str">
            <v>-</v>
          </cell>
          <cell r="CD101" t="str">
            <v>-</v>
          </cell>
          <cell r="CE101" t="str">
            <v>-</v>
          </cell>
          <cell r="CF101" t="str">
            <v>-</v>
          </cell>
          <cell r="CG101" t="str">
            <v>-</v>
          </cell>
          <cell r="CH101" t="str">
            <v>CHICOMUSELO</v>
          </cell>
          <cell r="CI101" t="str">
            <v>MATACHÍ</v>
          </cell>
          <cell r="CJ101" t="str">
            <v>-</v>
          </cell>
          <cell r="CK101" t="str">
            <v>-</v>
          </cell>
          <cell r="CL101" t="str">
            <v>-</v>
          </cell>
          <cell r="CM101" t="str">
            <v>IGUALAPA</v>
          </cell>
          <cell r="CN101" t="str">
            <v>JUÁREZ HIDALGO</v>
          </cell>
          <cell r="CO101" t="str">
            <v>CHIQUILISTLÁN</v>
          </cell>
          <cell r="CP101" t="str">
            <v>DONATO GUERRA</v>
          </cell>
          <cell r="CQ101" t="str">
            <v>CHURUMUCO</v>
          </cell>
          <cell r="CR101" t="str">
            <v>-</v>
          </cell>
          <cell r="CS101" t="str">
            <v>-</v>
          </cell>
          <cell r="CT101" t="str">
            <v>VALLECILLO</v>
          </cell>
          <cell r="CU101" t="str">
            <v>CHALCATONGO DE HIDALGO</v>
          </cell>
          <cell r="CV101" t="str">
            <v>COATEPEC</v>
          </cell>
          <cell r="CW101" t="str">
            <v>-</v>
          </cell>
          <cell r="CX101" t="str">
            <v>-</v>
          </cell>
          <cell r="CY101" t="str">
            <v>VANEGAS</v>
          </cell>
          <cell r="CZ101" t="str">
            <v>-</v>
          </cell>
          <cell r="DA101" t="str">
            <v>NACO</v>
          </cell>
          <cell r="DB101" t="str">
            <v>-</v>
          </cell>
          <cell r="DC101" t="str">
            <v>-</v>
          </cell>
          <cell r="DD101" t="str">
            <v>SAN FRANCISCO TETLANOHCAN</v>
          </cell>
          <cell r="DE101" t="str">
            <v>BANDERILLA</v>
          </cell>
          <cell r="DF101" t="str">
            <v>DZIDZANTÚN</v>
          </cell>
          <cell r="DG101" t="str">
            <v>EL SALVADOR</v>
          </cell>
        </row>
        <row r="102">
          <cell r="AT102" t="str">
            <v>-</v>
          </cell>
          <cell r="AU102" t="str">
            <v>-</v>
          </cell>
          <cell r="AV102" t="str">
            <v>-</v>
          </cell>
          <cell r="AW102" t="str">
            <v>-</v>
          </cell>
          <cell r="AX102" t="str">
            <v>-</v>
          </cell>
          <cell r="AY102" t="str">
            <v>-</v>
          </cell>
          <cell r="AZ102" t="str">
            <v>7032</v>
          </cell>
          <cell r="BA102" t="str">
            <v>8044</v>
          </cell>
          <cell r="BB102" t="str">
            <v>-</v>
          </cell>
          <cell r="BC102" t="str">
            <v>-</v>
          </cell>
          <cell r="BD102" t="str">
            <v>-</v>
          </cell>
          <cell r="BE102" t="str">
            <v>12037</v>
          </cell>
          <cell r="BF102" t="str">
            <v>13034</v>
          </cell>
          <cell r="BG102" t="str">
            <v>14033</v>
          </cell>
          <cell r="BH102" t="str">
            <v>15034</v>
          </cell>
          <cell r="BI102" t="str">
            <v>16030</v>
          </cell>
          <cell r="BJ102" t="str">
            <v>-</v>
          </cell>
          <cell r="BK102" t="str">
            <v>-</v>
          </cell>
          <cell r="BL102" t="str">
            <v>19051</v>
          </cell>
          <cell r="BM102" t="str">
            <v>20027</v>
          </cell>
          <cell r="BN102" t="str">
            <v>21031</v>
          </cell>
          <cell r="BO102" t="str">
            <v>-</v>
          </cell>
          <cell r="BP102" t="str">
            <v>-</v>
          </cell>
          <cell r="BQ102" t="str">
            <v>24045</v>
          </cell>
          <cell r="BR102" t="str">
            <v>-</v>
          </cell>
          <cell r="BS102" t="str">
            <v>26040</v>
          </cell>
          <cell r="BT102" t="str">
            <v>-</v>
          </cell>
          <cell r="BU102" t="str">
            <v>-</v>
          </cell>
          <cell r="BV102" t="str">
            <v>29051</v>
          </cell>
          <cell r="BW102" t="str">
            <v>30027</v>
          </cell>
          <cell r="BX102" t="str">
            <v>31028</v>
          </cell>
          <cell r="BY102" t="str">
            <v>32043</v>
          </cell>
          <cell r="CB102" t="str">
            <v>-</v>
          </cell>
          <cell r="CC102" t="str">
            <v>-</v>
          </cell>
          <cell r="CD102" t="str">
            <v>-</v>
          </cell>
          <cell r="CE102" t="str">
            <v>-</v>
          </cell>
          <cell r="CF102" t="str">
            <v>-</v>
          </cell>
          <cell r="CG102" t="str">
            <v>-</v>
          </cell>
          <cell r="CH102" t="str">
            <v>ESCUINTLA</v>
          </cell>
          <cell r="CI102" t="str">
            <v>MATAMOROS</v>
          </cell>
          <cell r="CJ102" t="str">
            <v>-</v>
          </cell>
          <cell r="CK102" t="str">
            <v>-</v>
          </cell>
          <cell r="CL102" t="str">
            <v>-</v>
          </cell>
          <cell r="CM102" t="str">
            <v>IXCATEOPAN DE CUAUHTÉMOC</v>
          </cell>
          <cell r="CN102" t="str">
            <v>LOLOTLA</v>
          </cell>
          <cell r="CO102" t="str">
            <v>DEGOLLADO</v>
          </cell>
          <cell r="CP102" t="str">
            <v>ECATZINGO</v>
          </cell>
          <cell r="CQ102" t="str">
            <v>ECUANDUREO</v>
          </cell>
          <cell r="CR102" t="str">
            <v>-</v>
          </cell>
          <cell r="CS102" t="str">
            <v>-</v>
          </cell>
          <cell r="CT102" t="str">
            <v>VILLALDAMA</v>
          </cell>
          <cell r="CU102" t="str">
            <v>CHIQUIHUITLÁN DE BENITO JUÁREZ</v>
          </cell>
          <cell r="CV102" t="str">
            <v>COATZINGO</v>
          </cell>
          <cell r="CW102" t="str">
            <v>-</v>
          </cell>
          <cell r="CX102" t="str">
            <v>-</v>
          </cell>
          <cell r="CY102" t="str">
            <v>VENADO</v>
          </cell>
          <cell r="CZ102" t="str">
            <v>-</v>
          </cell>
          <cell r="DA102" t="str">
            <v>NÁCORI CHICO</v>
          </cell>
          <cell r="DB102" t="str">
            <v>-</v>
          </cell>
          <cell r="DC102" t="str">
            <v>-</v>
          </cell>
          <cell r="DD102" t="str">
            <v>SAN JERÓNIMO ZACUALPAN</v>
          </cell>
          <cell r="DE102" t="str">
            <v>BENITO JUÁREZ</v>
          </cell>
          <cell r="DF102" t="str">
            <v>DZILAM DE BRAVO</v>
          </cell>
          <cell r="DG102" t="str">
            <v>SUSTICACÁN</v>
          </cell>
        </row>
        <row r="103">
          <cell r="AT103" t="str">
            <v>-</v>
          </cell>
          <cell r="AU103" t="str">
            <v>-</v>
          </cell>
          <cell r="AV103" t="str">
            <v>-</v>
          </cell>
          <cell r="AW103" t="str">
            <v>-</v>
          </cell>
          <cell r="AX103" t="str">
            <v>-</v>
          </cell>
          <cell r="AY103" t="str">
            <v>-</v>
          </cell>
          <cell r="AZ103" t="str">
            <v>7033</v>
          </cell>
          <cell r="BA103" t="str">
            <v>8046</v>
          </cell>
          <cell r="BB103" t="str">
            <v>-</v>
          </cell>
          <cell r="BC103" t="str">
            <v>-</v>
          </cell>
          <cell r="BD103" t="str">
            <v>-</v>
          </cell>
          <cell r="BE103" t="str">
            <v>12039</v>
          </cell>
          <cell r="BF103" t="str">
            <v>13035</v>
          </cell>
          <cell r="BG103" t="str">
            <v>14034</v>
          </cell>
          <cell r="BH103" t="str">
            <v>15035</v>
          </cell>
          <cell r="BI103" t="str">
            <v>16031</v>
          </cell>
          <cell r="BJ103" t="str">
            <v>-</v>
          </cell>
          <cell r="BK103" t="str">
            <v>-</v>
          </cell>
          <cell r="BL103">
            <v>19999</v>
          </cell>
          <cell r="BM103" t="str">
            <v>20028</v>
          </cell>
          <cell r="BN103" t="str">
            <v>21032</v>
          </cell>
          <cell r="BO103" t="str">
            <v>-</v>
          </cell>
          <cell r="BP103" t="str">
            <v>-</v>
          </cell>
          <cell r="BQ103" t="str">
            <v>24046</v>
          </cell>
          <cell r="BR103" t="str">
            <v>-</v>
          </cell>
          <cell r="BS103" t="str">
            <v>26044</v>
          </cell>
          <cell r="BT103" t="str">
            <v>-</v>
          </cell>
          <cell r="BU103" t="str">
            <v>-</v>
          </cell>
          <cell r="BV103" t="str">
            <v>29052</v>
          </cell>
          <cell r="BW103" t="str">
            <v>30029</v>
          </cell>
          <cell r="BX103" t="str">
            <v>31029</v>
          </cell>
          <cell r="BY103" t="str">
            <v>32044</v>
          </cell>
          <cell r="CB103" t="str">
            <v>-</v>
          </cell>
          <cell r="CC103" t="str">
            <v>-</v>
          </cell>
          <cell r="CD103" t="str">
            <v>-</v>
          </cell>
          <cell r="CE103" t="str">
            <v>-</v>
          </cell>
          <cell r="CF103" t="str">
            <v>-</v>
          </cell>
          <cell r="CG103" t="str">
            <v>-</v>
          </cell>
          <cell r="CH103" t="str">
            <v>FRANCISCO LEÓN</v>
          </cell>
          <cell r="CI103" t="str">
            <v>MORELOS</v>
          </cell>
          <cell r="CJ103" t="str">
            <v>-</v>
          </cell>
          <cell r="CK103" t="str">
            <v>-</v>
          </cell>
          <cell r="CL103" t="str">
            <v>-</v>
          </cell>
          <cell r="CM103" t="str">
            <v>JUAN R. ESCUDERO</v>
          </cell>
          <cell r="CN103" t="str">
            <v>METEPEC</v>
          </cell>
          <cell r="CO103" t="str">
            <v>EJUTLA</v>
          </cell>
          <cell r="CP103" t="str">
            <v>HUEHUETOCA</v>
          </cell>
          <cell r="CQ103" t="str">
            <v>EPITACIO HUERTA</v>
          </cell>
          <cell r="CR103" t="str">
            <v>-</v>
          </cell>
          <cell r="CS103" t="str">
            <v>-</v>
          </cell>
          <cell r="CT103" t="str">
            <v>NO IDENTIFICADO</v>
          </cell>
          <cell r="CU103" t="str">
            <v>HEROICA CIUDAD DE EJUTLA DE CRESPO</v>
          </cell>
          <cell r="CV103" t="str">
            <v>COHETZALA</v>
          </cell>
          <cell r="CW103" t="str">
            <v>-</v>
          </cell>
          <cell r="CX103" t="str">
            <v>-</v>
          </cell>
          <cell r="CY103" t="str">
            <v>VILLA DE ARRIAGA</v>
          </cell>
          <cell r="CZ103" t="str">
            <v>-</v>
          </cell>
          <cell r="DA103" t="str">
            <v>ONAVAS</v>
          </cell>
          <cell r="DB103" t="str">
            <v>-</v>
          </cell>
          <cell r="DC103" t="str">
            <v>-</v>
          </cell>
          <cell r="DD103" t="str">
            <v>SAN JOSÉ TEACALCO</v>
          </cell>
          <cell r="DE103" t="str">
            <v>CALCAHUALCO</v>
          </cell>
          <cell r="DF103" t="str">
            <v>DZILAM GONZÁLEZ</v>
          </cell>
          <cell r="DG103" t="str">
            <v>TABASCO</v>
          </cell>
        </row>
        <row r="104">
          <cell r="AT104" t="str">
            <v>-</v>
          </cell>
          <cell r="AU104" t="str">
            <v>-</v>
          </cell>
          <cell r="AV104" t="str">
            <v>-</v>
          </cell>
          <cell r="AW104" t="str">
            <v>-</v>
          </cell>
          <cell r="AX104" t="str">
            <v>-</v>
          </cell>
          <cell r="AY104" t="str">
            <v>-</v>
          </cell>
          <cell r="AZ104" t="str">
            <v>7035</v>
          </cell>
          <cell r="BA104" t="str">
            <v>8047</v>
          </cell>
          <cell r="BB104" t="str">
            <v>-</v>
          </cell>
          <cell r="BC104" t="str">
            <v>-</v>
          </cell>
          <cell r="BD104" t="str">
            <v>-</v>
          </cell>
          <cell r="BE104" t="str">
            <v>12040</v>
          </cell>
          <cell r="BF104" t="str">
            <v>13036</v>
          </cell>
          <cell r="BG104" t="str">
            <v>14036</v>
          </cell>
          <cell r="BH104" t="str">
            <v>15036</v>
          </cell>
          <cell r="BI104" t="str">
            <v>16032</v>
          </cell>
          <cell r="BJ104" t="str">
            <v>-</v>
          </cell>
          <cell r="BK104" t="str">
            <v>-</v>
          </cell>
          <cell r="BL104" t="str">
            <v>-</v>
          </cell>
          <cell r="BM104" t="str">
            <v>20029</v>
          </cell>
          <cell r="BN104" t="str">
            <v>21033</v>
          </cell>
          <cell r="BO104" t="str">
            <v>-</v>
          </cell>
          <cell r="BP104" t="str">
            <v>-</v>
          </cell>
          <cell r="BQ104" t="str">
            <v>24047</v>
          </cell>
          <cell r="BR104" t="str">
            <v>-</v>
          </cell>
          <cell r="BS104" t="str">
            <v>26045</v>
          </cell>
          <cell r="BT104" t="str">
            <v>-</v>
          </cell>
          <cell r="BU104" t="str">
            <v>-</v>
          </cell>
          <cell r="BV104" t="str">
            <v>29053</v>
          </cell>
          <cell r="BW104" t="str">
            <v>30030</v>
          </cell>
          <cell r="BX104" t="str">
            <v>31030</v>
          </cell>
          <cell r="BY104" t="str">
            <v>32045</v>
          </cell>
          <cell r="CB104" t="str">
            <v>-</v>
          </cell>
          <cell r="CC104" t="str">
            <v>-</v>
          </cell>
          <cell r="CD104" t="str">
            <v>-</v>
          </cell>
          <cell r="CE104" t="str">
            <v>-</v>
          </cell>
          <cell r="CF104" t="str">
            <v>-</v>
          </cell>
          <cell r="CG104" t="str">
            <v>-</v>
          </cell>
          <cell r="CH104" t="str">
            <v>FRONTERA HIDALGO</v>
          </cell>
          <cell r="CI104" t="str">
            <v>MORIS</v>
          </cell>
          <cell r="CJ104" t="str">
            <v>-</v>
          </cell>
          <cell r="CK104" t="str">
            <v>-</v>
          </cell>
          <cell r="CL104" t="str">
            <v>-</v>
          </cell>
          <cell r="CM104" t="str">
            <v>LEONARDO BRAVO</v>
          </cell>
          <cell r="CN104" t="str">
            <v>SAN AGUSTÍN METZQUITITLÁN</v>
          </cell>
          <cell r="CO104" t="str">
            <v>ETZATLÁN</v>
          </cell>
          <cell r="CP104" t="str">
            <v>HUEYPOXTLA</v>
          </cell>
          <cell r="CQ104" t="str">
            <v>ERONGARÍCUARO</v>
          </cell>
          <cell r="CR104" t="str">
            <v>-</v>
          </cell>
          <cell r="CS104" t="str">
            <v>-</v>
          </cell>
          <cell r="CT104" t="str">
            <v>-</v>
          </cell>
          <cell r="CU104" t="str">
            <v>ELOXOCHITLÁN DE FLORES MAGÓN</v>
          </cell>
          <cell r="CV104" t="str">
            <v>COHUECAN</v>
          </cell>
          <cell r="CW104" t="str">
            <v>-</v>
          </cell>
          <cell r="CX104" t="str">
            <v>-</v>
          </cell>
          <cell r="CY104" t="str">
            <v>VILLA DE GUADALUPE</v>
          </cell>
          <cell r="CZ104" t="str">
            <v>-</v>
          </cell>
          <cell r="DA104" t="str">
            <v>OPODEPE</v>
          </cell>
          <cell r="DB104" t="str">
            <v>-</v>
          </cell>
          <cell r="DC104" t="str">
            <v>-</v>
          </cell>
          <cell r="DD104" t="str">
            <v>SAN JUAN HUACTZINCO</v>
          </cell>
          <cell r="DE104" t="str">
            <v>CAMERINO Z. MENDOZA</v>
          </cell>
          <cell r="DF104" t="str">
            <v>DZITÁS</v>
          </cell>
          <cell r="DG104" t="str">
            <v>TEPECHITLÁN</v>
          </cell>
        </row>
        <row r="105">
          <cell r="AT105" t="str">
            <v>-</v>
          </cell>
          <cell r="AU105" t="str">
            <v>-</v>
          </cell>
          <cell r="AV105" t="str">
            <v>-</v>
          </cell>
          <cell r="AW105" t="str">
            <v>-</v>
          </cell>
          <cell r="AX105" t="str">
            <v>-</v>
          </cell>
          <cell r="AY105" t="str">
            <v>-</v>
          </cell>
          <cell r="AZ105" t="str">
            <v>7036</v>
          </cell>
          <cell r="BA105" t="str">
            <v>8049</v>
          </cell>
          <cell r="BB105" t="str">
            <v>-</v>
          </cell>
          <cell r="BC105" t="str">
            <v>-</v>
          </cell>
          <cell r="BD105" t="str">
            <v>-</v>
          </cell>
          <cell r="BE105" t="str">
            <v>12041</v>
          </cell>
          <cell r="BF105" t="str">
            <v>13037</v>
          </cell>
          <cell r="BG105" t="str">
            <v>14037</v>
          </cell>
          <cell r="BH105" t="str">
            <v>15038</v>
          </cell>
          <cell r="BI105" t="str">
            <v>16033</v>
          </cell>
          <cell r="BJ105" t="str">
            <v>-</v>
          </cell>
          <cell r="BK105" t="str">
            <v>-</v>
          </cell>
          <cell r="BL105" t="str">
            <v>-</v>
          </cell>
          <cell r="BM105" t="str">
            <v>20030</v>
          </cell>
          <cell r="BN105" t="str">
            <v>21034</v>
          </cell>
          <cell r="BO105" t="str">
            <v>-</v>
          </cell>
          <cell r="BP105" t="str">
            <v>-</v>
          </cell>
          <cell r="BQ105" t="str">
            <v>24048</v>
          </cell>
          <cell r="BR105" t="str">
            <v>-</v>
          </cell>
          <cell r="BS105" t="str">
            <v>26046</v>
          </cell>
          <cell r="BT105" t="str">
            <v>-</v>
          </cell>
          <cell r="BU105" t="str">
            <v>-</v>
          </cell>
          <cell r="BV105" t="str">
            <v>29054</v>
          </cell>
          <cell r="BW105" t="str">
            <v>30031</v>
          </cell>
          <cell r="BX105" t="str">
            <v>31031</v>
          </cell>
          <cell r="BY105" t="str">
            <v>32046</v>
          </cell>
          <cell r="CB105" t="str">
            <v>-</v>
          </cell>
          <cell r="CC105" t="str">
            <v>-</v>
          </cell>
          <cell r="CD105" t="str">
            <v>-</v>
          </cell>
          <cell r="CE105" t="str">
            <v>-</v>
          </cell>
          <cell r="CF105" t="str">
            <v>-</v>
          </cell>
          <cell r="CG105" t="str">
            <v>-</v>
          </cell>
          <cell r="CH105" t="str">
            <v>LA GRANDEZA</v>
          </cell>
          <cell r="CI105" t="str">
            <v>NONOAVA</v>
          </cell>
          <cell r="CJ105" t="str">
            <v>-</v>
          </cell>
          <cell r="CK105" t="str">
            <v>-</v>
          </cell>
          <cell r="CL105" t="str">
            <v>-</v>
          </cell>
          <cell r="CM105" t="str">
            <v>MALINALTEPEC</v>
          </cell>
          <cell r="CN105" t="str">
            <v>METZTITLÁN</v>
          </cell>
          <cell r="CO105" t="str">
            <v>EL GRULLO</v>
          </cell>
          <cell r="CP105" t="str">
            <v>ISIDRO FABELA</v>
          </cell>
          <cell r="CQ105" t="str">
            <v>GABRIEL ZAMORA</v>
          </cell>
          <cell r="CR105" t="str">
            <v>-</v>
          </cell>
          <cell r="CS105" t="str">
            <v>-</v>
          </cell>
          <cell r="CT105" t="str">
            <v>-</v>
          </cell>
          <cell r="CU105" t="str">
            <v>EL ESPINAL</v>
          </cell>
          <cell r="CV105" t="str">
            <v>CORONANGO</v>
          </cell>
          <cell r="CW105" t="str">
            <v>-</v>
          </cell>
          <cell r="CX105" t="str">
            <v>-</v>
          </cell>
          <cell r="CY105" t="str">
            <v>VILLA DE LA PAZ</v>
          </cell>
          <cell r="CZ105" t="str">
            <v>-</v>
          </cell>
          <cell r="DA105" t="str">
            <v>OQUITOA</v>
          </cell>
          <cell r="DB105" t="str">
            <v>-</v>
          </cell>
          <cell r="DC105" t="str">
            <v>-</v>
          </cell>
          <cell r="DD105" t="str">
            <v>SAN LORENZO AXOCOMANITLA</v>
          </cell>
          <cell r="DE105" t="str">
            <v>CARRILLO PUERTO</v>
          </cell>
          <cell r="DF105" t="str">
            <v>DZONCAUICH</v>
          </cell>
          <cell r="DG105" t="str">
            <v>TEPETONGO</v>
          </cell>
        </row>
        <row r="106">
          <cell r="AT106" t="str">
            <v>-</v>
          </cell>
          <cell r="AU106" t="str">
            <v>-</v>
          </cell>
          <cell r="AV106" t="str">
            <v>-</v>
          </cell>
          <cell r="AW106" t="str">
            <v>-</v>
          </cell>
          <cell r="AX106" t="str">
            <v>-</v>
          </cell>
          <cell r="AY106" t="str">
            <v>-</v>
          </cell>
          <cell r="AZ106" t="str">
            <v>7037</v>
          </cell>
          <cell r="BA106" t="str">
            <v>8051</v>
          </cell>
          <cell r="BB106" t="str">
            <v>-</v>
          </cell>
          <cell r="BC106" t="str">
            <v>-</v>
          </cell>
          <cell r="BD106" t="str">
            <v>-</v>
          </cell>
          <cell r="BE106" t="str">
            <v>12042</v>
          </cell>
          <cell r="BF106" t="str">
            <v>13038</v>
          </cell>
          <cell r="BG106" t="str">
            <v>14038</v>
          </cell>
          <cell r="BH106" t="str">
            <v>15040</v>
          </cell>
          <cell r="BI106" t="str">
            <v>16035</v>
          </cell>
          <cell r="BJ106" t="str">
            <v>-</v>
          </cell>
          <cell r="BK106" t="str">
            <v>-</v>
          </cell>
          <cell r="BL106" t="str">
            <v>-</v>
          </cell>
          <cell r="BM106" t="str">
            <v>20031</v>
          </cell>
          <cell r="BN106" t="str">
            <v>21035</v>
          </cell>
          <cell r="BO106" t="str">
            <v>-</v>
          </cell>
          <cell r="BP106" t="str">
            <v>-</v>
          </cell>
          <cell r="BQ106" t="str">
            <v>24051</v>
          </cell>
          <cell r="BR106" t="str">
            <v>-</v>
          </cell>
          <cell r="BS106" t="str">
            <v>26049</v>
          </cell>
          <cell r="BT106" t="str">
            <v>-</v>
          </cell>
          <cell r="BU106" t="str">
            <v>-</v>
          </cell>
          <cell r="BV106" t="str">
            <v>29055</v>
          </cell>
          <cell r="BW106" t="str">
            <v>30032</v>
          </cell>
          <cell r="BX106" t="str">
            <v>31034</v>
          </cell>
          <cell r="BY106" t="str">
            <v>32047</v>
          </cell>
          <cell r="CB106" t="str">
            <v>-</v>
          </cell>
          <cell r="CC106" t="str">
            <v>-</v>
          </cell>
          <cell r="CD106" t="str">
            <v>-</v>
          </cell>
          <cell r="CE106" t="str">
            <v>-</v>
          </cell>
          <cell r="CF106" t="str">
            <v>-</v>
          </cell>
          <cell r="CG106" t="str">
            <v>-</v>
          </cell>
          <cell r="CH106" t="str">
            <v>HUEHUETÁN</v>
          </cell>
          <cell r="CI106" t="str">
            <v>OCAMPO</v>
          </cell>
          <cell r="CJ106" t="str">
            <v>-</v>
          </cell>
          <cell r="CK106" t="str">
            <v>-</v>
          </cell>
          <cell r="CL106" t="str">
            <v>-</v>
          </cell>
          <cell r="CM106" t="str">
            <v>MÁRTIR DE CUILAPAN</v>
          </cell>
          <cell r="CN106" t="str">
            <v>MINERAL DEL CHICO</v>
          </cell>
          <cell r="CO106" t="str">
            <v>GUACHINANGO</v>
          </cell>
          <cell r="CP106" t="str">
            <v>IXTAPAN DE LA SAL</v>
          </cell>
          <cell r="CQ106" t="str">
            <v>LA HUACANA</v>
          </cell>
          <cell r="CR106" t="str">
            <v>-</v>
          </cell>
          <cell r="CS106" t="str">
            <v>-</v>
          </cell>
          <cell r="CT106" t="str">
            <v>-</v>
          </cell>
          <cell r="CU106" t="str">
            <v>TAMAZULÁPAM DEL ESPÍRITU SANTO</v>
          </cell>
          <cell r="CV106" t="str">
            <v>COXCATLÁN</v>
          </cell>
          <cell r="CW106" t="str">
            <v>-</v>
          </cell>
          <cell r="CX106" t="str">
            <v>-</v>
          </cell>
          <cell r="CY106" t="str">
            <v>VILLA HIDALGO</v>
          </cell>
          <cell r="CZ106" t="str">
            <v>-</v>
          </cell>
          <cell r="DA106" t="str">
            <v>QUIRIEGO</v>
          </cell>
          <cell r="DB106" t="str">
            <v>-</v>
          </cell>
          <cell r="DC106" t="str">
            <v>-</v>
          </cell>
          <cell r="DD106" t="str">
            <v>SAN LUCAS TECOPILCO</v>
          </cell>
          <cell r="DE106" t="str">
            <v>CATEMACO</v>
          </cell>
          <cell r="DF106" t="str">
            <v>HOCABÁ</v>
          </cell>
          <cell r="DG106" t="str">
            <v>TEÚL DE GONZÁLEZ ORTEGA</v>
          </cell>
        </row>
        <row r="107">
          <cell r="AT107" t="str">
            <v>-</v>
          </cell>
          <cell r="AU107" t="str">
            <v>-</v>
          </cell>
          <cell r="AV107" t="str">
            <v>-</v>
          </cell>
          <cell r="AW107" t="str">
            <v>-</v>
          </cell>
          <cell r="AX107" t="str">
            <v>-</v>
          </cell>
          <cell r="AY107" t="str">
            <v>-</v>
          </cell>
          <cell r="AZ107" t="str">
            <v>7038</v>
          </cell>
          <cell r="BA107" t="str">
            <v>8053</v>
          </cell>
          <cell r="BB107" t="str">
            <v>-</v>
          </cell>
          <cell r="BC107" t="str">
            <v>-</v>
          </cell>
          <cell r="BD107" t="str">
            <v>-</v>
          </cell>
          <cell r="BE107" t="str">
            <v>12043</v>
          </cell>
          <cell r="BF107" t="str">
            <v>13039</v>
          </cell>
          <cell r="BG107" t="str">
            <v>14040</v>
          </cell>
          <cell r="BH107" t="str">
            <v>15041</v>
          </cell>
          <cell r="BI107" t="str">
            <v>16036</v>
          </cell>
          <cell r="BJ107" t="str">
            <v>-</v>
          </cell>
          <cell r="BK107" t="str">
            <v>-</v>
          </cell>
          <cell r="BL107" t="str">
            <v>-</v>
          </cell>
          <cell r="BM107" t="str">
            <v>20032</v>
          </cell>
          <cell r="BN107" t="str">
            <v>21036</v>
          </cell>
          <cell r="BO107" t="str">
            <v>-</v>
          </cell>
          <cell r="BP107" t="str">
            <v>-</v>
          </cell>
          <cell r="BQ107" t="str">
            <v>24052</v>
          </cell>
          <cell r="BR107" t="str">
            <v>-</v>
          </cell>
          <cell r="BS107" t="str">
            <v>26050</v>
          </cell>
          <cell r="BT107" t="str">
            <v>-</v>
          </cell>
          <cell r="BU107" t="str">
            <v>-</v>
          </cell>
          <cell r="BV107" t="str">
            <v>29056</v>
          </cell>
          <cell r="BW107" t="str">
            <v>30033</v>
          </cell>
          <cell r="BX107" t="str">
            <v>31035</v>
          </cell>
          <cell r="BY107" t="str">
            <v>32050</v>
          </cell>
          <cell r="CB107" t="str">
            <v>-</v>
          </cell>
          <cell r="CC107" t="str">
            <v>-</v>
          </cell>
          <cell r="CD107" t="str">
            <v>-</v>
          </cell>
          <cell r="CE107" t="str">
            <v>-</v>
          </cell>
          <cell r="CF107" t="str">
            <v>-</v>
          </cell>
          <cell r="CG107" t="str">
            <v>-</v>
          </cell>
          <cell r="CH107" t="str">
            <v>HUIXTÁN</v>
          </cell>
          <cell r="CI107" t="str">
            <v>PRAXEDIS G. GUERRERO</v>
          </cell>
          <cell r="CJ107" t="str">
            <v>-</v>
          </cell>
          <cell r="CK107" t="str">
            <v>-</v>
          </cell>
          <cell r="CL107" t="str">
            <v>-</v>
          </cell>
          <cell r="CM107" t="str">
            <v>METLATÓNOC</v>
          </cell>
          <cell r="CN107" t="str">
            <v>MINERAL DEL MONTE</v>
          </cell>
          <cell r="CO107" t="str">
            <v>HOSTOTIPAQUILLO</v>
          </cell>
          <cell r="CP107" t="str">
            <v>IXTAPAN DEL ORO</v>
          </cell>
          <cell r="CQ107" t="str">
            <v>HUANDACAREO</v>
          </cell>
          <cell r="CR107" t="str">
            <v>-</v>
          </cell>
          <cell r="CS107" t="str">
            <v>-</v>
          </cell>
          <cell r="CT107" t="str">
            <v>-</v>
          </cell>
          <cell r="CU107" t="str">
            <v>FRESNILLO DE TRUJANO</v>
          </cell>
          <cell r="CV107" t="str">
            <v>COYOMEAPAN</v>
          </cell>
          <cell r="CW107" t="str">
            <v>-</v>
          </cell>
          <cell r="CX107" t="str">
            <v>-</v>
          </cell>
          <cell r="CY107" t="str">
            <v>VILLA JUÁREZ</v>
          </cell>
          <cell r="CZ107" t="str">
            <v>-</v>
          </cell>
          <cell r="DA107" t="str">
            <v>RAYÓN</v>
          </cell>
          <cell r="DB107" t="str">
            <v>-</v>
          </cell>
          <cell r="DC107" t="str">
            <v>-</v>
          </cell>
          <cell r="DD107" t="str">
            <v>SANTA ANA NOPALUCAN</v>
          </cell>
          <cell r="DE107" t="str">
            <v>CAZONES</v>
          </cell>
          <cell r="DF107" t="str">
            <v>HOCTÚN</v>
          </cell>
          <cell r="DG107" t="str">
            <v>VETAGRANDE</v>
          </cell>
        </row>
        <row r="108">
          <cell r="AT108" t="str">
            <v>-</v>
          </cell>
          <cell r="AU108" t="str">
            <v>-</v>
          </cell>
          <cell r="AV108" t="str">
            <v>-</v>
          </cell>
          <cell r="AW108" t="str">
            <v>-</v>
          </cell>
          <cell r="AX108" t="str">
            <v>-</v>
          </cell>
          <cell r="AY108" t="str">
            <v>-</v>
          </cell>
          <cell r="AZ108" t="str">
            <v>7039</v>
          </cell>
          <cell r="BA108" t="str">
            <v>8054</v>
          </cell>
          <cell r="BB108" t="str">
            <v>-</v>
          </cell>
          <cell r="BC108" t="str">
            <v>-</v>
          </cell>
          <cell r="BD108" t="str">
            <v>-</v>
          </cell>
          <cell r="BE108" t="str">
            <v>12044</v>
          </cell>
          <cell r="BF108" t="str">
            <v>13040</v>
          </cell>
          <cell r="BG108" t="str">
            <v>14041</v>
          </cell>
          <cell r="BH108" t="str">
            <v>15043</v>
          </cell>
          <cell r="BI108" t="str">
            <v>16037</v>
          </cell>
          <cell r="BJ108" t="str">
            <v>-</v>
          </cell>
          <cell r="BK108" t="str">
            <v>-</v>
          </cell>
          <cell r="BL108" t="str">
            <v>-</v>
          </cell>
          <cell r="BM108" t="str">
            <v>20033</v>
          </cell>
          <cell r="BN108" t="str">
            <v>21037</v>
          </cell>
          <cell r="BO108" t="str">
            <v>-</v>
          </cell>
          <cell r="BP108" t="str">
            <v>-</v>
          </cell>
          <cell r="BQ108">
            <v>24999</v>
          </cell>
          <cell r="BR108" t="str">
            <v>-</v>
          </cell>
          <cell r="BS108" t="str">
            <v>26051</v>
          </cell>
          <cell r="BT108" t="str">
            <v>-</v>
          </cell>
          <cell r="BU108" t="str">
            <v>-</v>
          </cell>
          <cell r="BV108" t="str">
            <v>29057</v>
          </cell>
          <cell r="BW108" t="str">
            <v>30034</v>
          </cell>
          <cell r="BX108" t="str">
            <v>31036</v>
          </cell>
          <cell r="BY108" t="str">
            <v>32053</v>
          </cell>
          <cell r="CB108" t="str">
            <v>-</v>
          </cell>
          <cell r="CC108" t="str">
            <v>-</v>
          </cell>
          <cell r="CD108" t="str">
            <v>-</v>
          </cell>
          <cell r="CE108" t="str">
            <v>-</v>
          </cell>
          <cell r="CF108" t="str">
            <v>-</v>
          </cell>
          <cell r="CG108" t="str">
            <v>-</v>
          </cell>
          <cell r="CH108" t="str">
            <v>HUITIUPÁN</v>
          </cell>
          <cell r="CI108" t="str">
            <v>RIVA PALACIO</v>
          </cell>
          <cell r="CJ108" t="str">
            <v>-</v>
          </cell>
          <cell r="CK108" t="str">
            <v>-</v>
          </cell>
          <cell r="CL108" t="str">
            <v>-</v>
          </cell>
          <cell r="CM108" t="str">
            <v>MOCHITLÁN</v>
          </cell>
          <cell r="CN108" t="str">
            <v>LA MISIÓN</v>
          </cell>
          <cell r="CO108" t="str">
            <v>HUEJÚCAR</v>
          </cell>
          <cell r="CP108" t="str">
            <v>XALATLACO</v>
          </cell>
          <cell r="CQ108" t="str">
            <v>HUANIQUEO</v>
          </cell>
          <cell r="CR108" t="str">
            <v>-</v>
          </cell>
          <cell r="CS108" t="str">
            <v>-</v>
          </cell>
          <cell r="CT108" t="str">
            <v>-</v>
          </cell>
          <cell r="CU108" t="str">
            <v>GUADALUPE ETLA</v>
          </cell>
          <cell r="CV108" t="str">
            <v>COYOTEPEC</v>
          </cell>
          <cell r="CW108" t="str">
            <v>-</v>
          </cell>
          <cell r="CX108" t="str">
            <v>-</v>
          </cell>
          <cell r="CY108" t="str">
            <v>VILLA DE ARISTA</v>
          </cell>
          <cell r="CZ108" t="str">
            <v>-</v>
          </cell>
          <cell r="DA108" t="str">
            <v>ROSARIO</v>
          </cell>
          <cell r="DB108" t="str">
            <v>-</v>
          </cell>
          <cell r="DC108" t="str">
            <v>-</v>
          </cell>
          <cell r="DD108" t="str">
            <v>SANTA APOLONIA TEACALCO</v>
          </cell>
          <cell r="DE108" t="str">
            <v>CERRO AZUL</v>
          </cell>
          <cell r="DF108" t="str">
            <v>HOMÚN</v>
          </cell>
          <cell r="DG108" t="str">
            <v>VILLA GONZÁLEZ ORTEGA</v>
          </cell>
        </row>
        <row r="109">
          <cell r="AT109" t="str">
            <v>-</v>
          </cell>
          <cell r="AU109" t="str">
            <v>-</v>
          </cell>
          <cell r="AV109" t="str">
            <v>-</v>
          </cell>
          <cell r="AW109" t="str">
            <v>-</v>
          </cell>
          <cell r="AX109" t="str">
            <v>-</v>
          </cell>
          <cell r="AY109" t="str">
            <v>-</v>
          </cell>
          <cell r="AZ109" t="str">
            <v>7041</v>
          </cell>
          <cell r="BA109" t="str">
            <v>8056</v>
          </cell>
          <cell r="BB109" t="str">
            <v>-</v>
          </cell>
          <cell r="BC109" t="str">
            <v>-</v>
          </cell>
          <cell r="BD109" t="str">
            <v>-</v>
          </cell>
          <cell r="BE109" t="str">
            <v>12045</v>
          </cell>
          <cell r="BF109" t="str">
            <v>13042</v>
          </cell>
          <cell r="BG109" t="str">
            <v>14042</v>
          </cell>
          <cell r="BH109" t="str">
            <v>15044</v>
          </cell>
          <cell r="BI109" t="str">
            <v>16039</v>
          </cell>
          <cell r="BJ109" t="str">
            <v>-</v>
          </cell>
          <cell r="BK109" t="str">
            <v>-</v>
          </cell>
          <cell r="BL109" t="str">
            <v>-</v>
          </cell>
          <cell r="BM109" t="str">
            <v>20034</v>
          </cell>
          <cell r="BN109" t="str">
            <v>21038</v>
          </cell>
          <cell r="BO109" t="str">
            <v>-</v>
          </cell>
          <cell r="BP109" t="str">
            <v>-</v>
          </cell>
          <cell r="BQ109" t="str">
            <v>-</v>
          </cell>
          <cell r="BR109" t="str">
            <v>-</v>
          </cell>
          <cell r="BS109" t="str">
            <v>26052</v>
          </cell>
          <cell r="BT109" t="str">
            <v>-</v>
          </cell>
          <cell r="BU109" t="str">
            <v>-</v>
          </cell>
          <cell r="BV109" t="str">
            <v>29058</v>
          </cell>
          <cell r="BW109" t="str">
            <v>30035</v>
          </cell>
          <cell r="BX109" t="str">
            <v>31037</v>
          </cell>
          <cell r="BY109" t="str">
            <v>32058</v>
          </cell>
          <cell r="CB109" t="str">
            <v>-</v>
          </cell>
          <cell r="CC109" t="str">
            <v>-</v>
          </cell>
          <cell r="CD109" t="str">
            <v>-</v>
          </cell>
          <cell r="CE109" t="str">
            <v>-</v>
          </cell>
          <cell r="CF109" t="str">
            <v>-</v>
          </cell>
          <cell r="CG109" t="str">
            <v>-</v>
          </cell>
          <cell r="CH109" t="str">
            <v>LA INDEPENDENCIA</v>
          </cell>
          <cell r="CI109" t="str">
            <v>ROSARIO</v>
          </cell>
          <cell r="CJ109" t="str">
            <v>-</v>
          </cell>
          <cell r="CK109" t="str">
            <v>-</v>
          </cell>
          <cell r="CL109" t="str">
            <v>-</v>
          </cell>
          <cell r="CM109" t="str">
            <v>OLINALÁ</v>
          </cell>
          <cell r="CN109" t="str">
            <v>MOLANGO DE ESCAMILLA</v>
          </cell>
          <cell r="CO109" t="str">
            <v>HUEJUQUILLA EL ALTO</v>
          </cell>
          <cell r="CP109" t="str">
            <v>JALTENCO</v>
          </cell>
          <cell r="CQ109" t="str">
            <v>HUIRAMBA</v>
          </cell>
          <cell r="CR109" t="str">
            <v>-</v>
          </cell>
          <cell r="CS109" t="str">
            <v>-</v>
          </cell>
          <cell r="CT109" t="str">
            <v>-</v>
          </cell>
          <cell r="CU109" t="str">
            <v>GUADALUPE DE RAMÍREZ</v>
          </cell>
          <cell r="CV109" t="str">
            <v>CUAPIAXTLA DE MADERO</v>
          </cell>
          <cell r="CW109" t="str">
            <v>-</v>
          </cell>
          <cell r="CX109" t="str">
            <v>-</v>
          </cell>
          <cell r="CY109" t="str">
            <v>EL NARANJO</v>
          </cell>
          <cell r="CZ109" t="str">
            <v>-</v>
          </cell>
          <cell r="DA109" t="str">
            <v>SAHUARIPA</v>
          </cell>
          <cell r="DB109" t="str">
            <v>-</v>
          </cell>
          <cell r="DC109" t="str">
            <v>-</v>
          </cell>
          <cell r="DD109" t="str">
            <v>SANTA CATARINA AYOMETLA</v>
          </cell>
          <cell r="DE109" t="str">
            <v>CITLALTÉPETL</v>
          </cell>
          <cell r="DF109" t="str">
            <v>HUHÍ</v>
          </cell>
          <cell r="DG109" t="str">
            <v>SANTA MARÍA DE LA PAZ</v>
          </cell>
        </row>
        <row r="110">
          <cell r="AT110" t="str">
            <v>-</v>
          </cell>
          <cell r="AU110" t="str">
            <v>-</v>
          </cell>
          <cell r="AV110" t="str">
            <v>-</v>
          </cell>
          <cell r="AW110" t="str">
            <v>-</v>
          </cell>
          <cell r="AX110" t="str">
            <v>-</v>
          </cell>
          <cell r="AY110" t="str">
            <v>-</v>
          </cell>
          <cell r="AZ110" t="str">
            <v>7042</v>
          </cell>
          <cell r="BA110" t="str">
            <v>8057</v>
          </cell>
          <cell r="BB110" t="str">
            <v>-</v>
          </cell>
          <cell r="BC110" t="str">
            <v>-</v>
          </cell>
          <cell r="BD110" t="str">
            <v>-</v>
          </cell>
          <cell r="BE110" t="str">
            <v>12047</v>
          </cell>
          <cell r="BF110" t="str">
            <v>13043</v>
          </cell>
          <cell r="BG110" t="str">
            <v>14043</v>
          </cell>
          <cell r="BH110" t="str">
            <v>15045</v>
          </cell>
          <cell r="BI110" t="str">
            <v>16040</v>
          </cell>
          <cell r="BJ110" t="str">
            <v>-</v>
          </cell>
          <cell r="BK110" t="str">
            <v>-</v>
          </cell>
          <cell r="BL110" t="str">
            <v>-</v>
          </cell>
          <cell r="BM110" t="str">
            <v>20035</v>
          </cell>
          <cell r="BN110" t="str">
            <v>21039</v>
          </cell>
          <cell r="BO110" t="str">
            <v>-</v>
          </cell>
          <cell r="BP110" t="str">
            <v>-</v>
          </cell>
          <cell r="BQ110" t="str">
            <v>-</v>
          </cell>
          <cell r="BR110" t="str">
            <v>-</v>
          </cell>
          <cell r="BS110" t="str">
            <v>26053</v>
          </cell>
          <cell r="BT110" t="str">
            <v>-</v>
          </cell>
          <cell r="BU110" t="str">
            <v>-</v>
          </cell>
          <cell r="BV110" t="str">
            <v>29059</v>
          </cell>
          <cell r="BW110" t="str">
            <v>30036</v>
          </cell>
          <cell r="BX110" t="str">
            <v>31039</v>
          </cell>
          <cell r="BY110">
            <v>32999</v>
          </cell>
          <cell r="CB110" t="str">
            <v>-</v>
          </cell>
          <cell r="CC110" t="str">
            <v>-</v>
          </cell>
          <cell r="CD110" t="str">
            <v>-</v>
          </cell>
          <cell r="CE110" t="str">
            <v>-</v>
          </cell>
          <cell r="CF110" t="str">
            <v>-</v>
          </cell>
          <cell r="CG110" t="str">
            <v>-</v>
          </cell>
          <cell r="CH110" t="str">
            <v>IXHUATÁN</v>
          </cell>
          <cell r="CI110" t="str">
            <v>SAN FRANCISCO DE BORJA</v>
          </cell>
          <cell r="CJ110" t="str">
            <v>-</v>
          </cell>
          <cell r="CK110" t="str">
            <v>-</v>
          </cell>
          <cell r="CL110" t="str">
            <v>-</v>
          </cell>
          <cell r="CM110" t="str">
            <v>PEDRO ASCENCIO ALQUISIRAS</v>
          </cell>
          <cell r="CN110" t="str">
            <v>NICOLÁS FLORES</v>
          </cell>
          <cell r="CO110" t="str">
            <v>LA HUERTA</v>
          </cell>
          <cell r="CP110" t="str">
            <v>JILOTEPEC</v>
          </cell>
          <cell r="CQ110" t="str">
            <v>INDAPARAPEO</v>
          </cell>
          <cell r="CR110" t="str">
            <v>-</v>
          </cell>
          <cell r="CS110" t="str">
            <v>-</v>
          </cell>
          <cell r="CT110" t="str">
            <v>-</v>
          </cell>
          <cell r="CU110" t="str">
            <v>GUELATAO DE JUÁREZ</v>
          </cell>
          <cell r="CV110" t="str">
            <v>CUAUTEMPAN</v>
          </cell>
          <cell r="CW110" t="str">
            <v>-</v>
          </cell>
          <cell r="CX110" t="str">
            <v>-</v>
          </cell>
          <cell r="CY110" t="str">
            <v>NO IDENTIFICADO</v>
          </cell>
          <cell r="CZ110" t="str">
            <v>-</v>
          </cell>
          <cell r="DA110" t="str">
            <v>SAN FELIPE DE JESÚS</v>
          </cell>
          <cell r="DB110" t="str">
            <v>-</v>
          </cell>
          <cell r="DC110" t="str">
            <v>-</v>
          </cell>
          <cell r="DD110" t="str">
            <v>SANTA CRUZ QUILEHTLA</v>
          </cell>
          <cell r="DE110" t="str">
            <v>COACOATZINTLA</v>
          </cell>
          <cell r="DF110" t="str">
            <v>IXIL</v>
          </cell>
          <cell r="DG110" t="str">
            <v>NO IDENTIFICADO</v>
          </cell>
        </row>
        <row r="111">
          <cell r="AT111" t="str">
            <v>-</v>
          </cell>
          <cell r="AU111" t="str">
            <v>-</v>
          </cell>
          <cell r="AV111" t="str">
            <v>-</v>
          </cell>
          <cell r="AW111" t="str">
            <v>-</v>
          </cell>
          <cell r="AX111" t="str">
            <v>-</v>
          </cell>
          <cell r="AY111" t="str">
            <v>-</v>
          </cell>
          <cell r="AZ111" t="str">
            <v>7043</v>
          </cell>
          <cell r="BA111" t="str">
            <v>8058</v>
          </cell>
          <cell r="BB111" t="str">
            <v>-</v>
          </cell>
          <cell r="BC111" t="str">
            <v>-</v>
          </cell>
          <cell r="BD111" t="str">
            <v>-</v>
          </cell>
          <cell r="BE111" t="str">
            <v>12049</v>
          </cell>
          <cell r="BF111" t="str">
            <v>13044</v>
          </cell>
          <cell r="BG111" t="str">
            <v>14045</v>
          </cell>
          <cell r="BH111" t="str">
            <v>15046</v>
          </cell>
          <cell r="BI111" t="str">
            <v>16041</v>
          </cell>
          <cell r="BJ111" t="str">
            <v>-</v>
          </cell>
          <cell r="BK111" t="str">
            <v>-</v>
          </cell>
          <cell r="BL111" t="str">
            <v>-</v>
          </cell>
          <cell r="BM111" t="str">
            <v>20036</v>
          </cell>
          <cell r="BN111" t="str">
            <v>21040</v>
          </cell>
          <cell r="BO111" t="str">
            <v>-</v>
          </cell>
          <cell r="BP111" t="str">
            <v>-</v>
          </cell>
          <cell r="BQ111" t="str">
            <v>-</v>
          </cell>
          <cell r="BR111" t="str">
            <v>-</v>
          </cell>
          <cell r="BS111" t="str">
            <v>26054</v>
          </cell>
          <cell r="BT111" t="str">
            <v>-</v>
          </cell>
          <cell r="BU111" t="str">
            <v>-</v>
          </cell>
          <cell r="BV111" t="str">
            <v>29060</v>
          </cell>
          <cell r="BW111" t="str">
            <v>30037</v>
          </cell>
          <cell r="BX111" t="str">
            <v>31042</v>
          </cell>
          <cell r="BY111" t="str">
            <v>-</v>
          </cell>
          <cell r="CB111" t="str">
            <v>-</v>
          </cell>
          <cell r="CC111" t="str">
            <v>-</v>
          </cell>
          <cell r="CD111" t="str">
            <v>-</v>
          </cell>
          <cell r="CE111" t="str">
            <v>-</v>
          </cell>
          <cell r="CF111" t="str">
            <v>-</v>
          </cell>
          <cell r="CG111" t="str">
            <v>-</v>
          </cell>
          <cell r="CH111" t="str">
            <v>IXTACOMITÁN</v>
          </cell>
          <cell r="CI111" t="str">
            <v>SAN FRANCISCO DE CONCHOS</v>
          </cell>
          <cell r="CJ111" t="str">
            <v>-</v>
          </cell>
          <cell r="CK111" t="str">
            <v>-</v>
          </cell>
          <cell r="CL111" t="str">
            <v>-</v>
          </cell>
          <cell r="CM111" t="str">
            <v>PILCAYA</v>
          </cell>
          <cell r="CN111" t="str">
            <v>NOPALA DE VILLAGRÁN</v>
          </cell>
          <cell r="CO111" t="str">
            <v>IXTLAHUACÁN DEL RÍO</v>
          </cell>
          <cell r="CP111" t="str">
            <v>JILOTZINGO</v>
          </cell>
          <cell r="CQ111" t="str">
            <v>IRIMBO</v>
          </cell>
          <cell r="CR111" t="str">
            <v>-</v>
          </cell>
          <cell r="CS111" t="str">
            <v>-</v>
          </cell>
          <cell r="CT111" t="str">
            <v>-</v>
          </cell>
          <cell r="CU111" t="str">
            <v>GUEVEA DE HUMBOLDT</v>
          </cell>
          <cell r="CV111" t="str">
            <v>CUAUTINCHÁN</v>
          </cell>
          <cell r="CW111" t="str">
            <v>-</v>
          </cell>
          <cell r="CX111" t="str">
            <v>-</v>
          </cell>
          <cell r="CY111" t="str">
            <v>-</v>
          </cell>
          <cell r="CZ111" t="str">
            <v>-</v>
          </cell>
          <cell r="DA111" t="str">
            <v>SAN JAVIER</v>
          </cell>
          <cell r="DB111" t="str">
            <v>-</v>
          </cell>
          <cell r="DC111" t="str">
            <v>-</v>
          </cell>
          <cell r="DD111" t="str">
            <v>SANTA ISABEL XILOXOXTLA</v>
          </cell>
          <cell r="DE111" t="str">
            <v>COAHUITLÁN</v>
          </cell>
          <cell r="DF111" t="str">
            <v>KANTUNIL</v>
          </cell>
          <cell r="DG111" t="str">
            <v>-</v>
          </cell>
        </row>
        <row r="112">
          <cell r="AT112" t="str">
            <v>-</v>
          </cell>
          <cell r="AU112" t="str">
            <v>-</v>
          </cell>
          <cell r="AV112" t="str">
            <v>-</v>
          </cell>
          <cell r="AW112" t="str">
            <v>-</v>
          </cell>
          <cell r="AX112" t="str">
            <v>-</v>
          </cell>
          <cell r="AY112" t="str">
            <v>-</v>
          </cell>
          <cell r="AZ112" t="str">
            <v>7044</v>
          </cell>
          <cell r="BA112" t="str">
            <v>8059</v>
          </cell>
          <cell r="BB112" t="str">
            <v>-</v>
          </cell>
          <cell r="BC112" t="str">
            <v>-</v>
          </cell>
          <cell r="BD112" t="str">
            <v>-</v>
          </cell>
          <cell r="BE112" t="str">
            <v>12054</v>
          </cell>
          <cell r="BF112" t="str">
            <v>13045</v>
          </cell>
          <cell r="BG112" t="str">
            <v>14046</v>
          </cell>
          <cell r="BH112" t="str">
            <v>15047</v>
          </cell>
          <cell r="BI112" t="str">
            <v>16042</v>
          </cell>
          <cell r="BJ112" t="str">
            <v>-</v>
          </cell>
          <cell r="BK112" t="str">
            <v>-</v>
          </cell>
          <cell r="BL112" t="str">
            <v>-</v>
          </cell>
          <cell r="BM112" t="str">
            <v>20037</v>
          </cell>
          <cell r="BN112" t="str">
            <v>21042</v>
          </cell>
          <cell r="BO112" t="str">
            <v>-</v>
          </cell>
          <cell r="BP112" t="str">
            <v>-</v>
          </cell>
          <cell r="BQ112" t="str">
            <v>-</v>
          </cell>
          <cell r="BR112" t="str">
            <v>-</v>
          </cell>
          <cell r="BS112" t="str">
            <v>26056</v>
          </cell>
          <cell r="BT112" t="str">
            <v>-</v>
          </cell>
          <cell r="BU112" t="str">
            <v>-</v>
          </cell>
          <cell r="BV112">
            <v>29999</v>
          </cell>
          <cell r="BW112" t="str">
            <v>30040</v>
          </cell>
          <cell r="BX112" t="str">
            <v>31043</v>
          </cell>
          <cell r="BY112" t="str">
            <v>-</v>
          </cell>
          <cell r="CB112" t="str">
            <v>-</v>
          </cell>
          <cell r="CC112" t="str">
            <v>-</v>
          </cell>
          <cell r="CD112" t="str">
            <v>-</v>
          </cell>
          <cell r="CE112" t="str">
            <v>-</v>
          </cell>
          <cell r="CF112" t="str">
            <v>-</v>
          </cell>
          <cell r="CG112" t="str">
            <v>-</v>
          </cell>
          <cell r="CH112" t="str">
            <v>IXTAPA</v>
          </cell>
          <cell r="CI112" t="str">
            <v>SAN FRANCISCO DEL ORO</v>
          </cell>
          <cell r="CJ112" t="str">
            <v>-</v>
          </cell>
          <cell r="CK112" t="str">
            <v>-</v>
          </cell>
          <cell r="CL112" t="str">
            <v>-</v>
          </cell>
          <cell r="CM112" t="str">
            <v>SAN MIGUEL TOTOLAPAN</v>
          </cell>
          <cell r="CN112" t="str">
            <v>OMITLÁN DE JUÁREZ</v>
          </cell>
          <cell r="CO112" t="str">
            <v>JALOSTOTITLÁN</v>
          </cell>
          <cell r="CP112" t="str">
            <v>JIQUIPILCO</v>
          </cell>
          <cell r="CQ112" t="str">
            <v>IXTLÁN</v>
          </cell>
          <cell r="CR112" t="str">
            <v>-</v>
          </cell>
          <cell r="CS112" t="str">
            <v>-</v>
          </cell>
          <cell r="CT112" t="str">
            <v>-</v>
          </cell>
          <cell r="CU112" t="str">
            <v>MESONES HIDALGO</v>
          </cell>
          <cell r="CV112" t="str">
            <v>CUAYUCA DE ANDRADE</v>
          </cell>
          <cell r="CW112" t="str">
            <v>-</v>
          </cell>
          <cell r="CX112" t="str">
            <v>-</v>
          </cell>
          <cell r="CY112" t="str">
            <v>-</v>
          </cell>
          <cell r="CZ112" t="str">
            <v>-</v>
          </cell>
          <cell r="DA112" t="str">
            <v>SAN MIGUEL DE HORCASITAS</v>
          </cell>
          <cell r="DB112" t="str">
            <v>-</v>
          </cell>
          <cell r="DC112" t="str">
            <v>-</v>
          </cell>
          <cell r="DD112" t="str">
            <v>NO IDENTIFICADO</v>
          </cell>
          <cell r="DE112" t="str">
            <v>COATZINTLA</v>
          </cell>
          <cell r="DF112" t="str">
            <v>KAUA</v>
          </cell>
          <cell r="DG112" t="str">
            <v>-</v>
          </cell>
        </row>
        <row r="113">
          <cell r="AT113" t="str">
            <v>-</v>
          </cell>
          <cell r="AU113" t="str">
            <v>-</v>
          </cell>
          <cell r="AV113" t="str">
            <v>-</v>
          </cell>
          <cell r="AW113" t="str">
            <v>-</v>
          </cell>
          <cell r="AX113" t="str">
            <v>-</v>
          </cell>
          <cell r="AY113" t="str">
            <v>-</v>
          </cell>
          <cell r="AZ113" t="str">
            <v>7045</v>
          </cell>
          <cell r="BA113" t="str">
            <v>8060</v>
          </cell>
          <cell r="BB113" t="str">
            <v>-</v>
          </cell>
          <cell r="BC113" t="str">
            <v>-</v>
          </cell>
          <cell r="BD113" t="str">
            <v>-</v>
          </cell>
          <cell r="BE113" t="str">
            <v>12059</v>
          </cell>
          <cell r="BF113" t="str">
            <v>13047</v>
          </cell>
          <cell r="BG113" t="str">
            <v>14047</v>
          </cell>
          <cell r="BH113" t="str">
            <v>15048</v>
          </cell>
          <cell r="BI113" t="str">
            <v>16044</v>
          </cell>
          <cell r="BJ113" t="str">
            <v>-</v>
          </cell>
          <cell r="BK113" t="str">
            <v>-</v>
          </cell>
          <cell r="BL113" t="str">
            <v>-</v>
          </cell>
          <cell r="BM113" t="str">
            <v>20038</v>
          </cell>
          <cell r="BN113" t="str">
            <v>21044</v>
          </cell>
          <cell r="BO113" t="str">
            <v>-</v>
          </cell>
          <cell r="BP113" t="str">
            <v>-</v>
          </cell>
          <cell r="BQ113" t="str">
            <v>-</v>
          </cell>
          <cell r="BR113" t="str">
            <v>-</v>
          </cell>
          <cell r="BS113" t="str">
            <v>26057</v>
          </cell>
          <cell r="BT113" t="str">
            <v>-</v>
          </cell>
          <cell r="BU113" t="str">
            <v>-</v>
          </cell>
          <cell r="BV113" t="str">
            <v>-</v>
          </cell>
          <cell r="BW113" t="str">
            <v>30041</v>
          </cell>
          <cell r="BX113" t="str">
            <v>31044</v>
          </cell>
          <cell r="BY113" t="str">
            <v>-</v>
          </cell>
          <cell r="CB113" t="str">
            <v>-</v>
          </cell>
          <cell r="CC113" t="str">
            <v>-</v>
          </cell>
          <cell r="CD113" t="str">
            <v>-</v>
          </cell>
          <cell r="CE113" t="str">
            <v>-</v>
          </cell>
          <cell r="CF113" t="str">
            <v>-</v>
          </cell>
          <cell r="CG113" t="str">
            <v>-</v>
          </cell>
          <cell r="CH113" t="str">
            <v>IXTAPANGAJOYA</v>
          </cell>
          <cell r="CI113" t="str">
            <v>SANTA BÁRBARA</v>
          </cell>
          <cell r="CJ113" t="str">
            <v>-</v>
          </cell>
          <cell r="CK113" t="str">
            <v>-</v>
          </cell>
          <cell r="CL113" t="str">
            <v>-</v>
          </cell>
          <cell r="CM113" t="str">
            <v>TEPECOACUILCO DE TRUJANO</v>
          </cell>
          <cell r="CN113" t="str">
            <v>PACULA</v>
          </cell>
          <cell r="CO113" t="str">
            <v>JAMAY</v>
          </cell>
          <cell r="CP113" t="str">
            <v>JOCOTITLÁN</v>
          </cell>
          <cell r="CQ113" t="str">
            <v>JIMÉNEZ</v>
          </cell>
          <cell r="CR113" t="str">
            <v>-</v>
          </cell>
          <cell r="CS113" t="str">
            <v>-</v>
          </cell>
          <cell r="CT113" t="str">
            <v>-</v>
          </cell>
          <cell r="CU113" t="str">
            <v>VILLA HIDALGO</v>
          </cell>
          <cell r="CV113" t="str">
            <v>CUYOACO</v>
          </cell>
          <cell r="CW113" t="str">
            <v>-</v>
          </cell>
          <cell r="CX113" t="str">
            <v>-</v>
          </cell>
          <cell r="CY113" t="str">
            <v>-</v>
          </cell>
          <cell r="CZ113" t="str">
            <v>-</v>
          </cell>
          <cell r="DA113" t="str">
            <v>SAN PEDRO DE LA CUEVA</v>
          </cell>
          <cell r="DB113" t="str">
            <v>-</v>
          </cell>
          <cell r="DC113" t="str">
            <v>-</v>
          </cell>
          <cell r="DD113" t="str">
            <v>-</v>
          </cell>
          <cell r="DE113" t="str">
            <v>COETZALA</v>
          </cell>
          <cell r="DF113" t="str">
            <v>KINCHIL</v>
          </cell>
          <cell r="DG113" t="str">
            <v>-</v>
          </cell>
        </row>
        <row r="114">
          <cell r="AT114" t="str">
            <v>-</v>
          </cell>
          <cell r="AU114" t="str">
            <v>-</v>
          </cell>
          <cell r="AV114" t="str">
            <v>-</v>
          </cell>
          <cell r="AW114" t="str">
            <v>-</v>
          </cell>
          <cell r="AX114" t="str">
            <v>-</v>
          </cell>
          <cell r="AY114" t="str">
            <v>-</v>
          </cell>
          <cell r="AZ114" t="str">
            <v>7046</v>
          </cell>
          <cell r="BA114" t="str">
            <v>8061</v>
          </cell>
          <cell r="BB114" t="str">
            <v>-</v>
          </cell>
          <cell r="BC114" t="str">
            <v>-</v>
          </cell>
          <cell r="BD114" t="str">
            <v>-</v>
          </cell>
          <cell r="BE114" t="str">
            <v>12060</v>
          </cell>
          <cell r="BF114" t="str">
            <v>13049</v>
          </cell>
          <cell r="BG114" t="str">
            <v>14048</v>
          </cell>
          <cell r="BH114" t="str">
            <v>15049</v>
          </cell>
          <cell r="BI114" t="str">
            <v>16045</v>
          </cell>
          <cell r="BJ114" t="str">
            <v>-</v>
          </cell>
          <cell r="BK114" t="str">
            <v>-</v>
          </cell>
          <cell r="BL114" t="str">
            <v>-</v>
          </cell>
          <cell r="BM114" t="str">
            <v>20040</v>
          </cell>
          <cell r="BN114" t="str">
            <v>21045</v>
          </cell>
          <cell r="BO114" t="str">
            <v>-</v>
          </cell>
          <cell r="BP114" t="str">
            <v>-</v>
          </cell>
          <cell r="BQ114" t="str">
            <v>-</v>
          </cell>
          <cell r="BR114" t="str">
            <v>-</v>
          </cell>
          <cell r="BS114" t="str">
            <v>26059</v>
          </cell>
          <cell r="BT114" t="str">
            <v>-</v>
          </cell>
          <cell r="BU114" t="str">
            <v>-</v>
          </cell>
          <cell r="BV114" t="str">
            <v>-</v>
          </cell>
          <cell r="BW114" t="str">
            <v>30042</v>
          </cell>
          <cell r="BX114" t="str">
            <v>31045</v>
          </cell>
          <cell r="BY114" t="str">
            <v>-</v>
          </cell>
          <cell r="CB114" t="str">
            <v>-</v>
          </cell>
          <cell r="CC114" t="str">
            <v>-</v>
          </cell>
          <cell r="CD114" t="str">
            <v>-</v>
          </cell>
          <cell r="CE114" t="str">
            <v>-</v>
          </cell>
          <cell r="CF114" t="str">
            <v>-</v>
          </cell>
          <cell r="CG114" t="str">
            <v>-</v>
          </cell>
          <cell r="CH114" t="str">
            <v>JIQUIPILAS</v>
          </cell>
          <cell r="CI114" t="str">
            <v>SATEVÓ</v>
          </cell>
          <cell r="CJ114" t="str">
            <v>-</v>
          </cell>
          <cell r="CK114" t="str">
            <v>-</v>
          </cell>
          <cell r="CL114" t="str">
            <v>-</v>
          </cell>
          <cell r="CM114" t="str">
            <v>TETIPAC</v>
          </cell>
          <cell r="CN114" t="str">
            <v>PISAFLORES</v>
          </cell>
          <cell r="CO114" t="str">
            <v>JESÚS MARÍA</v>
          </cell>
          <cell r="CP114" t="str">
            <v>JOQUICINGO</v>
          </cell>
          <cell r="CQ114" t="str">
            <v>JIQUILPAN</v>
          </cell>
          <cell r="CR114" t="str">
            <v>-</v>
          </cell>
          <cell r="CS114" t="str">
            <v>-</v>
          </cell>
          <cell r="CT114" t="str">
            <v>-</v>
          </cell>
          <cell r="CU114" t="str">
            <v>HUAUTEPEC</v>
          </cell>
          <cell r="CV114" t="str">
            <v>CHALCHICOMULA DE SESMA</v>
          </cell>
          <cell r="CW114" t="str">
            <v>-</v>
          </cell>
          <cell r="CX114" t="str">
            <v>-</v>
          </cell>
          <cell r="CY114" t="str">
            <v>-</v>
          </cell>
          <cell r="CZ114" t="str">
            <v>-</v>
          </cell>
          <cell r="DA114" t="str">
            <v>SANTA CRUZ</v>
          </cell>
          <cell r="DB114" t="str">
            <v>-</v>
          </cell>
          <cell r="DC114" t="str">
            <v>-</v>
          </cell>
          <cell r="DD114" t="str">
            <v>-</v>
          </cell>
          <cell r="DE114" t="str">
            <v>COLIPA</v>
          </cell>
          <cell r="DF114" t="str">
            <v>KOPOMÁ</v>
          </cell>
          <cell r="DG114" t="str">
            <v>-</v>
          </cell>
        </row>
        <row r="115">
          <cell r="AT115" t="str">
            <v>-</v>
          </cell>
          <cell r="AU115" t="str">
            <v>-</v>
          </cell>
          <cell r="AV115" t="str">
            <v>-</v>
          </cell>
          <cell r="AW115" t="str">
            <v>-</v>
          </cell>
          <cell r="AX115" t="str">
            <v>-</v>
          </cell>
          <cell r="AY115" t="str">
            <v>-</v>
          </cell>
          <cell r="AZ115" t="str">
            <v>7047</v>
          </cell>
          <cell r="BA115" t="str">
            <v>8063</v>
          </cell>
          <cell r="BB115" t="str">
            <v>-</v>
          </cell>
          <cell r="BC115" t="str">
            <v>-</v>
          </cell>
          <cell r="BD115" t="str">
            <v>-</v>
          </cell>
          <cell r="BE115" t="str">
            <v>12062</v>
          </cell>
          <cell r="BF115" t="str">
            <v>13050</v>
          </cell>
          <cell r="BG115" t="str">
            <v>14049</v>
          </cell>
          <cell r="BH115" t="str">
            <v>15050</v>
          </cell>
          <cell r="BI115" t="str">
            <v>16046</v>
          </cell>
          <cell r="BJ115" t="str">
            <v>-</v>
          </cell>
          <cell r="BK115" t="str">
            <v>-</v>
          </cell>
          <cell r="BL115" t="str">
            <v>-</v>
          </cell>
          <cell r="BM115" t="str">
            <v>20042</v>
          </cell>
          <cell r="BN115" t="str">
            <v>21046</v>
          </cell>
          <cell r="BO115" t="str">
            <v>-</v>
          </cell>
          <cell r="BP115" t="str">
            <v>-</v>
          </cell>
          <cell r="BQ115" t="str">
            <v>-</v>
          </cell>
          <cell r="BR115" t="str">
            <v>-</v>
          </cell>
          <cell r="BS115" t="str">
            <v>26060</v>
          </cell>
          <cell r="BT115" t="str">
            <v>-</v>
          </cell>
          <cell r="BU115" t="str">
            <v>-</v>
          </cell>
          <cell r="BV115" t="str">
            <v>-</v>
          </cell>
          <cell r="BW115" t="str">
            <v>30043</v>
          </cell>
          <cell r="BX115" t="str">
            <v>31046</v>
          </cell>
          <cell r="BY115" t="str">
            <v>-</v>
          </cell>
          <cell r="CB115" t="str">
            <v>-</v>
          </cell>
          <cell r="CC115" t="str">
            <v>-</v>
          </cell>
          <cell r="CD115" t="str">
            <v>-</v>
          </cell>
          <cell r="CE115" t="str">
            <v>-</v>
          </cell>
          <cell r="CF115" t="str">
            <v>-</v>
          </cell>
          <cell r="CG115" t="str">
            <v>-</v>
          </cell>
          <cell r="CH115" t="str">
            <v>JITOTOL</v>
          </cell>
          <cell r="CI115" t="str">
            <v>TEMÓSACHI</v>
          </cell>
          <cell r="CJ115" t="str">
            <v>-</v>
          </cell>
          <cell r="CK115" t="str">
            <v>-</v>
          </cell>
          <cell r="CL115" t="str">
            <v>-</v>
          </cell>
          <cell r="CM115" t="str">
            <v>TLACOACHISTLAHUACA</v>
          </cell>
          <cell r="CN115" t="str">
            <v>PROGRESO DE OBREGÓN</v>
          </cell>
          <cell r="CO115" t="str">
            <v>JILOTLÁN DE LOS DOLORES</v>
          </cell>
          <cell r="CP115" t="str">
            <v>JUCHITEPEC</v>
          </cell>
          <cell r="CQ115" t="str">
            <v>JUÁREZ</v>
          </cell>
          <cell r="CR115" t="str">
            <v>-</v>
          </cell>
          <cell r="CS115" t="str">
            <v>-</v>
          </cell>
          <cell r="CT115" t="str">
            <v>-</v>
          </cell>
          <cell r="CU115" t="str">
            <v>IXTLÁN DE JUÁREZ</v>
          </cell>
          <cell r="CV115" t="str">
            <v>CHAPULCO</v>
          </cell>
          <cell r="CW115" t="str">
            <v>-</v>
          </cell>
          <cell r="CX115" t="str">
            <v>-</v>
          </cell>
          <cell r="CY115" t="str">
            <v>-</v>
          </cell>
          <cell r="CZ115" t="str">
            <v>-</v>
          </cell>
          <cell r="DA115" t="str">
            <v>SÁRIC</v>
          </cell>
          <cell r="DB115" t="str">
            <v>-</v>
          </cell>
          <cell r="DC115" t="str">
            <v>-</v>
          </cell>
          <cell r="DD115" t="str">
            <v>-</v>
          </cell>
          <cell r="DE115" t="str">
            <v>COMAPA</v>
          </cell>
          <cell r="DF115" t="str">
            <v>MAMA</v>
          </cell>
          <cell r="DG115" t="str">
            <v>-</v>
          </cell>
        </row>
        <row r="116">
          <cell r="AT116" t="str">
            <v>-</v>
          </cell>
          <cell r="AU116" t="str">
            <v>-</v>
          </cell>
          <cell r="AV116" t="str">
            <v>-</v>
          </cell>
          <cell r="AW116" t="str">
            <v>-</v>
          </cell>
          <cell r="AX116" t="str">
            <v>-</v>
          </cell>
          <cell r="AY116" t="str">
            <v>-</v>
          </cell>
          <cell r="AZ116" t="str">
            <v>7048</v>
          </cell>
          <cell r="BA116" t="str">
            <v>8064</v>
          </cell>
          <cell r="BB116" t="str">
            <v>-</v>
          </cell>
          <cell r="BC116" t="str">
            <v>-</v>
          </cell>
          <cell r="BD116" t="str">
            <v>-</v>
          </cell>
          <cell r="BE116" t="str">
            <v>12063</v>
          </cell>
          <cell r="BF116" t="str">
            <v>13052</v>
          </cell>
          <cell r="BG116" t="str">
            <v>14051</v>
          </cell>
          <cell r="BH116" t="str">
            <v>15051</v>
          </cell>
          <cell r="BI116" t="str">
            <v>16047</v>
          </cell>
          <cell r="BJ116" t="str">
            <v>-</v>
          </cell>
          <cell r="BK116" t="str">
            <v>-</v>
          </cell>
          <cell r="BL116" t="str">
            <v>-</v>
          </cell>
          <cell r="BM116" t="str">
            <v>20045</v>
          </cell>
          <cell r="BN116" t="str">
            <v>21047</v>
          </cell>
          <cell r="BO116" t="str">
            <v>-</v>
          </cell>
          <cell r="BP116" t="str">
            <v>-</v>
          </cell>
          <cell r="BQ116" t="str">
            <v>-</v>
          </cell>
          <cell r="BR116" t="str">
            <v>-</v>
          </cell>
          <cell r="BS116" t="str">
            <v>26061</v>
          </cell>
          <cell r="BT116" t="str">
            <v>-</v>
          </cell>
          <cell r="BU116" t="str">
            <v>-</v>
          </cell>
          <cell r="BV116" t="str">
            <v>-</v>
          </cell>
          <cell r="BW116" t="str">
            <v>30045</v>
          </cell>
          <cell r="BX116" t="str">
            <v>31047</v>
          </cell>
          <cell r="BY116" t="str">
            <v>-</v>
          </cell>
          <cell r="CB116" t="str">
            <v>-</v>
          </cell>
          <cell r="CC116" t="str">
            <v>-</v>
          </cell>
          <cell r="CD116" t="str">
            <v>-</v>
          </cell>
          <cell r="CE116" t="str">
            <v>-</v>
          </cell>
          <cell r="CF116" t="str">
            <v>-</v>
          </cell>
          <cell r="CG116" t="str">
            <v>-</v>
          </cell>
          <cell r="CH116" t="str">
            <v>JUÁREZ</v>
          </cell>
          <cell r="CI116" t="str">
            <v>EL TULE</v>
          </cell>
          <cell r="CJ116" t="str">
            <v>-</v>
          </cell>
          <cell r="CK116" t="str">
            <v>-</v>
          </cell>
          <cell r="CL116" t="str">
            <v>-</v>
          </cell>
          <cell r="CM116" t="str">
            <v>TLACOAPA</v>
          </cell>
          <cell r="CN116" t="str">
            <v>SAN AGUSTÍN TLAXIACA</v>
          </cell>
          <cell r="CO116" t="str">
            <v>JUANACATLÁN</v>
          </cell>
          <cell r="CP116" t="str">
            <v>LERMA</v>
          </cell>
          <cell r="CQ116" t="str">
            <v>JUNGAPEO</v>
          </cell>
          <cell r="CR116" t="str">
            <v>-</v>
          </cell>
          <cell r="CS116" t="str">
            <v>-</v>
          </cell>
          <cell r="CT116" t="str">
            <v>-</v>
          </cell>
          <cell r="CU116" t="str">
            <v>MAGDALENA APASCO</v>
          </cell>
          <cell r="CV116" t="str">
            <v>CHIAUTLA</v>
          </cell>
          <cell r="CW116" t="str">
            <v>-</v>
          </cell>
          <cell r="CX116" t="str">
            <v>-</v>
          </cell>
          <cell r="CY116" t="str">
            <v>-</v>
          </cell>
          <cell r="CZ116" t="str">
            <v>-</v>
          </cell>
          <cell r="DA116" t="str">
            <v>SOYOPA</v>
          </cell>
          <cell r="DB116" t="str">
            <v>-</v>
          </cell>
          <cell r="DC116" t="str">
            <v>-</v>
          </cell>
          <cell r="DD116" t="str">
            <v>-</v>
          </cell>
          <cell r="DE116" t="str">
            <v>COSAMALOAPAN DE CARPIO</v>
          </cell>
          <cell r="DF116" t="str">
            <v>MANÍ</v>
          </cell>
          <cell r="DG116" t="str">
            <v>-</v>
          </cell>
        </row>
        <row r="117">
          <cell r="AT117" t="str">
            <v>-</v>
          </cell>
          <cell r="AU117" t="str">
            <v>-</v>
          </cell>
          <cell r="AV117" t="str">
            <v>-</v>
          </cell>
          <cell r="AW117" t="str">
            <v>-</v>
          </cell>
          <cell r="AX117" t="str">
            <v>-</v>
          </cell>
          <cell r="AY117" t="str">
            <v>-</v>
          </cell>
          <cell r="AZ117" t="str">
            <v>7049</v>
          </cell>
          <cell r="BA117" t="str">
            <v>8066</v>
          </cell>
          <cell r="BB117" t="str">
            <v>-</v>
          </cell>
          <cell r="BC117" t="str">
            <v>-</v>
          </cell>
          <cell r="BD117" t="str">
            <v>-</v>
          </cell>
          <cell r="BE117" t="str">
            <v>12064</v>
          </cell>
          <cell r="BF117" t="str">
            <v>13053</v>
          </cell>
          <cell r="BG117" t="str">
            <v>14052</v>
          </cell>
          <cell r="BH117" t="str">
            <v>15052</v>
          </cell>
          <cell r="BI117" t="str">
            <v>16048</v>
          </cell>
          <cell r="BJ117" t="str">
            <v>-</v>
          </cell>
          <cell r="BK117" t="str">
            <v>-</v>
          </cell>
          <cell r="BL117" t="str">
            <v>-</v>
          </cell>
          <cell r="BM117" t="str">
            <v>20046</v>
          </cell>
          <cell r="BN117" t="str">
            <v>21048</v>
          </cell>
          <cell r="BO117" t="str">
            <v>-</v>
          </cell>
          <cell r="BP117" t="str">
            <v>-</v>
          </cell>
          <cell r="BQ117" t="str">
            <v>-</v>
          </cell>
          <cell r="BR117" t="str">
            <v>-</v>
          </cell>
          <cell r="BS117" t="str">
            <v>26062</v>
          </cell>
          <cell r="BT117" t="str">
            <v>-</v>
          </cell>
          <cell r="BU117" t="str">
            <v>-</v>
          </cell>
          <cell r="BV117" t="str">
            <v>-</v>
          </cell>
          <cell r="BW117" t="str">
            <v>30046</v>
          </cell>
          <cell r="BX117" t="str">
            <v>31049</v>
          </cell>
          <cell r="BY117" t="str">
            <v>-</v>
          </cell>
          <cell r="CB117" t="str">
            <v>-</v>
          </cell>
          <cell r="CC117" t="str">
            <v>-</v>
          </cell>
          <cell r="CD117" t="str">
            <v>-</v>
          </cell>
          <cell r="CE117" t="str">
            <v>-</v>
          </cell>
          <cell r="CF117" t="str">
            <v>-</v>
          </cell>
          <cell r="CG117" t="str">
            <v>-</v>
          </cell>
          <cell r="CH117" t="str">
            <v>LARRÁINZAR</v>
          </cell>
          <cell r="CI117" t="str">
            <v>URUACHI</v>
          </cell>
          <cell r="CJ117" t="str">
            <v>-</v>
          </cell>
          <cell r="CK117" t="str">
            <v>-</v>
          </cell>
          <cell r="CL117" t="str">
            <v>-</v>
          </cell>
          <cell r="CM117" t="str">
            <v>TLALCHAPA</v>
          </cell>
          <cell r="CN117" t="str">
            <v>SAN BARTOLO TUTOTEPEC</v>
          </cell>
          <cell r="CO117" t="str">
            <v>JUCHITLÁN</v>
          </cell>
          <cell r="CP117" t="str">
            <v>MALINALCO</v>
          </cell>
          <cell r="CQ117" t="str">
            <v>LAGUNILLAS</v>
          </cell>
          <cell r="CR117" t="str">
            <v>-</v>
          </cell>
          <cell r="CS117" t="str">
            <v>-</v>
          </cell>
          <cell r="CT117" t="str">
            <v>-</v>
          </cell>
          <cell r="CU117" t="str">
            <v>MAGDALENA JALTEPEC</v>
          </cell>
          <cell r="CV117" t="str">
            <v>CHIAUTZINGO</v>
          </cell>
          <cell r="CW117" t="str">
            <v>-</v>
          </cell>
          <cell r="CX117" t="str">
            <v>-</v>
          </cell>
          <cell r="CY117" t="str">
            <v>-</v>
          </cell>
          <cell r="CZ117" t="str">
            <v>-</v>
          </cell>
          <cell r="DA117" t="str">
            <v>SUAQUI GRANDE</v>
          </cell>
          <cell r="DB117" t="str">
            <v>-</v>
          </cell>
          <cell r="DC117" t="str">
            <v>-</v>
          </cell>
          <cell r="DD117" t="str">
            <v>-</v>
          </cell>
          <cell r="DE117" t="str">
            <v>COSAUTLÁN DE CARVAJAL</v>
          </cell>
          <cell r="DF117" t="str">
            <v>MAYAPÁN</v>
          </cell>
          <cell r="DG117" t="str">
            <v>-</v>
          </cell>
        </row>
        <row r="118">
          <cell r="AT118" t="str">
            <v>-</v>
          </cell>
          <cell r="AU118" t="str">
            <v>-</v>
          </cell>
          <cell r="AV118" t="str">
            <v>-</v>
          </cell>
          <cell r="AW118" t="str">
            <v>-</v>
          </cell>
          <cell r="AX118" t="str">
            <v>-</v>
          </cell>
          <cell r="AY118" t="str">
            <v>-</v>
          </cell>
          <cell r="AZ118" t="str">
            <v>7050</v>
          </cell>
          <cell r="BA118" t="str">
            <v>8067</v>
          </cell>
          <cell r="BB118" t="str">
            <v>-</v>
          </cell>
          <cell r="BC118" t="str">
            <v>-</v>
          </cell>
          <cell r="BD118" t="str">
            <v>-</v>
          </cell>
          <cell r="BE118" t="str">
            <v>12065</v>
          </cell>
          <cell r="BF118" t="str">
            <v>13055</v>
          </cell>
          <cell r="BG118" t="str">
            <v>14054</v>
          </cell>
          <cell r="BH118" t="str">
            <v>15053</v>
          </cell>
          <cell r="BI118" t="str">
            <v>16049</v>
          </cell>
          <cell r="BJ118" t="str">
            <v>-</v>
          </cell>
          <cell r="BK118" t="str">
            <v>-</v>
          </cell>
          <cell r="BL118" t="str">
            <v>-</v>
          </cell>
          <cell r="BM118" t="str">
            <v>20047</v>
          </cell>
          <cell r="BN118" t="str">
            <v>21049</v>
          </cell>
          <cell r="BO118" t="str">
            <v>-</v>
          </cell>
          <cell r="BP118" t="str">
            <v>-</v>
          </cell>
          <cell r="BQ118" t="str">
            <v>-</v>
          </cell>
          <cell r="BR118" t="str">
            <v>-</v>
          </cell>
          <cell r="BS118" t="str">
            <v>26063</v>
          </cell>
          <cell r="BT118" t="str">
            <v>-</v>
          </cell>
          <cell r="BU118" t="str">
            <v>-</v>
          </cell>
          <cell r="BV118" t="str">
            <v>-</v>
          </cell>
          <cell r="BW118" t="str">
            <v>30047</v>
          </cell>
          <cell r="BX118" t="str">
            <v>31051</v>
          </cell>
          <cell r="BY118" t="str">
            <v>-</v>
          </cell>
          <cell r="CB118" t="str">
            <v>-</v>
          </cell>
          <cell r="CC118" t="str">
            <v>-</v>
          </cell>
          <cell r="CD118" t="str">
            <v>-</v>
          </cell>
          <cell r="CE118" t="str">
            <v>-</v>
          </cell>
          <cell r="CF118" t="str">
            <v>-</v>
          </cell>
          <cell r="CG118" t="str">
            <v>-</v>
          </cell>
          <cell r="CH118" t="str">
            <v>LA LIBERTAD</v>
          </cell>
          <cell r="CI118" t="str">
            <v>VALLE DE ZARAGOZA</v>
          </cell>
          <cell r="CJ118" t="str">
            <v>-</v>
          </cell>
          <cell r="CK118" t="str">
            <v>-</v>
          </cell>
          <cell r="CL118" t="str">
            <v>-</v>
          </cell>
          <cell r="CM118" t="str">
            <v>TLALIXTAQUILLA DE MALDONADO</v>
          </cell>
          <cell r="CN118" t="str">
            <v>SANTIAGO DE ANAYA</v>
          </cell>
          <cell r="CO118" t="str">
            <v>EL LIMÓN</v>
          </cell>
          <cell r="CP118" t="str">
            <v>MELCHOR OCAMPO</v>
          </cell>
          <cell r="CQ118" t="str">
            <v>MADERO</v>
          </cell>
          <cell r="CR118" t="str">
            <v>-</v>
          </cell>
          <cell r="CS118" t="str">
            <v>-</v>
          </cell>
          <cell r="CT118" t="str">
            <v>-</v>
          </cell>
          <cell r="CU118" t="str">
            <v>SANTA MAGDALENA JICOTLÁN</v>
          </cell>
          <cell r="CV118" t="str">
            <v>CHICONCUAUTLA</v>
          </cell>
          <cell r="CW118" t="str">
            <v>-</v>
          </cell>
          <cell r="CX118" t="str">
            <v>-</v>
          </cell>
          <cell r="CY118" t="str">
            <v>-</v>
          </cell>
          <cell r="CZ118" t="str">
            <v>-</v>
          </cell>
          <cell r="DA118" t="str">
            <v>TEPACHE</v>
          </cell>
          <cell r="DB118" t="str">
            <v>-</v>
          </cell>
          <cell r="DC118" t="str">
            <v>-</v>
          </cell>
          <cell r="DD118" t="str">
            <v>-</v>
          </cell>
          <cell r="DE118" t="str">
            <v>COSCOMATEPEC</v>
          </cell>
          <cell r="DF118" t="str">
            <v>MOCOCHÁ</v>
          </cell>
          <cell r="DG118" t="str">
            <v>-</v>
          </cell>
        </row>
        <row r="119">
          <cell r="AT119" t="str">
            <v>-</v>
          </cell>
          <cell r="AU119" t="str">
            <v>-</v>
          </cell>
          <cell r="AV119" t="str">
            <v>-</v>
          </cell>
          <cell r="AW119" t="str">
            <v>-</v>
          </cell>
          <cell r="AX119" t="str">
            <v>-</v>
          </cell>
          <cell r="AY119" t="str">
            <v>-</v>
          </cell>
          <cell r="AZ119" t="str">
            <v>7053</v>
          </cell>
          <cell r="BA119">
            <v>8999</v>
          </cell>
          <cell r="BB119" t="str">
            <v>-</v>
          </cell>
          <cell r="BC119" t="str">
            <v>-</v>
          </cell>
          <cell r="BD119" t="str">
            <v>-</v>
          </cell>
          <cell r="BE119" t="str">
            <v>12067</v>
          </cell>
          <cell r="BF119" t="str">
            <v>13057</v>
          </cell>
          <cell r="BG119" t="str">
            <v>14055</v>
          </cell>
          <cell r="BH119" t="str">
            <v>15055</v>
          </cell>
          <cell r="BI119" t="str">
            <v>16051</v>
          </cell>
          <cell r="BJ119" t="str">
            <v>-</v>
          </cell>
          <cell r="BK119" t="str">
            <v>-</v>
          </cell>
          <cell r="BL119" t="str">
            <v>-</v>
          </cell>
          <cell r="BM119" t="str">
            <v>20048</v>
          </cell>
          <cell r="BN119" t="str">
            <v>21050</v>
          </cell>
          <cell r="BO119" t="str">
            <v>-</v>
          </cell>
          <cell r="BP119" t="str">
            <v>-</v>
          </cell>
          <cell r="BQ119" t="str">
            <v>-</v>
          </cell>
          <cell r="BR119" t="str">
            <v>-</v>
          </cell>
          <cell r="BS119" t="str">
            <v>26064</v>
          </cell>
          <cell r="BT119" t="str">
            <v>-</v>
          </cell>
          <cell r="BU119" t="str">
            <v>-</v>
          </cell>
          <cell r="BV119" t="str">
            <v>-</v>
          </cell>
          <cell r="BW119" t="str">
            <v>30049</v>
          </cell>
          <cell r="BX119" t="str">
            <v>31054</v>
          </cell>
          <cell r="BY119" t="str">
            <v>-</v>
          </cell>
          <cell r="CB119" t="str">
            <v>-</v>
          </cell>
          <cell r="CC119" t="str">
            <v>-</v>
          </cell>
          <cell r="CD119" t="str">
            <v>-</v>
          </cell>
          <cell r="CE119" t="str">
            <v>-</v>
          </cell>
          <cell r="CF119" t="str">
            <v>-</v>
          </cell>
          <cell r="CG119" t="str">
            <v>-</v>
          </cell>
          <cell r="CH119" t="str">
            <v>MAZAPA DE MADERO</v>
          </cell>
          <cell r="CI119" t="str">
            <v>NO IDENTIFICADO</v>
          </cell>
          <cell r="CJ119" t="str">
            <v>-</v>
          </cell>
          <cell r="CK119" t="str">
            <v>-</v>
          </cell>
          <cell r="CL119" t="str">
            <v>-</v>
          </cell>
          <cell r="CM119" t="str">
            <v>TLAPEHUALA</v>
          </cell>
          <cell r="CN119" t="str">
            <v>SINGUILUCAN</v>
          </cell>
          <cell r="CO119" t="str">
            <v>MAGDALENA</v>
          </cell>
          <cell r="CP119" t="str">
            <v>MEXICALTZINGO</v>
          </cell>
          <cell r="CQ119" t="str">
            <v>MARCOS CASTELLANOS</v>
          </cell>
          <cell r="CR119" t="str">
            <v>-</v>
          </cell>
          <cell r="CS119" t="str">
            <v>-</v>
          </cell>
          <cell r="CT119" t="str">
            <v>-</v>
          </cell>
          <cell r="CU119" t="str">
            <v>MAGDALENA MIXTEPEC</v>
          </cell>
          <cell r="CV119" t="str">
            <v>CHICHIQUILA</v>
          </cell>
          <cell r="CW119" t="str">
            <v>-</v>
          </cell>
          <cell r="CX119" t="str">
            <v>-</v>
          </cell>
          <cell r="CY119" t="str">
            <v>-</v>
          </cell>
          <cell r="CZ119" t="str">
            <v>-</v>
          </cell>
          <cell r="DA119" t="str">
            <v>TRINCHERAS</v>
          </cell>
          <cell r="DB119" t="str">
            <v>-</v>
          </cell>
          <cell r="DC119" t="str">
            <v>-</v>
          </cell>
          <cell r="DD119" t="str">
            <v>-</v>
          </cell>
          <cell r="DE119" t="str">
            <v>COTAXTLA</v>
          </cell>
          <cell r="DF119" t="str">
            <v>MUXUPIP</v>
          </cell>
          <cell r="DG119" t="str">
            <v>-</v>
          </cell>
        </row>
        <row r="120">
          <cell r="AT120" t="str">
            <v>-</v>
          </cell>
          <cell r="AU120" t="str">
            <v>-</v>
          </cell>
          <cell r="AV120" t="str">
            <v>-</v>
          </cell>
          <cell r="AW120" t="str">
            <v>-</v>
          </cell>
          <cell r="AX120" t="str">
            <v>-</v>
          </cell>
          <cell r="AY120" t="str">
            <v>-</v>
          </cell>
          <cell r="AZ120" t="str">
            <v>7054</v>
          </cell>
          <cell r="BA120" t="str">
            <v>-</v>
          </cell>
          <cell r="BB120" t="str">
            <v>-</v>
          </cell>
          <cell r="BC120" t="str">
            <v>-</v>
          </cell>
          <cell r="BD120" t="str">
            <v>-</v>
          </cell>
          <cell r="BE120" t="str">
            <v>12068</v>
          </cell>
          <cell r="BF120" t="str">
            <v>13058</v>
          </cell>
          <cell r="BG120" t="str">
            <v>14056</v>
          </cell>
          <cell r="BH120" t="str">
            <v>15056</v>
          </cell>
          <cell r="BI120" t="str">
            <v>16054</v>
          </cell>
          <cell r="BJ120" t="str">
            <v>-</v>
          </cell>
          <cell r="BK120" t="str">
            <v>-</v>
          </cell>
          <cell r="BL120" t="str">
            <v>-</v>
          </cell>
          <cell r="BM120" t="str">
            <v>20049</v>
          </cell>
          <cell r="BN120" t="str">
            <v>21051</v>
          </cell>
          <cell r="BO120" t="str">
            <v>-</v>
          </cell>
          <cell r="BP120" t="str">
            <v>-</v>
          </cell>
          <cell r="BQ120" t="str">
            <v>-</v>
          </cell>
          <cell r="BR120" t="str">
            <v>-</v>
          </cell>
          <cell r="BS120" t="str">
            <v>26065</v>
          </cell>
          <cell r="BT120" t="str">
            <v>-</v>
          </cell>
          <cell r="BU120" t="str">
            <v>-</v>
          </cell>
          <cell r="BV120" t="str">
            <v>-</v>
          </cell>
          <cell r="BW120" t="str">
            <v>30050</v>
          </cell>
          <cell r="BX120" t="str">
            <v>31055</v>
          </cell>
          <cell r="BY120" t="str">
            <v>-</v>
          </cell>
          <cell r="CB120" t="str">
            <v>-</v>
          </cell>
          <cell r="CC120" t="str">
            <v>-</v>
          </cell>
          <cell r="CD120" t="str">
            <v>-</v>
          </cell>
          <cell r="CE120" t="str">
            <v>-</v>
          </cell>
          <cell r="CF120" t="str">
            <v>-</v>
          </cell>
          <cell r="CG120" t="str">
            <v>-</v>
          </cell>
          <cell r="CH120" t="str">
            <v>MAZATÁN</v>
          </cell>
          <cell r="CI120" t="str">
            <v>-</v>
          </cell>
          <cell r="CJ120" t="str">
            <v>-</v>
          </cell>
          <cell r="CK120" t="str">
            <v>-</v>
          </cell>
          <cell r="CL120" t="str">
            <v>-</v>
          </cell>
          <cell r="CM120" t="str">
            <v>LA UNIÓN DE ISIDORO MONTES DE OCA</v>
          </cell>
          <cell r="CN120" t="str">
            <v>TASQUILLO</v>
          </cell>
          <cell r="CO120" t="str">
            <v>SANTA MARÍA DEL ORO</v>
          </cell>
          <cell r="CP120" t="str">
            <v>MORELOS</v>
          </cell>
          <cell r="CQ120" t="str">
            <v>MORELOS</v>
          </cell>
          <cell r="CR120" t="str">
            <v>-</v>
          </cell>
          <cell r="CS120" t="str">
            <v>-</v>
          </cell>
          <cell r="CT120" t="str">
            <v>-</v>
          </cell>
          <cell r="CU120" t="str">
            <v>MAGDALENA OCOTLÁN</v>
          </cell>
          <cell r="CV120" t="str">
            <v>CHIETLA</v>
          </cell>
          <cell r="CW120" t="str">
            <v>-</v>
          </cell>
          <cell r="CX120" t="str">
            <v>-</v>
          </cell>
          <cell r="CY120" t="str">
            <v>-</v>
          </cell>
          <cell r="CZ120" t="str">
            <v>-</v>
          </cell>
          <cell r="DA120" t="str">
            <v>TUBUTAMA</v>
          </cell>
          <cell r="DB120" t="str">
            <v>-</v>
          </cell>
          <cell r="DC120" t="str">
            <v>-</v>
          </cell>
          <cell r="DD120" t="str">
            <v>-</v>
          </cell>
          <cell r="DE120" t="str">
            <v>COXQUIHUI</v>
          </cell>
          <cell r="DF120" t="str">
            <v>OPICHÉN</v>
          </cell>
          <cell r="DG120" t="str">
            <v>-</v>
          </cell>
        </row>
        <row r="121">
          <cell r="AT121" t="str">
            <v>-</v>
          </cell>
          <cell r="AU121" t="str">
            <v>-</v>
          </cell>
          <cell r="AV121" t="str">
            <v>-</v>
          </cell>
          <cell r="AW121" t="str">
            <v>-</v>
          </cell>
          <cell r="AX121" t="str">
            <v>-</v>
          </cell>
          <cell r="AY121" t="str">
            <v>-</v>
          </cell>
          <cell r="AZ121" t="str">
            <v>7055</v>
          </cell>
          <cell r="BA121" t="str">
            <v>-</v>
          </cell>
          <cell r="BB121" t="str">
            <v>-</v>
          </cell>
          <cell r="BC121" t="str">
            <v>-</v>
          </cell>
          <cell r="BD121" t="str">
            <v>-</v>
          </cell>
          <cell r="BE121" t="str">
            <v>12069</v>
          </cell>
          <cell r="BF121" t="str">
            <v>13060</v>
          </cell>
          <cell r="BG121" t="str">
            <v>14057</v>
          </cell>
          <cell r="BH121" t="str">
            <v>15059</v>
          </cell>
          <cell r="BI121" t="str">
            <v>16056</v>
          </cell>
          <cell r="BJ121" t="str">
            <v>-</v>
          </cell>
          <cell r="BK121" t="str">
            <v>-</v>
          </cell>
          <cell r="BL121" t="str">
            <v>-</v>
          </cell>
          <cell r="BM121" t="str">
            <v>20050</v>
          </cell>
          <cell r="BN121" t="str">
            <v>21052</v>
          </cell>
          <cell r="BO121" t="str">
            <v>-</v>
          </cell>
          <cell r="BP121" t="str">
            <v>-</v>
          </cell>
          <cell r="BQ121" t="str">
            <v>-</v>
          </cell>
          <cell r="BR121" t="str">
            <v>-</v>
          </cell>
          <cell r="BS121" t="str">
            <v>26067</v>
          </cell>
          <cell r="BT121" t="str">
            <v>-</v>
          </cell>
          <cell r="BU121" t="str">
            <v>-</v>
          </cell>
          <cell r="BV121" t="str">
            <v>-</v>
          </cell>
          <cell r="BW121" t="str">
            <v>30051</v>
          </cell>
          <cell r="BX121" t="str">
            <v>31057</v>
          </cell>
          <cell r="BY121" t="str">
            <v>-</v>
          </cell>
          <cell r="CB121" t="str">
            <v>-</v>
          </cell>
          <cell r="CC121" t="str">
            <v>-</v>
          </cell>
          <cell r="CD121" t="str">
            <v>-</v>
          </cell>
          <cell r="CE121" t="str">
            <v>-</v>
          </cell>
          <cell r="CF121" t="str">
            <v>-</v>
          </cell>
          <cell r="CG121" t="str">
            <v>-</v>
          </cell>
          <cell r="CH121" t="str">
            <v>METAPA</v>
          </cell>
          <cell r="CI121" t="str">
            <v>-</v>
          </cell>
          <cell r="CJ121" t="str">
            <v>-</v>
          </cell>
          <cell r="CK121" t="str">
            <v>-</v>
          </cell>
          <cell r="CL121" t="str">
            <v>-</v>
          </cell>
          <cell r="CM121" t="str">
            <v>XALPATLÁHUAC</v>
          </cell>
          <cell r="CN121" t="str">
            <v>TENANGO DE DORIA</v>
          </cell>
          <cell r="CO121" t="str">
            <v>LA MANZANILLA DE LA PAZ</v>
          </cell>
          <cell r="CP121" t="str">
            <v>NEXTLALPAN</v>
          </cell>
          <cell r="CQ121" t="str">
            <v>NAHUATZEN</v>
          </cell>
          <cell r="CR121" t="str">
            <v>-</v>
          </cell>
          <cell r="CS121" t="str">
            <v>-</v>
          </cell>
          <cell r="CT121" t="str">
            <v>-</v>
          </cell>
          <cell r="CU121" t="str">
            <v>MAGDALENA PEÑASCO</v>
          </cell>
          <cell r="CV121" t="str">
            <v>CHIGMECATITLÁN</v>
          </cell>
          <cell r="CW121" t="str">
            <v>-</v>
          </cell>
          <cell r="CX121" t="str">
            <v>-</v>
          </cell>
          <cell r="CY121" t="str">
            <v>-</v>
          </cell>
          <cell r="CZ121" t="str">
            <v>-</v>
          </cell>
          <cell r="DA121" t="str">
            <v>VILLA HIDALGO</v>
          </cell>
          <cell r="DB121" t="str">
            <v>-</v>
          </cell>
          <cell r="DC121" t="str">
            <v>-</v>
          </cell>
          <cell r="DD121" t="str">
            <v>-</v>
          </cell>
          <cell r="DE121" t="str">
            <v>COYUTLA</v>
          </cell>
          <cell r="DF121" t="str">
            <v>PANABÁ</v>
          </cell>
          <cell r="DG121" t="str">
            <v>-</v>
          </cell>
        </row>
        <row r="122">
          <cell r="AT122" t="str">
            <v>-</v>
          </cell>
          <cell r="AU122" t="str">
            <v>-</v>
          </cell>
          <cell r="AV122" t="str">
            <v>-</v>
          </cell>
          <cell r="AW122" t="str">
            <v>-</v>
          </cell>
          <cell r="AX122" t="str">
            <v>-</v>
          </cell>
          <cell r="AY122" t="str">
            <v>-</v>
          </cell>
          <cell r="AZ122" t="str">
            <v>7056</v>
          </cell>
          <cell r="BA122" t="str">
            <v>-</v>
          </cell>
          <cell r="BB122" t="str">
            <v>-</v>
          </cell>
          <cell r="BC122" t="str">
            <v>-</v>
          </cell>
          <cell r="BD122" t="str">
            <v>-</v>
          </cell>
          <cell r="BE122" t="str">
            <v>12070</v>
          </cell>
          <cell r="BF122" t="str">
            <v>13062</v>
          </cell>
          <cell r="BG122" t="str">
            <v>14058</v>
          </cell>
          <cell r="BH122" t="str">
            <v>15061</v>
          </cell>
          <cell r="BI122" t="str">
            <v>16057</v>
          </cell>
          <cell r="BJ122" t="str">
            <v>-</v>
          </cell>
          <cell r="BK122" t="str">
            <v>-</v>
          </cell>
          <cell r="BL122" t="str">
            <v>-</v>
          </cell>
          <cell r="BM122" t="str">
            <v>20051</v>
          </cell>
          <cell r="BN122" t="str">
            <v>21054</v>
          </cell>
          <cell r="BO122" t="str">
            <v>-</v>
          </cell>
          <cell r="BP122" t="str">
            <v>-</v>
          </cell>
          <cell r="BQ122" t="str">
            <v>-</v>
          </cell>
          <cell r="BR122" t="str">
            <v>-</v>
          </cell>
          <cell r="BS122" t="str">
            <v>26068</v>
          </cell>
          <cell r="BT122" t="str">
            <v>-</v>
          </cell>
          <cell r="BU122" t="str">
            <v>-</v>
          </cell>
          <cell r="BV122" t="str">
            <v>-</v>
          </cell>
          <cell r="BW122" t="str">
            <v>30052</v>
          </cell>
          <cell r="BX122" t="str">
            <v>31060</v>
          </cell>
          <cell r="BY122" t="str">
            <v>-</v>
          </cell>
          <cell r="CB122" t="str">
            <v>-</v>
          </cell>
          <cell r="CC122" t="str">
            <v>-</v>
          </cell>
          <cell r="CD122" t="str">
            <v>-</v>
          </cell>
          <cell r="CE122" t="str">
            <v>-</v>
          </cell>
          <cell r="CF122" t="str">
            <v>-</v>
          </cell>
          <cell r="CG122" t="str">
            <v>-</v>
          </cell>
          <cell r="CH122" t="str">
            <v>MITONTIC</v>
          </cell>
          <cell r="CI122" t="str">
            <v>-</v>
          </cell>
          <cell r="CJ122" t="str">
            <v>-</v>
          </cell>
          <cell r="CK122" t="str">
            <v>-</v>
          </cell>
          <cell r="CL122" t="str">
            <v>-</v>
          </cell>
          <cell r="CM122" t="str">
            <v>XOCHIHUEHUETLÁN</v>
          </cell>
          <cell r="CN122" t="str">
            <v>TEPEHUACÁN DE GUERRERO</v>
          </cell>
          <cell r="CO122" t="str">
            <v>MASCOTA</v>
          </cell>
          <cell r="CP122" t="str">
            <v>NOPALTEPEC</v>
          </cell>
          <cell r="CQ122" t="str">
            <v>NOCUPÉTARO</v>
          </cell>
          <cell r="CR122" t="str">
            <v>-</v>
          </cell>
          <cell r="CS122" t="str">
            <v>-</v>
          </cell>
          <cell r="CT122" t="str">
            <v>-</v>
          </cell>
          <cell r="CU122" t="str">
            <v>MAGDALENA TEITIPAC</v>
          </cell>
          <cell r="CV122" t="str">
            <v>CHIGNAUTLA</v>
          </cell>
          <cell r="CW122" t="str">
            <v>-</v>
          </cell>
          <cell r="CX122" t="str">
            <v>-</v>
          </cell>
          <cell r="CY122" t="str">
            <v>-</v>
          </cell>
          <cell r="CZ122" t="str">
            <v>-</v>
          </cell>
          <cell r="DA122" t="str">
            <v>VILLA PESQUEIRA</v>
          </cell>
          <cell r="DB122" t="str">
            <v>-</v>
          </cell>
          <cell r="DC122" t="str">
            <v>-</v>
          </cell>
          <cell r="DD122" t="str">
            <v>-</v>
          </cell>
          <cell r="DE122" t="str">
            <v>CUICHAPA</v>
          </cell>
          <cell r="DF122" t="str">
            <v>QUINTANA ROO</v>
          </cell>
          <cell r="DG122" t="str">
            <v>-</v>
          </cell>
        </row>
        <row r="123">
          <cell r="AT123" t="str">
            <v>-</v>
          </cell>
          <cell r="AU123" t="str">
            <v>-</v>
          </cell>
          <cell r="AV123" t="str">
            <v>-</v>
          </cell>
          <cell r="AW123" t="str">
            <v>-</v>
          </cell>
          <cell r="AX123" t="str">
            <v>-</v>
          </cell>
          <cell r="AY123" t="str">
            <v>-</v>
          </cell>
          <cell r="AZ123" t="str">
            <v>7058</v>
          </cell>
          <cell r="BA123" t="str">
            <v>-</v>
          </cell>
          <cell r="BB123" t="str">
            <v>-</v>
          </cell>
          <cell r="BC123" t="str">
            <v>-</v>
          </cell>
          <cell r="BD123" t="str">
            <v>-</v>
          </cell>
          <cell r="BE123" t="str">
            <v>12071</v>
          </cell>
          <cell r="BF123" t="str">
            <v>13064</v>
          </cell>
          <cell r="BG123" t="str">
            <v>14059</v>
          </cell>
          <cell r="BH123" t="str">
            <v>15062</v>
          </cell>
          <cell r="BI123" t="str">
            <v>16058</v>
          </cell>
          <cell r="BJ123" t="str">
            <v>-</v>
          </cell>
          <cell r="BK123" t="str">
            <v>-</v>
          </cell>
          <cell r="BL123" t="str">
            <v>-</v>
          </cell>
          <cell r="BM123" t="str">
            <v>20052</v>
          </cell>
          <cell r="BN123" t="str">
            <v>21055</v>
          </cell>
          <cell r="BO123" t="str">
            <v>-</v>
          </cell>
          <cell r="BP123" t="str">
            <v>-</v>
          </cell>
          <cell r="BQ123" t="str">
            <v>-</v>
          </cell>
          <cell r="BR123" t="str">
            <v>-</v>
          </cell>
          <cell r="BS123" t="str">
            <v>26069</v>
          </cell>
          <cell r="BT123" t="str">
            <v>-</v>
          </cell>
          <cell r="BU123" t="str">
            <v>-</v>
          </cell>
          <cell r="BV123" t="str">
            <v>-</v>
          </cell>
          <cell r="BW123" t="str">
            <v>30053</v>
          </cell>
          <cell r="BX123" t="str">
            <v>31061</v>
          </cell>
          <cell r="BY123" t="str">
            <v>-</v>
          </cell>
          <cell r="CB123" t="str">
            <v>-</v>
          </cell>
          <cell r="CC123" t="str">
            <v>-</v>
          </cell>
          <cell r="CD123" t="str">
            <v>-</v>
          </cell>
          <cell r="CE123" t="str">
            <v>-</v>
          </cell>
          <cell r="CF123" t="str">
            <v>-</v>
          </cell>
          <cell r="CG123" t="str">
            <v>-</v>
          </cell>
          <cell r="CH123" t="str">
            <v>NICOLÁS RUÍZ</v>
          </cell>
          <cell r="CI123" t="str">
            <v>-</v>
          </cell>
          <cell r="CJ123" t="str">
            <v>-</v>
          </cell>
          <cell r="CK123" t="str">
            <v>-</v>
          </cell>
          <cell r="CL123" t="str">
            <v>-</v>
          </cell>
          <cell r="CM123" t="str">
            <v>XOCHISTLAHUACA</v>
          </cell>
          <cell r="CN123" t="str">
            <v>TEPETITLÁN</v>
          </cell>
          <cell r="CO123" t="str">
            <v>MAZAMITLA</v>
          </cell>
          <cell r="CP123" t="str">
            <v>OCOYOACAC</v>
          </cell>
          <cell r="CQ123" t="str">
            <v>NUEVO PARANGARICUTIRO</v>
          </cell>
          <cell r="CR123" t="str">
            <v>-</v>
          </cell>
          <cell r="CS123" t="str">
            <v>-</v>
          </cell>
          <cell r="CT123" t="str">
            <v>-</v>
          </cell>
          <cell r="CU123" t="str">
            <v>MAGDALENA TEQUISISTLÁN</v>
          </cell>
          <cell r="CV123" t="str">
            <v>CHILA</v>
          </cell>
          <cell r="CW123" t="str">
            <v>-</v>
          </cell>
          <cell r="CX123" t="str">
            <v>-</v>
          </cell>
          <cell r="CY123" t="str">
            <v>-</v>
          </cell>
          <cell r="CZ123" t="str">
            <v>-</v>
          </cell>
          <cell r="DA123" t="str">
            <v>YÉCORA</v>
          </cell>
          <cell r="DB123" t="str">
            <v>-</v>
          </cell>
          <cell r="DC123" t="str">
            <v>-</v>
          </cell>
          <cell r="DD123" t="str">
            <v>-</v>
          </cell>
          <cell r="DE123" t="str">
            <v>CUITLÁHUAC</v>
          </cell>
          <cell r="DF123" t="str">
            <v>RÍO LAGARTOS</v>
          </cell>
          <cell r="DG123" t="str">
            <v>-</v>
          </cell>
        </row>
        <row r="124">
          <cell r="AT124" t="str">
            <v>-</v>
          </cell>
          <cell r="AU124" t="str">
            <v>-</v>
          </cell>
          <cell r="AV124" t="str">
            <v>-</v>
          </cell>
          <cell r="AW124" t="str">
            <v>-</v>
          </cell>
          <cell r="AX124" t="str">
            <v>-</v>
          </cell>
          <cell r="AY124" t="str">
            <v>-</v>
          </cell>
          <cell r="AZ124" t="str">
            <v>7060</v>
          </cell>
          <cell r="BA124" t="str">
            <v>-</v>
          </cell>
          <cell r="BB124" t="str">
            <v>-</v>
          </cell>
          <cell r="BC124" t="str">
            <v>-</v>
          </cell>
          <cell r="BD124" t="str">
            <v>-</v>
          </cell>
          <cell r="BE124" t="str">
            <v>12072</v>
          </cell>
          <cell r="BF124" t="str">
            <v>13065</v>
          </cell>
          <cell r="BG124" t="str">
            <v>14060</v>
          </cell>
          <cell r="BH124" t="str">
            <v>15063</v>
          </cell>
          <cell r="BI124" t="str">
            <v>16059</v>
          </cell>
          <cell r="BJ124" t="str">
            <v>-</v>
          </cell>
          <cell r="BK124" t="str">
            <v>-</v>
          </cell>
          <cell r="BL124" t="str">
            <v>-</v>
          </cell>
          <cell r="BM124" t="str">
            <v>20053</v>
          </cell>
          <cell r="BN124" t="str">
            <v>21056</v>
          </cell>
          <cell r="BO124" t="str">
            <v>-</v>
          </cell>
          <cell r="BP124" t="str">
            <v>-</v>
          </cell>
          <cell r="BQ124" t="str">
            <v>-</v>
          </cell>
          <cell r="BR124" t="str">
            <v>-</v>
          </cell>
          <cell r="BS124">
            <v>26999</v>
          </cell>
          <cell r="BT124" t="str">
            <v>-</v>
          </cell>
          <cell r="BU124" t="str">
            <v>-</v>
          </cell>
          <cell r="BV124" t="str">
            <v>-</v>
          </cell>
          <cell r="BW124" t="str">
            <v>30054</v>
          </cell>
          <cell r="BX124" t="str">
            <v>31062</v>
          </cell>
          <cell r="BY124" t="str">
            <v>-</v>
          </cell>
          <cell r="CB124" t="str">
            <v>-</v>
          </cell>
          <cell r="CC124" t="str">
            <v>-</v>
          </cell>
          <cell r="CD124" t="str">
            <v>-</v>
          </cell>
          <cell r="CE124" t="str">
            <v>-</v>
          </cell>
          <cell r="CF124" t="str">
            <v>-</v>
          </cell>
          <cell r="CG124" t="str">
            <v>-</v>
          </cell>
          <cell r="CH124" t="str">
            <v>OCOTEPEC</v>
          </cell>
          <cell r="CI124" t="str">
            <v>-</v>
          </cell>
          <cell r="CJ124" t="str">
            <v>-</v>
          </cell>
          <cell r="CK124" t="str">
            <v>-</v>
          </cell>
          <cell r="CL124" t="str">
            <v>-</v>
          </cell>
          <cell r="CM124" t="str">
            <v>ZAPOTITLÁN TABLAS</v>
          </cell>
          <cell r="CN124" t="str">
            <v>TETEPANGO</v>
          </cell>
          <cell r="CO124" t="str">
            <v>MEXTICACÁN</v>
          </cell>
          <cell r="CP124" t="str">
            <v>OCUILAN</v>
          </cell>
          <cell r="CQ124" t="str">
            <v>NUEVO URECHO</v>
          </cell>
          <cell r="CR124" t="str">
            <v>-</v>
          </cell>
          <cell r="CS124" t="str">
            <v>-</v>
          </cell>
          <cell r="CT124" t="str">
            <v>-</v>
          </cell>
          <cell r="CU124" t="str">
            <v>MAGDALENA TLACOTEPEC</v>
          </cell>
          <cell r="CV124" t="str">
            <v>CHILA DE LA SAL</v>
          </cell>
          <cell r="CW124" t="str">
            <v>-</v>
          </cell>
          <cell r="CX124" t="str">
            <v>-</v>
          </cell>
          <cell r="CY124" t="str">
            <v>-</v>
          </cell>
          <cell r="CZ124" t="str">
            <v>-</v>
          </cell>
          <cell r="DA124" t="str">
            <v>NO IDENTIFICADO</v>
          </cell>
          <cell r="DB124" t="str">
            <v>-</v>
          </cell>
          <cell r="DC124" t="str">
            <v>-</v>
          </cell>
          <cell r="DD124" t="str">
            <v>-</v>
          </cell>
          <cell r="DE124" t="str">
            <v>CHACALTIANGUIS</v>
          </cell>
          <cell r="DF124" t="str">
            <v>SACALUM</v>
          </cell>
          <cell r="DG124" t="str">
            <v>-</v>
          </cell>
        </row>
        <row r="125">
          <cell r="AT125" t="str">
            <v>-</v>
          </cell>
          <cell r="AU125" t="str">
            <v>-</v>
          </cell>
          <cell r="AV125" t="str">
            <v>-</v>
          </cell>
          <cell r="AW125" t="str">
            <v>-</v>
          </cell>
          <cell r="AX125" t="str">
            <v>-</v>
          </cell>
          <cell r="AY125" t="str">
            <v>-</v>
          </cell>
          <cell r="AZ125" t="str">
            <v>7062</v>
          </cell>
          <cell r="BA125" t="str">
            <v>-</v>
          </cell>
          <cell r="BB125" t="str">
            <v>-</v>
          </cell>
          <cell r="BC125" t="str">
            <v>-</v>
          </cell>
          <cell r="BD125" t="str">
            <v>-</v>
          </cell>
          <cell r="BE125" t="str">
            <v>12073</v>
          </cell>
          <cell r="BF125" t="str">
            <v>13066</v>
          </cell>
          <cell r="BG125" t="str">
            <v>14061</v>
          </cell>
          <cell r="BH125" t="str">
            <v>15064</v>
          </cell>
          <cell r="BI125" t="str">
            <v>16060</v>
          </cell>
          <cell r="BJ125" t="str">
            <v>-</v>
          </cell>
          <cell r="BK125" t="str">
            <v>-</v>
          </cell>
          <cell r="BL125" t="str">
            <v>-</v>
          </cell>
          <cell r="BM125" t="str">
            <v>20054</v>
          </cell>
          <cell r="BN125" t="str">
            <v>21057</v>
          </cell>
          <cell r="BO125" t="str">
            <v>-</v>
          </cell>
          <cell r="BP125" t="str">
            <v>-</v>
          </cell>
          <cell r="BQ125" t="str">
            <v>-</v>
          </cell>
          <cell r="BR125" t="str">
            <v>-</v>
          </cell>
          <cell r="BS125" t="str">
            <v>-</v>
          </cell>
          <cell r="BT125" t="str">
            <v>-</v>
          </cell>
          <cell r="BU125" t="str">
            <v>-</v>
          </cell>
          <cell r="BV125" t="str">
            <v>-</v>
          </cell>
          <cell r="BW125" t="str">
            <v>30055</v>
          </cell>
          <cell r="BX125" t="str">
            <v>31063</v>
          </cell>
          <cell r="BY125" t="str">
            <v>-</v>
          </cell>
          <cell r="CB125" t="str">
            <v>-</v>
          </cell>
          <cell r="CC125" t="str">
            <v>-</v>
          </cell>
          <cell r="CD125" t="str">
            <v>-</v>
          </cell>
          <cell r="CE125" t="str">
            <v>-</v>
          </cell>
          <cell r="CF125" t="str">
            <v>-</v>
          </cell>
          <cell r="CG125" t="str">
            <v>-</v>
          </cell>
          <cell r="CH125" t="str">
            <v>OSTUACÁN</v>
          </cell>
          <cell r="CI125" t="str">
            <v>-</v>
          </cell>
          <cell r="CJ125" t="str">
            <v>-</v>
          </cell>
          <cell r="CK125" t="str">
            <v>-</v>
          </cell>
          <cell r="CL125" t="str">
            <v>-</v>
          </cell>
          <cell r="CM125" t="str">
            <v>ZIRÁNDARO</v>
          </cell>
          <cell r="CN125" t="str">
            <v>VILLA DE TEZONTEPEC</v>
          </cell>
          <cell r="CO125" t="str">
            <v>MEZQUITIC</v>
          </cell>
          <cell r="CP125" t="str">
            <v>EL ORO</v>
          </cell>
          <cell r="CQ125" t="str">
            <v>NUMARÁN</v>
          </cell>
          <cell r="CR125" t="str">
            <v>-</v>
          </cell>
          <cell r="CS125" t="str">
            <v>-</v>
          </cell>
          <cell r="CT125" t="str">
            <v>-</v>
          </cell>
          <cell r="CU125" t="str">
            <v>MAGDALENA ZAHUATLÁN</v>
          </cell>
          <cell r="CV125" t="str">
            <v>HONEY</v>
          </cell>
          <cell r="CW125" t="str">
            <v>-</v>
          </cell>
          <cell r="CX125" t="str">
            <v>-</v>
          </cell>
          <cell r="CY125" t="str">
            <v>-</v>
          </cell>
          <cell r="CZ125" t="str">
            <v>-</v>
          </cell>
          <cell r="DB125" t="str">
            <v>-</v>
          </cell>
          <cell r="DC125" t="str">
            <v>-</v>
          </cell>
          <cell r="DD125" t="str">
            <v>-</v>
          </cell>
          <cell r="DE125" t="str">
            <v>CHALMA</v>
          </cell>
          <cell r="DF125" t="str">
            <v>SAMAHIL</v>
          </cell>
          <cell r="DG125" t="str">
            <v>-</v>
          </cell>
        </row>
        <row r="126">
          <cell r="AT126" t="str">
            <v>-</v>
          </cell>
          <cell r="AU126" t="str">
            <v>-</v>
          </cell>
          <cell r="AV126" t="str">
            <v>-</v>
          </cell>
          <cell r="AW126" t="str">
            <v>-</v>
          </cell>
          <cell r="AX126" t="str">
            <v>-</v>
          </cell>
          <cell r="AY126" t="str">
            <v>-</v>
          </cell>
          <cell r="AZ126" t="str">
            <v>7063</v>
          </cell>
          <cell r="BA126" t="str">
            <v>-</v>
          </cell>
          <cell r="BB126" t="str">
            <v>-</v>
          </cell>
          <cell r="BC126" t="str">
            <v>-</v>
          </cell>
          <cell r="BD126" t="str">
            <v>-</v>
          </cell>
          <cell r="BE126" t="str">
            <v>12074</v>
          </cell>
          <cell r="BF126" t="str">
            <v>13068</v>
          </cell>
          <cell r="BG126" t="str">
            <v>14062</v>
          </cell>
          <cell r="BH126" t="str">
            <v>15065</v>
          </cell>
          <cell r="BI126" t="str">
            <v>16061</v>
          </cell>
          <cell r="BJ126" t="str">
            <v>-</v>
          </cell>
          <cell r="BK126" t="str">
            <v>-</v>
          </cell>
          <cell r="BL126" t="str">
            <v>-</v>
          </cell>
          <cell r="BM126" t="str">
            <v>20055</v>
          </cell>
          <cell r="BN126" t="str">
            <v>21058</v>
          </cell>
          <cell r="BO126" t="str">
            <v>-</v>
          </cell>
          <cell r="BP126" t="str">
            <v>-</v>
          </cell>
          <cell r="BQ126" t="str">
            <v>-</v>
          </cell>
          <cell r="BR126" t="str">
            <v>-</v>
          </cell>
          <cell r="BS126" t="str">
            <v>-</v>
          </cell>
          <cell r="BT126" t="str">
            <v>-</v>
          </cell>
          <cell r="BU126" t="str">
            <v>-</v>
          </cell>
          <cell r="BV126" t="str">
            <v>-</v>
          </cell>
          <cell r="BW126" t="str">
            <v>30056</v>
          </cell>
          <cell r="BX126" t="str">
            <v>31064</v>
          </cell>
          <cell r="BY126" t="str">
            <v>-</v>
          </cell>
          <cell r="CB126" t="str">
            <v>-</v>
          </cell>
          <cell r="CC126" t="str">
            <v>-</v>
          </cell>
          <cell r="CD126" t="str">
            <v>-</v>
          </cell>
          <cell r="CE126" t="str">
            <v>-</v>
          </cell>
          <cell r="CF126" t="str">
            <v>-</v>
          </cell>
          <cell r="CG126" t="str">
            <v>-</v>
          </cell>
          <cell r="CH126" t="str">
            <v>OSUMACINTA</v>
          </cell>
          <cell r="CI126" t="str">
            <v>-</v>
          </cell>
          <cell r="CJ126" t="str">
            <v>-</v>
          </cell>
          <cell r="CK126" t="str">
            <v>-</v>
          </cell>
          <cell r="CL126" t="str">
            <v>-</v>
          </cell>
          <cell r="CM126" t="str">
            <v>ZITLALA</v>
          </cell>
          <cell r="CN126" t="str">
            <v>TIANGUISTENGO</v>
          </cell>
          <cell r="CO126" t="str">
            <v>MIXTLÁN</v>
          </cell>
          <cell r="CP126" t="str">
            <v>OTUMBA</v>
          </cell>
          <cell r="CQ126" t="str">
            <v>OCAMPO</v>
          </cell>
          <cell r="CR126" t="str">
            <v>-</v>
          </cell>
          <cell r="CS126" t="str">
            <v>-</v>
          </cell>
          <cell r="CT126" t="str">
            <v>-</v>
          </cell>
          <cell r="CU126" t="str">
            <v>MARISCALA DE JUÁREZ</v>
          </cell>
          <cell r="CV126" t="str">
            <v>CHILCHOTLA</v>
          </cell>
          <cell r="CW126" t="str">
            <v>-</v>
          </cell>
          <cell r="CX126" t="str">
            <v>-</v>
          </cell>
          <cell r="CY126" t="str">
            <v>-</v>
          </cell>
          <cell r="CZ126" t="str">
            <v>-</v>
          </cell>
          <cell r="DB126" t="str">
            <v>-</v>
          </cell>
          <cell r="DC126" t="str">
            <v>-</v>
          </cell>
          <cell r="DD126" t="str">
            <v>-</v>
          </cell>
          <cell r="DE126" t="str">
            <v>CHICONAMEL</v>
          </cell>
          <cell r="DF126" t="str">
            <v>SANAHCAT</v>
          </cell>
          <cell r="DG126" t="str">
            <v>-</v>
          </cell>
        </row>
        <row r="127">
          <cell r="AT127" t="str">
            <v>-</v>
          </cell>
          <cell r="AU127" t="str">
            <v>-</v>
          </cell>
          <cell r="AV127" t="str">
            <v>-</v>
          </cell>
          <cell r="AW127" t="str">
            <v>-</v>
          </cell>
          <cell r="AX127" t="str">
            <v>-</v>
          </cell>
          <cell r="AY127" t="str">
            <v>-</v>
          </cell>
          <cell r="AZ127" t="str">
            <v>7064</v>
          </cell>
          <cell r="BA127" t="str">
            <v>-</v>
          </cell>
          <cell r="BB127" t="str">
            <v>-</v>
          </cell>
          <cell r="BC127" t="str">
            <v>-</v>
          </cell>
          <cell r="BD127" t="str">
            <v>-</v>
          </cell>
          <cell r="BE127" t="str">
            <v>12076</v>
          </cell>
          <cell r="BF127" t="str">
            <v>13070</v>
          </cell>
          <cell r="BG127" t="str">
            <v>14064</v>
          </cell>
          <cell r="BH127" t="str">
            <v>15066</v>
          </cell>
          <cell r="BI127" t="str">
            <v>16062</v>
          </cell>
          <cell r="BJ127" t="str">
            <v>-</v>
          </cell>
          <cell r="BK127" t="str">
            <v>-</v>
          </cell>
          <cell r="BL127" t="str">
            <v>-</v>
          </cell>
          <cell r="BM127" t="str">
            <v>20056</v>
          </cell>
          <cell r="BN127" t="str">
            <v>21059</v>
          </cell>
          <cell r="BO127" t="str">
            <v>-</v>
          </cell>
          <cell r="BP127" t="str">
            <v>-</v>
          </cell>
          <cell r="BQ127" t="str">
            <v>-</v>
          </cell>
          <cell r="BR127" t="str">
            <v>-</v>
          </cell>
          <cell r="BS127" t="str">
            <v>-</v>
          </cell>
          <cell r="BT127" t="str">
            <v>-</v>
          </cell>
          <cell r="BU127" t="str">
            <v>-</v>
          </cell>
          <cell r="BV127" t="str">
            <v>-</v>
          </cell>
          <cell r="BW127" t="str">
            <v>30057</v>
          </cell>
          <cell r="BX127" t="str">
            <v>31065</v>
          </cell>
          <cell r="BY127" t="str">
            <v>-</v>
          </cell>
          <cell r="CB127" t="str">
            <v>-</v>
          </cell>
          <cell r="CC127" t="str">
            <v>-</v>
          </cell>
          <cell r="CD127" t="str">
            <v>-</v>
          </cell>
          <cell r="CE127" t="str">
            <v>-</v>
          </cell>
          <cell r="CF127" t="str">
            <v>-</v>
          </cell>
          <cell r="CG127" t="str">
            <v>-</v>
          </cell>
          <cell r="CH127" t="str">
            <v>OXCHUC</v>
          </cell>
          <cell r="CI127" t="str">
            <v>-</v>
          </cell>
          <cell r="CJ127" t="str">
            <v>-</v>
          </cell>
          <cell r="CK127" t="str">
            <v>-</v>
          </cell>
          <cell r="CL127" t="str">
            <v>-</v>
          </cell>
          <cell r="CM127" t="str">
            <v>ACATEPEC</v>
          </cell>
          <cell r="CN127" t="str">
            <v>TLAHUELILPAN</v>
          </cell>
          <cell r="CO127" t="str">
            <v>OJUELOS DE JALISCO</v>
          </cell>
          <cell r="CP127" t="str">
            <v>OTZOLOAPAN</v>
          </cell>
          <cell r="CQ127" t="str">
            <v>PAJACUARÁN</v>
          </cell>
          <cell r="CR127" t="str">
            <v>-</v>
          </cell>
          <cell r="CS127" t="str">
            <v>-</v>
          </cell>
          <cell r="CT127" t="str">
            <v>-</v>
          </cell>
          <cell r="CU127" t="str">
            <v>MÁRTIRES DE TACUBAYA</v>
          </cell>
          <cell r="CV127" t="str">
            <v>CHINANTLA</v>
          </cell>
          <cell r="CW127" t="str">
            <v>-</v>
          </cell>
          <cell r="CX127" t="str">
            <v>-</v>
          </cell>
          <cell r="CY127" t="str">
            <v>-</v>
          </cell>
          <cell r="CZ127" t="str">
            <v>-</v>
          </cell>
          <cell r="DB127" t="str">
            <v>-</v>
          </cell>
          <cell r="DC127" t="str">
            <v>-</v>
          </cell>
          <cell r="DD127" t="str">
            <v>-</v>
          </cell>
          <cell r="DE127" t="str">
            <v>CHICONQUIACO</v>
          </cell>
          <cell r="DF127" t="str">
            <v>SAN FELIPE</v>
          </cell>
          <cell r="DG127" t="str">
            <v>-</v>
          </cell>
        </row>
        <row r="128">
          <cell r="AT128" t="str">
            <v>-</v>
          </cell>
          <cell r="AU128" t="str">
            <v>-</v>
          </cell>
          <cell r="AV128" t="str">
            <v>-</v>
          </cell>
          <cell r="AW128" t="str">
            <v>-</v>
          </cell>
          <cell r="AX128" t="str">
            <v>-</v>
          </cell>
          <cell r="AY128" t="str">
            <v>-</v>
          </cell>
          <cell r="AZ128" t="str">
            <v>7066</v>
          </cell>
          <cell r="BA128" t="str">
            <v>-</v>
          </cell>
          <cell r="BB128" t="str">
            <v>-</v>
          </cell>
          <cell r="BC128" t="str">
            <v>-</v>
          </cell>
          <cell r="BD128" t="str">
            <v>-</v>
          </cell>
          <cell r="BE128" t="str">
            <v>12077</v>
          </cell>
          <cell r="BF128" t="str">
            <v>13071</v>
          </cell>
          <cell r="BG128" t="str">
            <v>14065</v>
          </cell>
          <cell r="BH128" t="str">
            <v>15067</v>
          </cell>
          <cell r="BI128" t="str">
            <v>16063</v>
          </cell>
          <cell r="BJ128" t="str">
            <v>-</v>
          </cell>
          <cell r="BK128" t="str">
            <v>-</v>
          </cell>
          <cell r="BL128" t="str">
            <v>-</v>
          </cell>
          <cell r="BM128" t="str">
            <v>20058</v>
          </cell>
          <cell r="BN128" t="str">
            <v>21060</v>
          </cell>
          <cell r="BO128" t="str">
            <v>-</v>
          </cell>
          <cell r="BP128" t="str">
            <v>-</v>
          </cell>
          <cell r="BQ128" t="str">
            <v>-</v>
          </cell>
          <cell r="BR128" t="str">
            <v>-</v>
          </cell>
          <cell r="BS128" t="str">
            <v>-</v>
          </cell>
          <cell r="BT128" t="str">
            <v>-</v>
          </cell>
          <cell r="BU128" t="str">
            <v>-</v>
          </cell>
          <cell r="BV128" t="str">
            <v>-</v>
          </cell>
          <cell r="BW128" t="str">
            <v>30058</v>
          </cell>
          <cell r="BX128" t="str">
            <v>31066</v>
          </cell>
          <cell r="BY128" t="str">
            <v>-</v>
          </cell>
          <cell r="CB128" t="str">
            <v>-</v>
          </cell>
          <cell r="CC128" t="str">
            <v>-</v>
          </cell>
          <cell r="CD128" t="str">
            <v>-</v>
          </cell>
          <cell r="CE128" t="str">
            <v>-</v>
          </cell>
          <cell r="CF128" t="str">
            <v>-</v>
          </cell>
          <cell r="CG128" t="str">
            <v>-</v>
          </cell>
          <cell r="CH128" t="str">
            <v>PANTELHÓ</v>
          </cell>
          <cell r="CI128" t="str">
            <v>-</v>
          </cell>
          <cell r="CJ128" t="str">
            <v>-</v>
          </cell>
          <cell r="CK128" t="str">
            <v>-</v>
          </cell>
          <cell r="CL128" t="str">
            <v>-</v>
          </cell>
          <cell r="CM128" t="str">
            <v>MARQUELIA</v>
          </cell>
          <cell r="CN128" t="str">
            <v>TLAHUILTEPA</v>
          </cell>
          <cell r="CO128" t="str">
            <v>PIHUAMO</v>
          </cell>
          <cell r="CP128" t="str">
            <v>OTZOLOTEPEC</v>
          </cell>
          <cell r="CQ128" t="str">
            <v>PANINDÍCUARO</v>
          </cell>
          <cell r="CR128" t="str">
            <v>-</v>
          </cell>
          <cell r="CS128" t="str">
            <v>-</v>
          </cell>
          <cell r="CT128" t="str">
            <v>-</v>
          </cell>
          <cell r="CU128" t="str">
            <v>MAZATLÁN VILLA DE FLORES</v>
          </cell>
          <cell r="CV128" t="str">
            <v>DOMINGO ARENAS</v>
          </cell>
          <cell r="CW128" t="str">
            <v>-</v>
          </cell>
          <cell r="CX128" t="str">
            <v>-</v>
          </cell>
          <cell r="CY128" t="str">
            <v>-</v>
          </cell>
          <cell r="CZ128" t="str">
            <v>-</v>
          </cell>
          <cell r="DB128" t="str">
            <v>-</v>
          </cell>
          <cell r="DC128" t="str">
            <v>-</v>
          </cell>
          <cell r="DD128" t="str">
            <v>-</v>
          </cell>
          <cell r="DE128" t="str">
            <v>CHICONTEPEC</v>
          </cell>
          <cell r="DF128" t="str">
            <v>SANTA ELENA</v>
          </cell>
          <cell r="DG128" t="str">
            <v>-</v>
          </cell>
        </row>
        <row r="129">
          <cell r="AT129" t="str">
            <v>-</v>
          </cell>
          <cell r="AU129" t="str">
            <v>-</v>
          </cell>
          <cell r="AV129" t="str">
            <v>-</v>
          </cell>
          <cell r="AW129" t="str">
            <v>-</v>
          </cell>
          <cell r="AX129" t="str">
            <v>-</v>
          </cell>
          <cell r="AY129" t="str">
            <v>-</v>
          </cell>
          <cell r="AZ129" t="str">
            <v>7067</v>
          </cell>
          <cell r="BA129" t="str">
            <v>-</v>
          </cell>
          <cell r="BB129" t="str">
            <v>-</v>
          </cell>
          <cell r="BC129" t="str">
            <v>-</v>
          </cell>
          <cell r="BD129" t="str">
            <v>-</v>
          </cell>
          <cell r="BE129" t="str">
            <v>12078</v>
          </cell>
          <cell r="BF129" t="str">
            <v>13072</v>
          </cell>
          <cell r="BG129" t="str">
            <v>14068</v>
          </cell>
          <cell r="BH129" t="str">
            <v>15068</v>
          </cell>
          <cell r="BI129" t="str">
            <v>16064</v>
          </cell>
          <cell r="BJ129" t="str">
            <v>-</v>
          </cell>
          <cell r="BK129" t="str">
            <v>-</v>
          </cell>
          <cell r="BL129" t="str">
            <v>-</v>
          </cell>
          <cell r="BM129" t="str">
            <v>20060</v>
          </cell>
          <cell r="BN129" t="str">
            <v>21061</v>
          </cell>
          <cell r="BO129" t="str">
            <v>-</v>
          </cell>
          <cell r="BP129" t="str">
            <v>-</v>
          </cell>
          <cell r="BQ129" t="str">
            <v>-</v>
          </cell>
          <cell r="BR129" t="str">
            <v>-</v>
          </cell>
          <cell r="BS129" t="str">
            <v>-</v>
          </cell>
          <cell r="BT129" t="str">
            <v>-</v>
          </cell>
          <cell r="BU129" t="str">
            <v>-</v>
          </cell>
          <cell r="BV129" t="str">
            <v>-</v>
          </cell>
          <cell r="BW129" t="str">
            <v>30059</v>
          </cell>
          <cell r="BX129" t="str">
            <v>31067</v>
          </cell>
          <cell r="BY129" t="str">
            <v>-</v>
          </cell>
          <cell r="CB129" t="str">
            <v>-</v>
          </cell>
          <cell r="CC129" t="str">
            <v>-</v>
          </cell>
          <cell r="CD129" t="str">
            <v>-</v>
          </cell>
          <cell r="CE129" t="str">
            <v>-</v>
          </cell>
          <cell r="CF129" t="str">
            <v>-</v>
          </cell>
          <cell r="CG129" t="str">
            <v>-</v>
          </cell>
          <cell r="CH129" t="str">
            <v>PANTEPEC</v>
          </cell>
          <cell r="CI129" t="str">
            <v>-</v>
          </cell>
          <cell r="CJ129" t="str">
            <v>-</v>
          </cell>
          <cell r="CK129" t="str">
            <v>-</v>
          </cell>
          <cell r="CL129" t="str">
            <v>-</v>
          </cell>
          <cell r="CM129" t="str">
            <v>COCHOAPA EL GRANDE</v>
          </cell>
          <cell r="CN129" t="str">
            <v>TLANALAPA</v>
          </cell>
          <cell r="CO129" t="str">
            <v>VILLA PURIFICACIÓN</v>
          </cell>
          <cell r="CP129" t="str">
            <v>OZUMBA</v>
          </cell>
          <cell r="CQ129" t="str">
            <v>PARÁCUARO</v>
          </cell>
          <cell r="CR129" t="str">
            <v>-</v>
          </cell>
          <cell r="CS129" t="str">
            <v>-</v>
          </cell>
          <cell r="CT129" t="str">
            <v>-</v>
          </cell>
          <cell r="CU129" t="str">
            <v>MIXISTLÁN DE LA REFORMA</v>
          </cell>
          <cell r="CV129" t="str">
            <v>ELOXOCHITLÁN</v>
          </cell>
          <cell r="CW129" t="str">
            <v>-</v>
          </cell>
          <cell r="CX129" t="str">
            <v>-</v>
          </cell>
          <cell r="CY129" t="str">
            <v>-</v>
          </cell>
          <cell r="CZ129" t="str">
            <v>-</v>
          </cell>
          <cell r="DB129" t="str">
            <v>-</v>
          </cell>
          <cell r="DC129" t="str">
            <v>-</v>
          </cell>
          <cell r="DD129" t="str">
            <v>-</v>
          </cell>
          <cell r="DE129" t="str">
            <v>CHINAMECA</v>
          </cell>
          <cell r="DF129" t="str">
            <v>SEYÉ</v>
          </cell>
          <cell r="DG129" t="str">
            <v>-</v>
          </cell>
        </row>
        <row r="130">
          <cell r="AT130" t="str">
            <v>-</v>
          </cell>
          <cell r="AU130" t="str">
            <v>-</v>
          </cell>
          <cell r="AV130" t="str">
            <v>-</v>
          </cell>
          <cell r="AW130" t="str">
            <v>-</v>
          </cell>
          <cell r="AX130" t="str">
            <v>-</v>
          </cell>
          <cell r="AY130" t="str">
            <v>-</v>
          </cell>
          <cell r="AZ130" t="str">
            <v>7068</v>
          </cell>
          <cell r="BA130" t="str">
            <v>-</v>
          </cell>
          <cell r="BB130" t="str">
            <v>-</v>
          </cell>
          <cell r="BC130" t="str">
            <v>-</v>
          </cell>
          <cell r="BD130" t="str">
            <v>-</v>
          </cell>
          <cell r="BE130" t="str">
            <v>12079</v>
          </cell>
          <cell r="BF130" t="str">
            <v>13074</v>
          </cell>
          <cell r="BG130" t="str">
            <v>14069</v>
          </cell>
          <cell r="BH130" t="str">
            <v>15069</v>
          </cell>
          <cell r="BI130" t="str">
            <v>16067</v>
          </cell>
          <cell r="BJ130" t="str">
            <v>-</v>
          </cell>
          <cell r="BK130" t="str">
            <v>-</v>
          </cell>
          <cell r="BL130" t="str">
            <v>-</v>
          </cell>
          <cell r="BM130" t="str">
            <v>20061</v>
          </cell>
          <cell r="BN130" t="str">
            <v>21062</v>
          </cell>
          <cell r="BO130" t="str">
            <v>-</v>
          </cell>
          <cell r="BP130" t="str">
            <v>-</v>
          </cell>
          <cell r="BQ130" t="str">
            <v>-</v>
          </cell>
          <cell r="BR130" t="str">
            <v>-</v>
          </cell>
          <cell r="BS130" t="str">
            <v>-</v>
          </cell>
          <cell r="BT130" t="str">
            <v>-</v>
          </cell>
          <cell r="BU130" t="str">
            <v>-</v>
          </cell>
          <cell r="BV130" t="str">
            <v>-</v>
          </cell>
          <cell r="BW130" t="str">
            <v>30060</v>
          </cell>
          <cell r="BX130" t="str">
            <v>31068</v>
          </cell>
          <cell r="BY130" t="str">
            <v>-</v>
          </cell>
          <cell r="CB130" t="str">
            <v>-</v>
          </cell>
          <cell r="CC130" t="str">
            <v>-</v>
          </cell>
          <cell r="CD130" t="str">
            <v>-</v>
          </cell>
          <cell r="CE130" t="str">
            <v>-</v>
          </cell>
          <cell r="CF130" t="str">
            <v>-</v>
          </cell>
          <cell r="CG130" t="str">
            <v>-</v>
          </cell>
          <cell r="CH130" t="str">
            <v>PICHUCALCO</v>
          </cell>
          <cell r="CI130" t="str">
            <v>-</v>
          </cell>
          <cell r="CJ130" t="str">
            <v>-</v>
          </cell>
          <cell r="CK130" t="str">
            <v>-</v>
          </cell>
          <cell r="CL130" t="str">
            <v>-</v>
          </cell>
          <cell r="CM130" t="str">
            <v>JOSÉ JOAQUIN DE HERRERA</v>
          </cell>
          <cell r="CN130" t="str">
            <v>TLAXCOAPAN</v>
          </cell>
          <cell r="CO130" t="str">
            <v>QUITUPAN</v>
          </cell>
          <cell r="CP130" t="str">
            <v>PAPALOTLA</v>
          </cell>
          <cell r="CQ130" t="str">
            <v>PENJAMILLO</v>
          </cell>
          <cell r="CR130" t="str">
            <v>-</v>
          </cell>
          <cell r="CS130" t="str">
            <v>-</v>
          </cell>
          <cell r="CT130" t="str">
            <v>-</v>
          </cell>
          <cell r="CU130" t="str">
            <v>MONJAS</v>
          </cell>
          <cell r="CV130" t="str">
            <v>EPATLÁN</v>
          </cell>
          <cell r="CW130" t="str">
            <v>-</v>
          </cell>
          <cell r="CX130" t="str">
            <v>-</v>
          </cell>
          <cell r="CY130" t="str">
            <v>-</v>
          </cell>
          <cell r="CZ130" t="str">
            <v>-</v>
          </cell>
          <cell r="DB130" t="str">
            <v>-</v>
          </cell>
          <cell r="DC130" t="str">
            <v>-</v>
          </cell>
          <cell r="DD130" t="str">
            <v>-</v>
          </cell>
          <cell r="DE130" t="str">
            <v>CHINAMPA DE GOROSTIZA</v>
          </cell>
          <cell r="DF130" t="str">
            <v>SINANCHÉ</v>
          </cell>
          <cell r="DG130" t="str">
            <v>-</v>
          </cell>
        </row>
        <row r="131">
          <cell r="AT131" t="str">
            <v>-</v>
          </cell>
          <cell r="AU131" t="str">
            <v>-</v>
          </cell>
          <cell r="AV131" t="str">
            <v>-</v>
          </cell>
          <cell r="AW131" t="str">
            <v>-</v>
          </cell>
          <cell r="AX131" t="str">
            <v>-</v>
          </cell>
          <cell r="AY131" t="str">
            <v>-</v>
          </cell>
          <cell r="AZ131" t="str">
            <v>7070</v>
          </cell>
          <cell r="BA131" t="str">
            <v>-</v>
          </cell>
          <cell r="BB131" t="str">
            <v>-</v>
          </cell>
          <cell r="BC131" t="str">
            <v>-</v>
          </cell>
          <cell r="BD131" t="str">
            <v>-</v>
          </cell>
          <cell r="BE131" t="str">
            <v>12080</v>
          </cell>
          <cell r="BF131" t="str">
            <v>13075</v>
          </cell>
          <cell r="BG131" t="str">
            <v>14071</v>
          </cell>
          <cell r="BH131" t="str">
            <v>15071</v>
          </cell>
          <cell r="BI131" t="str">
            <v>16068</v>
          </cell>
          <cell r="BJ131" t="str">
            <v>-</v>
          </cell>
          <cell r="BK131" t="str">
            <v>-</v>
          </cell>
          <cell r="BL131" t="str">
            <v>-</v>
          </cell>
          <cell r="BM131" t="str">
            <v>20062</v>
          </cell>
          <cell r="BN131" t="str">
            <v>21063</v>
          </cell>
          <cell r="BO131" t="str">
            <v>-</v>
          </cell>
          <cell r="BP131" t="str">
            <v>-</v>
          </cell>
          <cell r="BQ131" t="str">
            <v>-</v>
          </cell>
          <cell r="BR131" t="str">
            <v>-</v>
          </cell>
          <cell r="BS131" t="str">
            <v>-</v>
          </cell>
          <cell r="BT131" t="str">
            <v>-</v>
          </cell>
          <cell r="BU131" t="str">
            <v>-</v>
          </cell>
          <cell r="BV131" t="str">
            <v>-</v>
          </cell>
          <cell r="BW131" t="str">
            <v>30062</v>
          </cell>
          <cell r="BX131" t="str">
            <v>31069</v>
          </cell>
          <cell r="BY131" t="str">
            <v>-</v>
          </cell>
          <cell r="CB131" t="str">
            <v>-</v>
          </cell>
          <cell r="CC131" t="str">
            <v>-</v>
          </cell>
          <cell r="CD131" t="str">
            <v>-</v>
          </cell>
          <cell r="CE131" t="str">
            <v>-</v>
          </cell>
          <cell r="CF131" t="str">
            <v>-</v>
          </cell>
          <cell r="CG131" t="str">
            <v>-</v>
          </cell>
          <cell r="CH131" t="str">
            <v>EL PORVENIR</v>
          </cell>
          <cell r="CI131" t="str">
            <v>-</v>
          </cell>
          <cell r="CJ131" t="str">
            <v>-</v>
          </cell>
          <cell r="CK131" t="str">
            <v>-</v>
          </cell>
          <cell r="CL131" t="str">
            <v>-</v>
          </cell>
          <cell r="CM131" t="str">
            <v>JUCHITÁN</v>
          </cell>
          <cell r="CN131" t="str">
            <v>TOLCAYUCA</v>
          </cell>
          <cell r="CO131" t="str">
            <v>SAN CRISTÓBAL DE LA BARRANCA</v>
          </cell>
          <cell r="CP131" t="str">
            <v>POLOTITLÁN</v>
          </cell>
          <cell r="CQ131" t="str">
            <v>PERIBÁN</v>
          </cell>
          <cell r="CR131" t="str">
            <v>-</v>
          </cell>
          <cell r="CS131" t="str">
            <v>-</v>
          </cell>
          <cell r="CT131" t="str">
            <v>-</v>
          </cell>
          <cell r="CU131" t="str">
            <v>NATIVIDAD</v>
          </cell>
          <cell r="CV131" t="str">
            <v>ESPERANZA</v>
          </cell>
          <cell r="CW131" t="str">
            <v>-</v>
          </cell>
          <cell r="CX131" t="str">
            <v>-</v>
          </cell>
          <cell r="CY131" t="str">
            <v>-</v>
          </cell>
          <cell r="CZ131" t="str">
            <v>-</v>
          </cell>
          <cell r="DB131" t="str">
            <v>-</v>
          </cell>
          <cell r="DC131" t="str">
            <v>-</v>
          </cell>
          <cell r="DD131" t="str">
            <v>-</v>
          </cell>
          <cell r="DE131" t="str">
            <v>CHOCAMÁN</v>
          </cell>
          <cell r="DF131" t="str">
            <v>SOTUTA</v>
          </cell>
          <cell r="DG131" t="str">
            <v>-</v>
          </cell>
        </row>
        <row r="132">
          <cell r="AT132" t="str">
            <v>-</v>
          </cell>
          <cell r="AU132" t="str">
            <v>-</v>
          </cell>
          <cell r="AV132" t="str">
            <v>-</v>
          </cell>
          <cell r="AW132" t="str">
            <v>-</v>
          </cell>
          <cell r="AX132" t="str">
            <v>-</v>
          </cell>
          <cell r="AY132" t="str">
            <v>-</v>
          </cell>
          <cell r="AZ132" t="str">
            <v>7071</v>
          </cell>
          <cell r="BA132" t="str">
            <v>-</v>
          </cell>
          <cell r="BB132" t="str">
            <v>-</v>
          </cell>
          <cell r="BC132" t="str">
            <v>-</v>
          </cell>
          <cell r="BD132" t="str">
            <v>-</v>
          </cell>
          <cell r="BE132" t="str">
            <v>12081</v>
          </cell>
          <cell r="BF132" t="str">
            <v>13078</v>
          </cell>
          <cell r="BG132" t="str">
            <v>14072</v>
          </cell>
          <cell r="BH132" t="str">
            <v>15072</v>
          </cell>
          <cell r="BI132" t="str">
            <v>16070</v>
          </cell>
          <cell r="BJ132" t="str">
            <v>-</v>
          </cell>
          <cell r="BK132" t="str">
            <v>-</v>
          </cell>
          <cell r="BL132" t="str">
            <v>-</v>
          </cell>
          <cell r="BM132" t="str">
            <v>20063</v>
          </cell>
          <cell r="BN132" t="str">
            <v>21064</v>
          </cell>
          <cell r="BO132" t="str">
            <v>-</v>
          </cell>
          <cell r="BP132" t="str">
            <v>-</v>
          </cell>
          <cell r="BQ132" t="str">
            <v>-</v>
          </cell>
          <cell r="BR132" t="str">
            <v>-</v>
          </cell>
          <cell r="BS132" t="str">
            <v>-</v>
          </cell>
          <cell r="BT132" t="str">
            <v>-</v>
          </cell>
          <cell r="BU132" t="str">
            <v>-</v>
          </cell>
          <cell r="BV132" t="str">
            <v>-</v>
          </cell>
          <cell r="BW132" t="str">
            <v>30063</v>
          </cell>
          <cell r="BX132" t="str">
            <v>31070</v>
          </cell>
          <cell r="BY132" t="str">
            <v>-</v>
          </cell>
          <cell r="CB132" t="str">
            <v>-</v>
          </cell>
          <cell r="CC132" t="str">
            <v>-</v>
          </cell>
          <cell r="CD132" t="str">
            <v>-</v>
          </cell>
          <cell r="CE132" t="str">
            <v>-</v>
          </cell>
          <cell r="CF132" t="str">
            <v>-</v>
          </cell>
          <cell r="CG132" t="str">
            <v>-</v>
          </cell>
          <cell r="CH132" t="str">
            <v>VILLA COMALTITLÁN</v>
          </cell>
          <cell r="CI132" t="str">
            <v>-</v>
          </cell>
          <cell r="CJ132" t="str">
            <v>-</v>
          </cell>
          <cell r="CK132" t="str">
            <v>-</v>
          </cell>
          <cell r="CL132" t="str">
            <v>-</v>
          </cell>
          <cell r="CM132" t="str">
            <v>ILIATENCO</v>
          </cell>
          <cell r="CN132" t="str">
            <v>XOCHIATIPAN</v>
          </cell>
          <cell r="CO132" t="str">
            <v>SAN DIEGO DE ALEJANDRÍA</v>
          </cell>
          <cell r="CP132" t="str">
            <v>RAYÓN</v>
          </cell>
          <cell r="CQ132" t="str">
            <v>PURÉPERO</v>
          </cell>
          <cell r="CR132" t="str">
            <v>-</v>
          </cell>
          <cell r="CS132" t="str">
            <v>-</v>
          </cell>
          <cell r="CT132" t="str">
            <v>-</v>
          </cell>
          <cell r="CU132" t="str">
            <v>NAZARENO ETLA</v>
          </cell>
          <cell r="CV132" t="str">
            <v>FRANCISCO Z. MENA</v>
          </cell>
          <cell r="CW132" t="str">
            <v>-</v>
          </cell>
          <cell r="CX132" t="str">
            <v>-</v>
          </cell>
          <cell r="CY132" t="str">
            <v>-</v>
          </cell>
          <cell r="CZ132" t="str">
            <v>-</v>
          </cell>
          <cell r="DB132" t="str">
            <v>-</v>
          </cell>
          <cell r="DC132" t="str">
            <v>-</v>
          </cell>
          <cell r="DD132" t="str">
            <v>-</v>
          </cell>
          <cell r="DE132" t="str">
            <v>CHONTLA</v>
          </cell>
          <cell r="DF132" t="str">
            <v>SUCILÁ</v>
          </cell>
          <cell r="DG132" t="str">
            <v>-</v>
          </cell>
        </row>
        <row r="133">
          <cell r="AT133" t="str">
            <v>-</v>
          </cell>
          <cell r="AU133" t="str">
            <v>-</v>
          </cell>
          <cell r="AV133" t="str">
            <v>-</v>
          </cell>
          <cell r="AW133" t="str">
            <v>-</v>
          </cell>
          <cell r="AX133" t="str">
            <v>-</v>
          </cell>
          <cell r="AY133" t="str">
            <v>-</v>
          </cell>
          <cell r="AZ133" t="str">
            <v>7072</v>
          </cell>
          <cell r="BA133" t="str">
            <v>-</v>
          </cell>
          <cell r="BB133" t="str">
            <v>-</v>
          </cell>
          <cell r="BC133" t="str">
            <v>-</v>
          </cell>
          <cell r="BD133" t="str">
            <v>-</v>
          </cell>
          <cell r="BE133">
            <v>12999</v>
          </cell>
          <cell r="BF133" t="str">
            <v>13079</v>
          </cell>
          <cell r="BG133" t="str">
            <v>14074</v>
          </cell>
          <cell r="BH133" t="str">
            <v>15073</v>
          </cell>
          <cell r="BI133" t="str">
            <v>16072</v>
          </cell>
          <cell r="BJ133" t="str">
            <v>-</v>
          </cell>
          <cell r="BK133" t="str">
            <v>-</v>
          </cell>
          <cell r="BL133" t="str">
            <v>-</v>
          </cell>
          <cell r="BM133" t="str">
            <v>20064</v>
          </cell>
          <cell r="BN133" t="str">
            <v>21065</v>
          </cell>
          <cell r="BO133" t="str">
            <v>-</v>
          </cell>
          <cell r="BP133" t="str">
            <v>-</v>
          </cell>
          <cell r="BQ133" t="str">
            <v>-</v>
          </cell>
          <cell r="BR133" t="str">
            <v>-</v>
          </cell>
          <cell r="BS133" t="str">
            <v>-</v>
          </cell>
          <cell r="BT133" t="str">
            <v>-</v>
          </cell>
          <cell r="BU133" t="str">
            <v>-</v>
          </cell>
          <cell r="BV133" t="str">
            <v>-</v>
          </cell>
          <cell r="BW133" t="str">
            <v>30064</v>
          </cell>
          <cell r="BX133" t="str">
            <v>31071</v>
          </cell>
          <cell r="BY133" t="str">
            <v>-</v>
          </cell>
          <cell r="CB133" t="str">
            <v>-</v>
          </cell>
          <cell r="CC133" t="str">
            <v>-</v>
          </cell>
          <cell r="CD133" t="str">
            <v>-</v>
          </cell>
          <cell r="CE133" t="str">
            <v>-</v>
          </cell>
          <cell r="CF133" t="str">
            <v>-</v>
          </cell>
          <cell r="CG133" t="str">
            <v>-</v>
          </cell>
          <cell r="CH133" t="str">
            <v>PUEBLO NUEVO SOLISTAHUACÁN</v>
          </cell>
          <cell r="CI133" t="str">
            <v>-</v>
          </cell>
          <cell r="CJ133" t="str">
            <v>-</v>
          </cell>
          <cell r="CK133" t="str">
            <v>-</v>
          </cell>
          <cell r="CL133" t="str">
            <v>-</v>
          </cell>
          <cell r="CM133" t="str">
            <v>NO IDENTIFICADO</v>
          </cell>
          <cell r="CN133" t="str">
            <v>XOCHICOATLÁN</v>
          </cell>
          <cell r="CO133" t="str">
            <v>SAN JULIÁN</v>
          </cell>
          <cell r="CP133" t="str">
            <v>SAN ANTONIO LA ISLA</v>
          </cell>
          <cell r="CQ133" t="str">
            <v>QUERÉNDARO</v>
          </cell>
          <cell r="CR133" t="str">
            <v>-</v>
          </cell>
          <cell r="CS133" t="str">
            <v>-</v>
          </cell>
          <cell r="CT133" t="str">
            <v>-</v>
          </cell>
          <cell r="CU133" t="str">
            <v>NEJAPA DE MADERO</v>
          </cell>
          <cell r="CV133" t="str">
            <v>GENERAL FELIPE ÁNGELES</v>
          </cell>
          <cell r="CW133" t="str">
            <v>-</v>
          </cell>
          <cell r="CX133" t="str">
            <v>-</v>
          </cell>
          <cell r="CY133" t="str">
            <v>-</v>
          </cell>
          <cell r="CZ133" t="str">
            <v>-</v>
          </cell>
          <cell r="DB133" t="str">
            <v>-</v>
          </cell>
          <cell r="DC133" t="str">
            <v>-</v>
          </cell>
          <cell r="DD133" t="str">
            <v>-</v>
          </cell>
          <cell r="DE133" t="str">
            <v>CHUMATLÁN</v>
          </cell>
          <cell r="DF133" t="str">
            <v>SUDZAL</v>
          </cell>
          <cell r="DG133" t="str">
            <v>-</v>
          </cell>
        </row>
        <row r="134">
          <cell r="AT134" t="str">
            <v>-</v>
          </cell>
          <cell r="AU134" t="str">
            <v>-</v>
          </cell>
          <cell r="AV134" t="str">
            <v>-</v>
          </cell>
          <cell r="AW134" t="str">
            <v>-</v>
          </cell>
          <cell r="AX134" t="str">
            <v>-</v>
          </cell>
          <cell r="AY134" t="str">
            <v>-</v>
          </cell>
          <cell r="AZ134" t="str">
            <v>7073</v>
          </cell>
          <cell r="BA134" t="str">
            <v>-</v>
          </cell>
          <cell r="BB134" t="str">
            <v>-</v>
          </cell>
          <cell r="BC134" t="str">
            <v>-</v>
          </cell>
          <cell r="BD134" t="str">
            <v>-</v>
          </cell>
          <cell r="BE134" t="str">
            <v>-</v>
          </cell>
          <cell r="BF134" t="str">
            <v>13080</v>
          </cell>
          <cell r="BG134" t="str">
            <v>14075</v>
          </cell>
          <cell r="BH134" t="str">
            <v>15074</v>
          </cell>
          <cell r="BI134" t="str">
            <v>16073</v>
          </cell>
          <cell r="BJ134" t="str">
            <v>-</v>
          </cell>
          <cell r="BK134" t="str">
            <v>-</v>
          </cell>
          <cell r="BL134" t="str">
            <v>-</v>
          </cell>
          <cell r="BM134" t="str">
            <v>20065</v>
          </cell>
          <cell r="BN134" t="str">
            <v>21066</v>
          </cell>
          <cell r="BO134" t="str">
            <v>-</v>
          </cell>
          <cell r="BP134" t="str">
            <v>-</v>
          </cell>
          <cell r="BQ134" t="str">
            <v>-</v>
          </cell>
          <cell r="BR134" t="str">
            <v>-</v>
          </cell>
          <cell r="BS134" t="str">
            <v>-</v>
          </cell>
          <cell r="BT134" t="str">
            <v>-</v>
          </cell>
          <cell r="BU134" t="str">
            <v>-</v>
          </cell>
          <cell r="BV134" t="str">
            <v>-</v>
          </cell>
          <cell r="BW134" t="str">
            <v>30066</v>
          </cell>
          <cell r="BX134" t="str">
            <v>31072</v>
          </cell>
          <cell r="BY134" t="str">
            <v>-</v>
          </cell>
          <cell r="CB134" t="str">
            <v>-</v>
          </cell>
          <cell r="CC134" t="str">
            <v>-</v>
          </cell>
          <cell r="CD134" t="str">
            <v>-</v>
          </cell>
          <cell r="CE134" t="str">
            <v>-</v>
          </cell>
          <cell r="CF134" t="str">
            <v>-</v>
          </cell>
          <cell r="CG134" t="str">
            <v>-</v>
          </cell>
          <cell r="CH134" t="str">
            <v>RAYÓN</v>
          </cell>
          <cell r="CI134" t="str">
            <v>-</v>
          </cell>
          <cell r="CJ134" t="str">
            <v>-</v>
          </cell>
          <cell r="CK134" t="str">
            <v>-</v>
          </cell>
          <cell r="CL134" t="str">
            <v>-</v>
          </cell>
          <cell r="CM134" t="str">
            <v>-</v>
          </cell>
          <cell r="CN134" t="str">
            <v>YAHUALICA</v>
          </cell>
          <cell r="CO134" t="str">
            <v>SAN MARCOS</v>
          </cell>
          <cell r="CP134" t="str">
            <v>SAN FELIPE DEL PROGRESO</v>
          </cell>
          <cell r="CQ134" t="str">
            <v>QUIROGA</v>
          </cell>
          <cell r="CR134" t="str">
            <v>-</v>
          </cell>
          <cell r="CS134" t="str">
            <v>-</v>
          </cell>
          <cell r="CT134" t="str">
            <v>-</v>
          </cell>
          <cell r="CU134" t="str">
            <v>IXPANTEPEC NIEVES</v>
          </cell>
          <cell r="CV134" t="str">
            <v>GUADALUPE</v>
          </cell>
          <cell r="CW134" t="str">
            <v>-</v>
          </cell>
          <cell r="CX134" t="str">
            <v>-</v>
          </cell>
          <cell r="CY134" t="str">
            <v>-</v>
          </cell>
          <cell r="CZ134" t="str">
            <v>-</v>
          </cell>
          <cell r="DB134" t="str">
            <v>-</v>
          </cell>
          <cell r="DC134" t="str">
            <v>-</v>
          </cell>
          <cell r="DD134" t="str">
            <v>-</v>
          </cell>
          <cell r="DE134" t="str">
            <v>ESPINAL</v>
          </cell>
          <cell r="DF134" t="str">
            <v>SUMA</v>
          </cell>
          <cell r="DG134" t="str">
            <v>-</v>
          </cell>
        </row>
        <row r="135">
          <cell r="AT135" t="str">
            <v>-</v>
          </cell>
          <cell r="AU135" t="str">
            <v>-</v>
          </cell>
          <cell r="AV135" t="str">
            <v>-</v>
          </cell>
          <cell r="AW135" t="str">
            <v>-</v>
          </cell>
          <cell r="AX135" t="str">
            <v>-</v>
          </cell>
          <cell r="AY135" t="str">
            <v>-</v>
          </cell>
          <cell r="AZ135" t="str">
            <v>7074</v>
          </cell>
          <cell r="BA135" t="str">
            <v>-</v>
          </cell>
          <cell r="BB135" t="str">
            <v>-</v>
          </cell>
          <cell r="BC135" t="str">
            <v>-</v>
          </cell>
          <cell r="BD135" t="str">
            <v>-</v>
          </cell>
          <cell r="BE135" t="str">
            <v>-</v>
          </cell>
          <cell r="BF135" t="str">
            <v>13082</v>
          </cell>
          <cell r="BG135" t="str">
            <v>14076</v>
          </cell>
          <cell r="BH135" t="str">
            <v>15075</v>
          </cell>
          <cell r="BI135" t="str">
            <v>16074</v>
          </cell>
          <cell r="BJ135" t="str">
            <v>-</v>
          </cell>
          <cell r="BK135" t="str">
            <v>-</v>
          </cell>
          <cell r="BL135" t="str">
            <v>-</v>
          </cell>
          <cell r="BM135" t="str">
            <v>20066</v>
          </cell>
          <cell r="BN135" t="str">
            <v>21067</v>
          </cell>
          <cell r="BO135" t="str">
            <v>-</v>
          </cell>
          <cell r="BP135" t="str">
            <v>-</v>
          </cell>
          <cell r="BQ135" t="str">
            <v>-</v>
          </cell>
          <cell r="BR135" t="str">
            <v>-</v>
          </cell>
          <cell r="BS135" t="str">
            <v>-</v>
          </cell>
          <cell r="BT135" t="str">
            <v>-</v>
          </cell>
          <cell r="BU135" t="str">
            <v>-</v>
          </cell>
          <cell r="BV135" t="str">
            <v>-</v>
          </cell>
          <cell r="BW135" t="str">
            <v>30067</v>
          </cell>
          <cell r="BX135" t="str">
            <v>31073</v>
          </cell>
          <cell r="BY135" t="str">
            <v>-</v>
          </cell>
          <cell r="CB135" t="str">
            <v>-</v>
          </cell>
          <cell r="CC135" t="str">
            <v>-</v>
          </cell>
          <cell r="CD135" t="str">
            <v>-</v>
          </cell>
          <cell r="CE135" t="str">
            <v>-</v>
          </cell>
          <cell r="CF135" t="str">
            <v>-</v>
          </cell>
          <cell r="CG135" t="str">
            <v>-</v>
          </cell>
          <cell r="CH135" t="str">
            <v>REFORMA</v>
          </cell>
          <cell r="CI135" t="str">
            <v>-</v>
          </cell>
          <cell r="CJ135" t="str">
            <v>-</v>
          </cell>
          <cell r="CK135" t="str">
            <v>-</v>
          </cell>
          <cell r="CL135" t="str">
            <v>-</v>
          </cell>
          <cell r="CM135" t="str">
            <v>-</v>
          </cell>
          <cell r="CN135" t="str">
            <v>ZAPOTLÁN DE JUÁREZ</v>
          </cell>
          <cell r="CO135" t="str">
            <v>SAN MARTÍN DE BOLAÑOS</v>
          </cell>
          <cell r="CP135" t="str">
            <v>SAN MARTÍN DE LAS PIRÁMIDES</v>
          </cell>
          <cell r="CQ135" t="str">
            <v>COJUMATLÁN DE RÉGULES</v>
          </cell>
          <cell r="CR135" t="str">
            <v>-</v>
          </cell>
          <cell r="CS135" t="str">
            <v>-</v>
          </cell>
          <cell r="CT135" t="str">
            <v>-</v>
          </cell>
          <cell r="CU135" t="str">
            <v>SANTIAGO NILTEPEC</v>
          </cell>
          <cell r="CV135" t="str">
            <v>GUADALUPE VICTORIA</v>
          </cell>
          <cell r="CW135" t="str">
            <v>-</v>
          </cell>
          <cell r="CX135" t="str">
            <v>-</v>
          </cell>
          <cell r="CY135" t="str">
            <v>-</v>
          </cell>
          <cell r="CZ135" t="str">
            <v>-</v>
          </cell>
          <cell r="DB135" t="str">
            <v>-</v>
          </cell>
          <cell r="DC135" t="str">
            <v>-</v>
          </cell>
          <cell r="DD135" t="str">
            <v>-</v>
          </cell>
          <cell r="DE135" t="str">
            <v>FILOMENO MATA</v>
          </cell>
          <cell r="DF135" t="str">
            <v>TAHDZIÚ</v>
          </cell>
          <cell r="DG135" t="str">
            <v>-</v>
          </cell>
        </row>
        <row r="136">
          <cell r="AT136" t="str">
            <v>-</v>
          </cell>
          <cell r="AU136" t="str">
            <v>-</v>
          </cell>
          <cell r="AV136" t="str">
            <v>-</v>
          </cell>
          <cell r="AW136" t="str">
            <v>-</v>
          </cell>
          <cell r="AX136" t="str">
            <v>-</v>
          </cell>
          <cell r="AY136" t="str">
            <v>-</v>
          </cell>
          <cell r="AZ136" t="str">
            <v>7075</v>
          </cell>
          <cell r="BA136" t="str">
            <v>-</v>
          </cell>
          <cell r="BB136" t="str">
            <v>-</v>
          </cell>
          <cell r="BC136" t="str">
            <v>-</v>
          </cell>
          <cell r="BD136" t="str">
            <v>-</v>
          </cell>
          <cell r="BE136" t="str">
            <v>-</v>
          </cell>
          <cell r="BF136">
            <v>13999</v>
          </cell>
          <cell r="BG136" t="str">
            <v>14077</v>
          </cell>
          <cell r="BH136" t="str">
            <v>15076</v>
          </cell>
          <cell r="BI136" t="str">
            <v>16077</v>
          </cell>
          <cell r="BJ136" t="str">
            <v>-</v>
          </cell>
          <cell r="BK136" t="str">
            <v>-</v>
          </cell>
          <cell r="BL136" t="str">
            <v>-</v>
          </cell>
          <cell r="BM136" t="str">
            <v>20068</v>
          </cell>
          <cell r="BN136" t="str">
            <v>21068</v>
          </cell>
          <cell r="BO136" t="str">
            <v>-</v>
          </cell>
          <cell r="BP136" t="str">
            <v>-</v>
          </cell>
          <cell r="BQ136" t="str">
            <v>-</v>
          </cell>
          <cell r="BR136" t="str">
            <v>-</v>
          </cell>
          <cell r="BS136" t="str">
            <v>-</v>
          </cell>
          <cell r="BT136" t="str">
            <v>-</v>
          </cell>
          <cell r="BU136" t="str">
            <v>-</v>
          </cell>
          <cell r="BV136" t="str">
            <v>-</v>
          </cell>
          <cell r="BW136" t="str">
            <v>30068</v>
          </cell>
          <cell r="BX136" t="str">
            <v>31074</v>
          </cell>
          <cell r="BY136" t="str">
            <v>-</v>
          </cell>
          <cell r="CB136" t="str">
            <v>-</v>
          </cell>
          <cell r="CC136" t="str">
            <v>-</v>
          </cell>
          <cell r="CD136" t="str">
            <v>-</v>
          </cell>
          <cell r="CE136" t="str">
            <v>-</v>
          </cell>
          <cell r="CF136" t="str">
            <v>-</v>
          </cell>
          <cell r="CG136" t="str">
            <v>-</v>
          </cell>
          <cell r="CH136" t="str">
            <v>LAS ROSAS</v>
          </cell>
          <cell r="CI136" t="str">
            <v>-</v>
          </cell>
          <cell r="CJ136" t="str">
            <v>-</v>
          </cell>
          <cell r="CK136" t="str">
            <v>-</v>
          </cell>
          <cell r="CL136" t="str">
            <v>-</v>
          </cell>
          <cell r="CM136" t="str">
            <v>-</v>
          </cell>
          <cell r="CN136" t="str">
            <v>NO IDENTIFICADO</v>
          </cell>
          <cell r="CO136" t="str">
            <v>SAN MARTÍN HIDALGO</v>
          </cell>
          <cell r="CP136" t="str">
            <v>SAN MATEO ATENCO</v>
          </cell>
          <cell r="CQ136" t="str">
            <v>SAN LUCAS</v>
          </cell>
          <cell r="CR136" t="str">
            <v>-</v>
          </cell>
          <cell r="CS136" t="str">
            <v>-</v>
          </cell>
          <cell r="CT136" t="str">
            <v>-</v>
          </cell>
          <cell r="CU136" t="str">
            <v>OCOTLÁN DE MORELOS</v>
          </cell>
          <cell r="CV136" t="str">
            <v>HERMENEGILDO GALEANA</v>
          </cell>
          <cell r="CW136" t="str">
            <v>-</v>
          </cell>
          <cell r="CX136" t="str">
            <v>-</v>
          </cell>
          <cell r="CY136" t="str">
            <v>-</v>
          </cell>
          <cell r="CZ136" t="str">
            <v>-</v>
          </cell>
          <cell r="DB136" t="str">
            <v>-</v>
          </cell>
          <cell r="DC136" t="str">
            <v>-</v>
          </cell>
          <cell r="DD136" t="str">
            <v>-</v>
          </cell>
          <cell r="DE136" t="str">
            <v>FORTÍN</v>
          </cell>
          <cell r="DF136" t="str">
            <v>TAHMEK</v>
          </cell>
          <cell r="DG136" t="str">
            <v>-</v>
          </cell>
        </row>
        <row r="137">
          <cell r="AT137" t="str">
            <v>-</v>
          </cell>
          <cell r="AU137" t="str">
            <v>-</v>
          </cell>
          <cell r="AV137" t="str">
            <v>-</v>
          </cell>
          <cell r="AW137" t="str">
            <v>-</v>
          </cell>
          <cell r="AX137" t="str">
            <v>-</v>
          </cell>
          <cell r="AY137" t="str">
            <v>-</v>
          </cell>
          <cell r="AZ137" t="str">
            <v>7076</v>
          </cell>
          <cell r="BA137" t="str">
            <v>-</v>
          </cell>
          <cell r="BB137" t="str">
            <v>-</v>
          </cell>
          <cell r="BC137" t="str">
            <v>-</v>
          </cell>
          <cell r="BD137" t="str">
            <v>-</v>
          </cell>
          <cell r="BE137" t="str">
            <v>-</v>
          </cell>
          <cell r="BF137" t="str">
            <v>-</v>
          </cell>
          <cell r="BG137" t="str">
            <v>14078</v>
          </cell>
          <cell r="BH137" t="str">
            <v>15077</v>
          </cell>
          <cell r="BI137" t="str">
            <v>16078</v>
          </cell>
          <cell r="BJ137" t="str">
            <v>-</v>
          </cell>
          <cell r="BK137" t="str">
            <v>-</v>
          </cell>
          <cell r="BL137" t="str">
            <v>-</v>
          </cell>
          <cell r="BM137" t="str">
            <v>20069</v>
          </cell>
          <cell r="BN137" t="str">
            <v>21069</v>
          </cell>
          <cell r="BO137" t="str">
            <v>-</v>
          </cell>
          <cell r="BP137" t="str">
            <v>-</v>
          </cell>
          <cell r="BQ137" t="str">
            <v>-</v>
          </cell>
          <cell r="BR137" t="str">
            <v>-</v>
          </cell>
          <cell r="BS137" t="str">
            <v>-</v>
          </cell>
          <cell r="BT137" t="str">
            <v>-</v>
          </cell>
          <cell r="BU137" t="str">
            <v>-</v>
          </cell>
          <cell r="BV137" t="str">
            <v>-</v>
          </cell>
          <cell r="BW137" t="str">
            <v>30069</v>
          </cell>
          <cell r="BX137" t="str">
            <v>31075</v>
          </cell>
          <cell r="BY137" t="str">
            <v>-</v>
          </cell>
          <cell r="CB137" t="str">
            <v>-</v>
          </cell>
          <cell r="CC137" t="str">
            <v>-</v>
          </cell>
          <cell r="CD137" t="str">
            <v>-</v>
          </cell>
          <cell r="CE137" t="str">
            <v>-</v>
          </cell>
          <cell r="CF137" t="str">
            <v>-</v>
          </cell>
          <cell r="CG137" t="str">
            <v>-</v>
          </cell>
          <cell r="CH137" t="str">
            <v>SABANILLA</v>
          </cell>
          <cell r="CI137" t="str">
            <v>-</v>
          </cell>
          <cell r="CJ137" t="str">
            <v>-</v>
          </cell>
          <cell r="CK137" t="str">
            <v>-</v>
          </cell>
          <cell r="CL137" t="str">
            <v>-</v>
          </cell>
          <cell r="CM137" t="str">
            <v>-</v>
          </cell>
          <cell r="CN137" t="str">
            <v>-</v>
          </cell>
          <cell r="CO137" t="str">
            <v>SAN MIGUEL EL ALTO</v>
          </cell>
          <cell r="CP137" t="str">
            <v>SAN SIMÓN DE GUERRERO</v>
          </cell>
          <cell r="CQ137" t="str">
            <v>SANTA ANA MAYA</v>
          </cell>
          <cell r="CR137" t="str">
            <v>-</v>
          </cell>
          <cell r="CS137" t="str">
            <v>-</v>
          </cell>
          <cell r="CT137" t="str">
            <v>-</v>
          </cell>
          <cell r="CU137" t="str">
            <v>LA PE</v>
          </cell>
          <cell r="CV137" t="str">
            <v>HUAQUECHULA</v>
          </cell>
          <cell r="CW137" t="str">
            <v>-</v>
          </cell>
          <cell r="CX137" t="str">
            <v>-</v>
          </cell>
          <cell r="CY137" t="str">
            <v>-</v>
          </cell>
          <cell r="CZ137" t="str">
            <v>-</v>
          </cell>
          <cell r="DB137" t="str">
            <v>-</v>
          </cell>
          <cell r="DC137" t="str">
            <v>-</v>
          </cell>
          <cell r="DD137" t="str">
            <v>-</v>
          </cell>
          <cell r="DE137" t="str">
            <v>GUTIÉRREZ ZAMORA</v>
          </cell>
          <cell r="DF137" t="str">
            <v>TEABO</v>
          </cell>
          <cell r="DG137" t="str">
            <v>-</v>
          </cell>
        </row>
        <row r="138">
          <cell r="AT138" t="str">
            <v>-</v>
          </cell>
          <cell r="AU138" t="str">
            <v>-</v>
          </cell>
          <cell r="AV138" t="str">
            <v>-</v>
          </cell>
          <cell r="AW138" t="str">
            <v>-</v>
          </cell>
          <cell r="AX138" t="str">
            <v>-</v>
          </cell>
          <cell r="AY138" t="str">
            <v>-</v>
          </cell>
          <cell r="AZ138" t="str">
            <v>7079</v>
          </cell>
          <cell r="BA138" t="str">
            <v>-</v>
          </cell>
          <cell r="BB138" t="str">
            <v>-</v>
          </cell>
          <cell r="BC138" t="str">
            <v>-</v>
          </cell>
          <cell r="BD138" t="str">
            <v>-</v>
          </cell>
          <cell r="BE138" t="str">
            <v>-</v>
          </cell>
          <cell r="BF138" t="str">
            <v>-</v>
          </cell>
          <cell r="BG138" t="str">
            <v>14079</v>
          </cell>
          <cell r="BH138" t="str">
            <v>15078</v>
          </cell>
          <cell r="BI138" t="str">
            <v>16080</v>
          </cell>
          <cell r="BJ138" t="str">
            <v>-</v>
          </cell>
          <cell r="BK138" t="str">
            <v>-</v>
          </cell>
          <cell r="BL138" t="str">
            <v>-</v>
          </cell>
          <cell r="BM138" t="str">
            <v>20070</v>
          </cell>
          <cell r="BN138" t="str">
            <v>21070</v>
          </cell>
          <cell r="BO138" t="str">
            <v>-</v>
          </cell>
          <cell r="BP138" t="str">
            <v>-</v>
          </cell>
          <cell r="BQ138" t="str">
            <v>-</v>
          </cell>
          <cell r="BR138" t="str">
            <v>-</v>
          </cell>
          <cell r="BS138" t="str">
            <v>-</v>
          </cell>
          <cell r="BT138" t="str">
            <v>-</v>
          </cell>
          <cell r="BU138" t="str">
            <v>-</v>
          </cell>
          <cell r="BV138" t="str">
            <v>-</v>
          </cell>
          <cell r="BW138" t="str">
            <v>30070</v>
          </cell>
          <cell r="BX138" t="str">
            <v>31077</v>
          </cell>
          <cell r="BY138" t="str">
            <v>-</v>
          </cell>
          <cell r="CB138" t="str">
            <v>-</v>
          </cell>
          <cell r="CC138" t="str">
            <v>-</v>
          </cell>
          <cell r="CD138" t="str">
            <v>-</v>
          </cell>
          <cell r="CE138" t="str">
            <v>-</v>
          </cell>
          <cell r="CF138" t="str">
            <v>-</v>
          </cell>
          <cell r="CG138" t="str">
            <v>-</v>
          </cell>
          <cell r="CH138" t="str">
            <v>SAN FERNANDO</v>
          </cell>
          <cell r="CI138" t="str">
            <v>-</v>
          </cell>
          <cell r="CJ138" t="str">
            <v>-</v>
          </cell>
          <cell r="CK138" t="str">
            <v>-</v>
          </cell>
          <cell r="CL138" t="str">
            <v>-</v>
          </cell>
          <cell r="CM138" t="str">
            <v>-</v>
          </cell>
          <cell r="CN138" t="str">
            <v>-</v>
          </cell>
          <cell r="CO138" t="str">
            <v>GÓMEZ FARÍAS</v>
          </cell>
          <cell r="CP138" t="str">
            <v>SANTO TOMÁS</v>
          </cell>
          <cell r="CQ138" t="str">
            <v>SENGUIO</v>
          </cell>
          <cell r="CR138" t="str">
            <v>-</v>
          </cell>
          <cell r="CS138" t="str">
            <v>-</v>
          </cell>
          <cell r="CT138" t="str">
            <v>-</v>
          </cell>
          <cell r="CU138" t="str">
            <v>PINOTEPA DE DON LUIS</v>
          </cell>
          <cell r="CV138" t="str">
            <v>HUATLATLAUCA</v>
          </cell>
          <cell r="CW138" t="str">
            <v>-</v>
          </cell>
          <cell r="CX138" t="str">
            <v>-</v>
          </cell>
          <cell r="CY138" t="str">
            <v>-</v>
          </cell>
          <cell r="CZ138" t="str">
            <v>-</v>
          </cell>
          <cell r="DB138" t="str">
            <v>-</v>
          </cell>
          <cell r="DC138" t="str">
            <v>-</v>
          </cell>
          <cell r="DD138" t="str">
            <v>-</v>
          </cell>
          <cell r="DE138" t="str">
            <v>HIDALGOTITLÁN</v>
          </cell>
          <cell r="DF138" t="str">
            <v>TEKAL DE VENEGAS</v>
          </cell>
          <cell r="DG138" t="str">
            <v>-</v>
          </cell>
        </row>
        <row r="139">
          <cell r="AT139" t="str">
            <v>-</v>
          </cell>
          <cell r="AU139" t="str">
            <v>-</v>
          </cell>
          <cell r="AV139" t="str">
            <v>-</v>
          </cell>
          <cell r="AW139" t="str">
            <v>-</v>
          </cell>
          <cell r="AX139" t="str">
            <v>-</v>
          </cell>
          <cell r="AY139" t="str">
            <v>-</v>
          </cell>
          <cell r="AZ139" t="str">
            <v>7080</v>
          </cell>
          <cell r="BA139" t="str">
            <v>-</v>
          </cell>
          <cell r="BB139" t="str">
            <v>-</v>
          </cell>
          <cell r="BC139" t="str">
            <v>-</v>
          </cell>
          <cell r="BD139" t="str">
            <v>-</v>
          </cell>
          <cell r="BE139" t="str">
            <v>-</v>
          </cell>
          <cell r="BF139" t="str">
            <v>-</v>
          </cell>
          <cell r="BG139" t="str">
            <v>14080</v>
          </cell>
          <cell r="BH139" t="str">
            <v>15079</v>
          </cell>
          <cell r="BI139" t="str">
            <v>16081</v>
          </cell>
          <cell r="BJ139" t="str">
            <v>-</v>
          </cell>
          <cell r="BK139" t="str">
            <v>-</v>
          </cell>
          <cell r="BL139" t="str">
            <v>-</v>
          </cell>
          <cell r="BM139" t="str">
            <v>20071</v>
          </cell>
          <cell r="BN139" t="str">
            <v>21072</v>
          </cell>
          <cell r="BO139" t="str">
            <v>-</v>
          </cell>
          <cell r="BP139" t="str">
            <v>-</v>
          </cell>
          <cell r="BQ139" t="str">
            <v>-</v>
          </cell>
          <cell r="BR139" t="str">
            <v>-</v>
          </cell>
          <cell r="BS139" t="str">
            <v>-</v>
          </cell>
          <cell r="BT139" t="str">
            <v>-</v>
          </cell>
          <cell r="BU139" t="str">
            <v>-</v>
          </cell>
          <cell r="BV139" t="str">
            <v>-</v>
          </cell>
          <cell r="BW139" t="str">
            <v>30071</v>
          </cell>
          <cell r="BX139" t="str">
            <v>31078</v>
          </cell>
          <cell r="BY139" t="str">
            <v>-</v>
          </cell>
          <cell r="CB139" t="str">
            <v>-</v>
          </cell>
          <cell r="CC139" t="str">
            <v>-</v>
          </cell>
          <cell r="CD139" t="str">
            <v>-</v>
          </cell>
          <cell r="CE139" t="str">
            <v>-</v>
          </cell>
          <cell r="CF139" t="str">
            <v>-</v>
          </cell>
          <cell r="CG139" t="str">
            <v>-</v>
          </cell>
          <cell r="CH139" t="str">
            <v>SILTEPEC</v>
          </cell>
          <cell r="CI139" t="str">
            <v>-</v>
          </cell>
          <cell r="CJ139" t="str">
            <v>-</v>
          </cell>
          <cell r="CK139" t="str">
            <v>-</v>
          </cell>
          <cell r="CL139" t="str">
            <v>-</v>
          </cell>
          <cell r="CM139" t="str">
            <v>-</v>
          </cell>
          <cell r="CN139" t="str">
            <v>-</v>
          </cell>
          <cell r="CO139" t="str">
            <v>SAN SEBASTIÁN DEL OESTE</v>
          </cell>
          <cell r="CP139" t="str">
            <v>SOYANIQUILPAN DE JUÁREZ</v>
          </cell>
          <cell r="CQ139" t="str">
            <v>SUSUPUATO</v>
          </cell>
          <cell r="CR139" t="str">
            <v>-</v>
          </cell>
          <cell r="CS139" t="str">
            <v>-</v>
          </cell>
          <cell r="CT139" t="str">
            <v>-</v>
          </cell>
          <cell r="CU139" t="str">
            <v>PLUMA HIDALGO</v>
          </cell>
          <cell r="CV139" t="str">
            <v>HUEHUETLA</v>
          </cell>
          <cell r="CW139" t="str">
            <v>-</v>
          </cell>
          <cell r="CX139" t="str">
            <v>-</v>
          </cell>
          <cell r="CY139" t="str">
            <v>-</v>
          </cell>
          <cell r="CZ139" t="str">
            <v>-</v>
          </cell>
          <cell r="DB139" t="str">
            <v>-</v>
          </cell>
          <cell r="DC139" t="str">
            <v>-</v>
          </cell>
          <cell r="DD139" t="str">
            <v>-</v>
          </cell>
          <cell r="DE139" t="str">
            <v>HUATUSCO</v>
          </cell>
          <cell r="DF139" t="str">
            <v>TEKANTÓ</v>
          </cell>
          <cell r="DG139" t="str">
            <v>-</v>
          </cell>
        </row>
        <row r="140">
          <cell r="AT140" t="str">
            <v>-</v>
          </cell>
          <cell r="AU140" t="str">
            <v>-</v>
          </cell>
          <cell r="AV140" t="str">
            <v>-</v>
          </cell>
          <cell r="AW140" t="str">
            <v>-</v>
          </cell>
          <cell r="AX140" t="str">
            <v>-</v>
          </cell>
          <cell r="AY140" t="str">
            <v>-</v>
          </cell>
          <cell r="AZ140" t="str">
            <v>7081</v>
          </cell>
          <cell r="BA140" t="str">
            <v>-</v>
          </cell>
          <cell r="BB140" t="str">
            <v>-</v>
          </cell>
          <cell r="BC140" t="str">
            <v>-</v>
          </cell>
          <cell r="BD140" t="str">
            <v>-</v>
          </cell>
          <cell r="BE140" t="str">
            <v>-</v>
          </cell>
          <cell r="BF140" t="str">
            <v>-</v>
          </cell>
          <cell r="BG140" t="str">
            <v>14081</v>
          </cell>
          <cell r="BH140" t="str">
            <v>15080</v>
          </cell>
          <cell r="BI140" t="str">
            <v>16083</v>
          </cell>
          <cell r="BJ140" t="str">
            <v>-</v>
          </cell>
          <cell r="BK140" t="str">
            <v>-</v>
          </cell>
          <cell r="BL140" t="str">
            <v>-</v>
          </cell>
          <cell r="BM140" t="str">
            <v>20072</v>
          </cell>
          <cell r="BN140" t="str">
            <v>21073</v>
          </cell>
          <cell r="BO140" t="str">
            <v>-</v>
          </cell>
          <cell r="BP140" t="str">
            <v>-</v>
          </cell>
          <cell r="BQ140" t="str">
            <v>-</v>
          </cell>
          <cell r="BR140" t="str">
            <v>-</v>
          </cell>
          <cell r="BS140" t="str">
            <v>-</v>
          </cell>
          <cell r="BT140" t="str">
            <v>-</v>
          </cell>
          <cell r="BU140" t="str">
            <v>-</v>
          </cell>
          <cell r="BV140" t="str">
            <v>-</v>
          </cell>
          <cell r="BW140" t="str">
            <v>30072</v>
          </cell>
          <cell r="BX140" t="str">
            <v>31080</v>
          </cell>
          <cell r="BY140" t="str">
            <v>-</v>
          </cell>
          <cell r="CB140" t="str">
            <v>-</v>
          </cell>
          <cell r="CC140" t="str">
            <v>-</v>
          </cell>
          <cell r="CD140" t="str">
            <v>-</v>
          </cell>
          <cell r="CE140" t="str">
            <v>-</v>
          </cell>
          <cell r="CF140" t="str">
            <v>-</v>
          </cell>
          <cell r="CG140" t="str">
            <v>-</v>
          </cell>
          <cell r="CH140" t="str">
            <v>SIMOJOVEL</v>
          </cell>
          <cell r="CI140" t="str">
            <v>-</v>
          </cell>
          <cell r="CJ140" t="str">
            <v>-</v>
          </cell>
          <cell r="CK140" t="str">
            <v>-</v>
          </cell>
          <cell r="CL140" t="str">
            <v>-</v>
          </cell>
          <cell r="CM140" t="str">
            <v>-</v>
          </cell>
          <cell r="CN140" t="str">
            <v>-</v>
          </cell>
          <cell r="CO140" t="str">
            <v>SANTA MARÍA DE LOS ÁNGELES</v>
          </cell>
          <cell r="CP140" t="str">
            <v>SULTEPEC</v>
          </cell>
          <cell r="CQ140" t="str">
            <v>TANCÍTARO</v>
          </cell>
          <cell r="CR140" t="str">
            <v>-</v>
          </cell>
          <cell r="CS140" t="str">
            <v>-</v>
          </cell>
          <cell r="CT140" t="str">
            <v>-</v>
          </cell>
          <cell r="CU140" t="str">
            <v>SAN JOSÉ DEL PROGRESO</v>
          </cell>
          <cell r="CV140" t="str">
            <v>HUEHUETLÁN EL CHICO</v>
          </cell>
          <cell r="CW140" t="str">
            <v>-</v>
          </cell>
          <cell r="CX140" t="str">
            <v>-</v>
          </cell>
          <cell r="CY140" t="str">
            <v>-</v>
          </cell>
          <cell r="CZ140" t="str">
            <v>-</v>
          </cell>
          <cell r="DB140" t="str">
            <v>-</v>
          </cell>
          <cell r="DC140" t="str">
            <v>-</v>
          </cell>
          <cell r="DD140" t="str">
            <v>-</v>
          </cell>
          <cell r="DE140" t="str">
            <v>HUAYACOCOTLA</v>
          </cell>
          <cell r="DF140" t="str">
            <v>TEKIT</v>
          </cell>
          <cell r="DG140" t="str">
            <v>-</v>
          </cell>
        </row>
        <row r="141">
          <cell r="AT141" t="str">
            <v>-</v>
          </cell>
          <cell r="AU141" t="str">
            <v>-</v>
          </cell>
          <cell r="AV141" t="str">
            <v>-</v>
          </cell>
          <cell r="AW141" t="str">
            <v>-</v>
          </cell>
          <cell r="AX141" t="str">
            <v>-</v>
          </cell>
          <cell r="AY141" t="str">
            <v>-</v>
          </cell>
          <cell r="AZ141" t="str">
            <v>7082</v>
          </cell>
          <cell r="BA141" t="str">
            <v>-</v>
          </cell>
          <cell r="BB141" t="str">
            <v>-</v>
          </cell>
          <cell r="BC141" t="str">
            <v>-</v>
          </cell>
          <cell r="BD141" t="str">
            <v>-</v>
          </cell>
          <cell r="BE141" t="str">
            <v>-</v>
          </cell>
          <cell r="BF141" t="str">
            <v>-</v>
          </cell>
          <cell r="BG141" t="str">
            <v>14082</v>
          </cell>
          <cell r="BH141" t="str">
            <v>15082</v>
          </cell>
          <cell r="BI141" t="str">
            <v>16084</v>
          </cell>
          <cell r="BJ141" t="str">
            <v>-</v>
          </cell>
          <cell r="BK141" t="str">
            <v>-</v>
          </cell>
          <cell r="BL141" t="str">
            <v>-</v>
          </cell>
          <cell r="BM141" t="str">
            <v>20074</v>
          </cell>
          <cell r="BN141" t="str">
            <v>21075</v>
          </cell>
          <cell r="BO141" t="str">
            <v>-</v>
          </cell>
          <cell r="BP141" t="str">
            <v>-</v>
          </cell>
          <cell r="BQ141" t="str">
            <v>-</v>
          </cell>
          <cell r="BR141" t="str">
            <v>-</v>
          </cell>
          <cell r="BS141" t="str">
            <v>-</v>
          </cell>
          <cell r="BT141" t="str">
            <v>-</v>
          </cell>
          <cell r="BU141" t="str">
            <v>-</v>
          </cell>
          <cell r="BV141" t="str">
            <v>-</v>
          </cell>
          <cell r="BW141" t="str">
            <v>30073</v>
          </cell>
          <cell r="BX141" t="str">
            <v>31081</v>
          </cell>
          <cell r="BY141" t="str">
            <v>-</v>
          </cell>
          <cell r="CB141" t="str">
            <v>-</v>
          </cell>
          <cell r="CC141" t="str">
            <v>-</v>
          </cell>
          <cell r="CD141" t="str">
            <v>-</v>
          </cell>
          <cell r="CE141" t="str">
            <v>-</v>
          </cell>
          <cell r="CF141" t="str">
            <v>-</v>
          </cell>
          <cell r="CG141" t="str">
            <v>-</v>
          </cell>
          <cell r="CH141" t="str">
            <v>SITALÁ</v>
          </cell>
          <cell r="CI141" t="str">
            <v>-</v>
          </cell>
          <cell r="CJ141" t="str">
            <v>-</v>
          </cell>
          <cell r="CK141" t="str">
            <v>-</v>
          </cell>
          <cell r="CL141" t="str">
            <v>-</v>
          </cell>
          <cell r="CM141" t="str">
            <v>-</v>
          </cell>
          <cell r="CN141" t="str">
            <v>-</v>
          </cell>
          <cell r="CO141" t="str">
            <v>SAYULA</v>
          </cell>
          <cell r="CP141" t="str">
            <v>TEJUPILCO</v>
          </cell>
          <cell r="CQ141" t="str">
            <v>TANGAMANDAPIO</v>
          </cell>
          <cell r="CR141" t="str">
            <v>-</v>
          </cell>
          <cell r="CS141" t="str">
            <v>-</v>
          </cell>
          <cell r="CT141" t="str">
            <v>-</v>
          </cell>
          <cell r="CU141" t="str">
            <v>SANTA CATARINA QUIOQUITANI</v>
          </cell>
          <cell r="CV141" t="str">
            <v>HUEYAPAN</v>
          </cell>
          <cell r="CW141" t="str">
            <v>-</v>
          </cell>
          <cell r="CX141" t="str">
            <v>-</v>
          </cell>
          <cell r="CY141" t="str">
            <v>-</v>
          </cell>
          <cell r="CZ141" t="str">
            <v>-</v>
          </cell>
          <cell r="DB141" t="str">
            <v>-</v>
          </cell>
          <cell r="DC141" t="str">
            <v>-</v>
          </cell>
          <cell r="DD141" t="str">
            <v>-</v>
          </cell>
          <cell r="DE141" t="str">
            <v>HUEYAPAN DE OCAMPO</v>
          </cell>
          <cell r="DF141" t="str">
            <v>TEKOM</v>
          </cell>
          <cell r="DG141" t="str">
            <v>-</v>
          </cell>
        </row>
        <row r="142">
          <cell r="AT142" t="str">
            <v>-</v>
          </cell>
          <cell r="AU142" t="str">
            <v>-</v>
          </cell>
          <cell r="AV142" t="str">
            <v>-</v>
          </cell>
          <cell r="AW142" t="str">
            <v>-</v>
          </cell>
          <cell r="AX142" t="str">
            <v>-</v>
          </cell>
          <cell r="AY142" t="str">
            <v>-</v>
          </cell>
          <cell r="AZ142" t="str">
            <v>7083</v>
          </cell>
          <cell r="BA142" t="str">
            <v>-</v>
          </cell>
          <cell r="BB142" t="str">
            <v>-</v>
          </cell>
          <cell r="BC142" t="str">
            <v>-</v>
          </cell>
          <cell r="BD142" t="str">
            <v>-</v>
          </cell>
          <cell r="BE142" t="str">
            <v>-</v>
          </cell>
          <cell r="BF142" t="str">
            <v>-</v>
          </cell>
          <cell r="BG142" t="str">
            <v>14084</v>
          </cell>
          <cell r="BH142" t="str">
            <v>15083</v>
          </cell>
          <cell r="BI142" t="str">
            <v>16085</v>
          </cell>
          <cell r="BJ142" t="str">
            <v>-</v>
          </cell>
          <cell r="BK142" t="str">
            <v>-</v>
          </cell>
          <cell r="BL142" t="str">
            <v>-</v>
          </cell>
          <cell r="BM142" t="str">
            <v>20075</v>
          </cell>
          <cell r="BN142" t="str">
            <v>21076</v>
          </cell>
          <cell r="BO142" t="str">
            <v>-</v>
          </cell>
          <cell r="BP142" t="str">
            <v>-</v>
          </cell>
          <cell r="BQ142" t="str">
            <v>-</v>
          </cell>
          <cell r="BR142" t="str">
            <v>-</v>
          </cell>
          <cell r="BS142" t="str">
            <v>-</v>
          </cell>
          <cell r="BT142" t="str">
            <v>-</v>
          </cell>
          <cell r="BU142" t="str">
            <v>-</v>
          </cell>
          <cell r="BV142" t="str">
            <v>-</v>
          </cell>
          <cell r="BW142" t="str">
            <v>30074</v>
          </cell>
          <cell r="BX142" t="str">
            <v>31082</v>
          </cell>
          <cell r="BY142" t="str">
            <v>-</v>
          </cell>
          <cell r="CB142" t="str">
            <v>-</v>
          </cell>
          <cell r="CC142" t="str">
            <v>-</v>
          </cell>
          <cell r="CD142" t="str">
            <v>-</v>
          </cell>
          <cell r="CE142" t="str">
            <v>-</v>
          </cell>
          <cell r="CF142" t="str">
            <v>-</v>
          </cell>
          <cell r="CG142" t="str">
            <v>-</v>
          </cell>
          <cell r="CH142" t="str">
            <v>SOCOLTENANGO</v>
          </cell>
          <cell r="CI142" t="str">
            <v>-</v>
          </cell>
          <cell r="CJ142" t="str">
            <v>-</v>
          </cell>
          <cell r="CK142" t="str">
            <v>-</v>
          </cell>
          <cell r="CL142" t="str">
            <v>-</v>
          </cell>
          <cell r="CM142" t="str">
            <v>-</v>
          </cell>
          <cell r="CN142" t="str">
            <v>-</v>
          </cell>
          <cell r="CO142" t="str">
            <v>TALPA DE ALLENDE</v>
          </cell>
          <cell r="CP142" t="str">
            <v>TEMAMATLA</v>
          </cell>
          <cell r="CQ142" t="str">
            <v>TANGANCÍCUARO</v>
          </cell>
          <cell r="CR142" t="str">
            <v>-</v>
          </cell>
          <cell r="CS142" t="str">
            <v>-</v>
          </cell>
          <cell r="CT142" t="str">
            <v>-</v>
          </cell>
          <cell r="CU142" t="str">
            <v>REFORMA DE PINEDA</v>
          </cell>
          <cell r="CV142" t="str">
            <v>HUEYTAMALCO</v>
          </cell>
          <cell r="CW142" t="str">
            <v>-</v>
          </cell>
          <cell r="CX142" t="str">
            <v>-</v>
          </cell>
          <cell r="CY142" t="str">
            <v>-</v>
          </cell>
          <cell r="CZ142" t="str">
            <v>-</v>
          </cell>
          <cell r="DB142" t="str">
            <v>-</v>
          </cell>
          <cell r="DC142" t="str">
            <v>-</v>
          </cell>
          <cell r="DD142" t="str">
            <v>-</v>
          </cell>
          <cell r="DE142" t="str">
            <v>HUILOAPAN</v>
          </cell>
          <cell r="DF142" t="str">
            <v>TELCHAC PUEBLO</v>
          </cell>
          <cell r="DG142" t="str">
            <v>-</v>
          </cell>
        </row>
        <row r="143">
          <cell r="AT143" t="str">
            <v>-</v>
          </cell>
          <cell r="AU143" t="str">
            <v>-</v>
          </cell>
          <cell r="AV143" t="str">
            <v>-</v>
          </cell>
          <cell r="AW143" t="str">
            <v>-</v>
          </cell>
          <cell r="AX143" t="str">
            <v>-</v>
          </cell>
          <cell r="AY143" t="str">
            <v>-</v>
          </cell>
          <cell r="AZ143" t="str">
            <v>7084</v>
          </cell>
          <cell r="BA143" t="str">
            <v>-</v>
          </cell>
          <cell r="BB143" t="str">
            <v>-</v>
          </cell>
          <cell r="BC143" t="str">
            <v>-</v>
          </cell>
          <cell r="BD143" t="str">
            <v>-</v>
          </cell>
          <cell r="BE143" t="str">
            <v>-</v>
          </cell>
          <cell r="BF143" t="str">
            <v>-</v>
          </cell>
          <cell r="BG143" t="str">
            <v>14085</v>
          </cell>
          <cell r="BH143" t="str">
            <v>15084</v>
          </cell>
          <cell r="BI143" t="str">
            <v>16086</v>
          </cell>
          <cell r="BJ143" t="str">
            <v>-</v>
          </cell>
          <cell r="BK143" t="str">
            <v>-</v>
          </cell>
          <cell r="BL143" t="str">
            <v>-</v>
          </cell>
          <cell r="BM143" t="str">
            <v>20076</v>
          </cell>
          <cell r="BN143" t="str">
            <v>21077</v>
          </cell>
          <cell r="BO143" t="str">
            <v>-</v>
          </cell>
          <cell r="BP143" t="str">
            <v>-</v>
          </cell>
          <cell r="BQ143" t="str">
            <v>-</v>
          </cell>
          <cell r="BR143" t="str">
            <v>-</v>
          </cell>
          <cell r="BS143" t="str">
            <v>-</v>
          </cell>
          <cell r="BT143" t="str">
            <v>-</v>
          </cell>
          <cell r="BU143" t="str">
            <v>-</v>
          </cell>
          <cell r="BV143" t="str">
            <v>-</v>
          </cell>
          <cell r="BW143" t="str">
            <v>30075</v>
          </cell>
          <cell r="BX143" t="str">
            <v>31083</v>
          </cell>
          <cell r="BY143" t="str">
            <v>-</v>
          </cell>
          <cell r="CB143" t="str">
            <v>-</v>
          </cell>
          <cell r="CC143" t="str">
            <v>-</v>
          </cell>
          <cell r="CD143" t="str">
            <v>-</v>
          </cell>
          <cell r="CE143" t="str">
            <v>-</v>
          </cell>
          <cell r="CF143" t="str">
            <v>-</v>
          </cell>
          <cell r="CG143" t="str">
            <v>-</v>
          </cell>
          <cell r="CH143" t="str">
            <v>SOLOSUCHIAPA</v>
          </cell>
          <cell r="CI143" t="str">
            <v>-</v>
          </cell>
          <cell r="CJ143" t="str">
            <v>-</v>
          </cell>
          <cell r="CK143" t="str">
            <v>-</v>
          </cell>
          <cell r="CL143" t="str">
            <v>-</v>
          </cell>
          <cell r="CM143" t="str">
            <v>-</v>
          </cell>
          <cell r="CN143" t="str">
            <v>-</v>
          </cell>
          <cell r="CO143" t="str">
            <v>TAMAZULA DE GORDIANO</v>
          </cell>
          <cell r="CP143" t="str">
            <v>TEMASCALAPA</v>
          </cell>
          <cell r="CQ143" t="str">
            <v>TANHUATO</v>
          </cell>
          <cell r="CR143" t="str">
            <v>-</v>
          </cell>
          <cell r="CS143" t="str">
            <v>-</v>
          </cell>
          <cell r="CT143" t="str">
            <v>-</v>
          </cell>
          <cell r="CU143" t="str">
            <v>LA REFORMA</v>
          </cell>
          <cell r="CV143" t="str">
            <v>HUEYTLALPAN</v>
          </cell>
          <cell r="CW143" t="str">
            <v>-</v>
          </cell>
          <cell r="CX143" t="str">
            <v>-</v>
          </cell>
          <cell r="CY143" t="str">
            <v>-</v>
          </cell>
          <cell r="CZ143" t="str">
            <v>-</v>
          </cell>
          <cell r="DB143" t="str">
            <v>-</v>
          </cell>
          <cell r="DC143" t="str">
            <v>-</v>
          </cell>
          <cell r="DD143" t="str">
            <v>-</v>
          </cell>
          <cell r="DE143" t="str">
            <v>IGNACIO DE LA LLAVE</v>
          </cell>
          <cell r="DF143" t="str">
            <v>TELCHAC PUERTO</v>
          </cell>
          <cell r="DG143" t="str">
            <v>-</v>
          </cell>
        </row>
        <row r="144">
          <cell r="AT144" t="str">
            <v>-</v>
          </cell>
          <cell r="AU144" t="str">
            <v>-</v>
          </cell>
          <cell r="AV144" t="str">
            <v>-</v>
          </cell>
          <cell r="AW144" t="str">
            <v>-</v>
          </cell>
          <cell r="AX144" t="str">
            <v>-</v>
          </cell>
          <cell r="AY144" t="str">
            <v>-</v>
          </cell>
          <cell r="AZ144" t="str">
            <v>7085</v>
          </cell>
          <cell r="BA144" t="str">
            <v>-</v>
          </cell>
          <cell r="BB144" t="str">
            <v>-</v>
          </cell>
          <cell r="BC144" t="str">
            <v>-</v>
          </cell>
          <cell r="BD144" t="str">
            <v>-</v>
          </cell>
          <cell r="BE144" t="str">
            <v>-</v>
          </cell>
          <cell r="BF144" t="str">
            <v>-</v>
          </cell>
          <cell r="BG144" t="str">
            <v>14086</v>
          </cell>
          <cell r="BH144" t="str">
            <v>15085</v>
          </cell>
          <cell r="BI144" t="str">
            <v>16087</v>
          </cell>
          <cell r="BJ144" t="str">
            <v>-</v>
          </cell>
          <cell r="BK144" t="str">
            <v>-</v>
          </cell>
          <cell r="BL144" t="str">
            <v>-</v>
          </cell>
          <cell r="BM144" t="str">
            <v>20077</v>
          </cell>
          <cell r="BN144" t="str">
            <v>21078</v>
          </cell>
          <cell r="BO144" t="str">
            <v>-</v>
          </cell>
          <cell r="BP144" t="str">
            <v>-</v>
          </cell>
          <cell r="BQ144" t="str">
            <v>-</v>
          </cell>
          <cell r="BR144" t="str">
            <v>-</v>
          </cell>
          <cell r="BS144" t="str">
            <v>-</v>
          </cell>
          <cell r="BT144" t="str">
            <v>-</v>
          </cell>
          <cell r="BU144" t="str">
            <v>-</v>
          </cell>
          <cell r="BV144" t="str">
            <v>-</v>
          </cell>
          <cell r="BW144" t="str">
            <v>30076</v>
          </cell>
          <cell r="BX144" t="str">
            <v>31084</v>
          </cell>
          <cell r="BY144" t="str">
            <v>-</v>
          </cell>
          <cell r="CB144" t="str">
            <v>-</v>
          </cell>
          <cell r="CC144" t="str">
            <v>-</v>
          </cell>
          <cell r="CD144" t="str">
            <v>-</v>
          </cell>
          <cell r="CE144" t="str">
            <v>-</v>
          </cell>
          <cell r="CF144" t="str">
            <v>-</v>
          </cell>
          <cell r="CG144" t="str">
            <v>-</v>
          </cell>
          <cell r="CH144" t="str">
            <v>SOYALÓ</v>
          </cell>
          <cell r="CI144" t="str">
            <v>-</v>
          </cell>
          <cell r="CJ144" t="str">
            <v>-</v>
          </cell>
          <cell r="CK144" t="str">
            <v>-</v>
          </cell>
          <cell r="CL144" t="str">
            <v>-</v>
          </cell>
          <cell r="CM144" t="str">
            <v>-</v>
          </cell>
          <cell r="CN144" t="str">
            <v>-</v>
          </cell>
          <cell r="CO144" t="str">
            <v>TAPALPA</v>
          </cell>
          <cell r="CP144" t="str">
            <v>TEMASCALCINGO</v>
          </cell>
          <cell r="CQ144" t="str">
            <v>TARETAN</v>
          </cell>
          <cell r="CR144" t="str">
            <v>-</v>
          </cell>
          <cell r="CS144" t="str">
            <v>-</v>
          </cell>
          <cell r="CT144" t="str">
            <v>-</v>
          </cell>
          <cell r="CU144" t="str">
            <v>REYES ETLA</v>
          </cell>
          <cell r="CV144" t="str">
            <v>HUITZILAN DE SERDÁN</v>
          </cell>
          <cell r="CW144" t="str">
            <v>-</v>
          </cell>
          <cell r="CX144" t="str">
            <v>-</v>
          </cell>
          <cell r="CY144" t="str">
            <v>-</v>
          </cell>
          <cell r="CZ144" t="str">
            <v>-</v>
          </cell>
          <cell r="DB144" t="str">
            <v>-</v>
          </cell>
          <cell r="DC144" t="str">
            <v>-</v>
          </cell>
          <cell r="DD144" t="str">
            <v>-</v>
          </cell>
          <cell r="DE144" t="str">
            <v>ILAMATLÁN</v>
          </cell>
          <cell r="DF144" t="str">
            <v>TEMAX</v>
          </cell>
          <cell r="DG144" t="str">
            <v>-</v>
          </cell>
        </row>
        <row r="145">
          <cell r="AT145" t="str">
            <v>-</v>
          </cell>
          <cell r="AU145" t="str">
            <v>-</v>
          </cell>
          <cell r="AV145" t="str">
            <v>-</v>
          </cell>
          <cell r="AW145" t="str">
            <v>-</v>
          </cell>
          <cell r="AX145" t="str">
            <v>-</v>
          </cell>
          <cell r="AY145" t="str">
            <v>-</v>
          </cell>
          <cell r="AZ145" t="str">
            <v>7086</v>
          </cell>
          <cell r="BA145" t="str">
            <v>-</v>
          </cell>
          <cell r="BB145" t="str">
            <v>-</v>
          </cell>
          <cell r="BC145" t="str">
            <v>-</v>
          </cell>
          <cell r="BD145" t="str">
            <v>-</v>
          </cell>
          <cell r="BE145" t="str">
            <v>-</v>
          </cell>
          <cell r="BF145" t="str">
            <v>-</v>
          </cell>
          <cell r="BG145" t="str">
            <v>14087</v>
          </cell>
          <cell r="BH145" t="str">
            <v>15086</v>
          </cell>
          <cell r="BI145" t="str">
            <v>16089</v>
          </cell>
          <cell r="BJ145" t="str">
            <v>-</v>
          </cell>
          <cell r="BK145" t="str">
            <v>-</v>
          </cell>
          <cell r="BL145" t="str">
            <v>-</v>
          </cell>
          <cell r="BM145" t="str">
            <v>20078</v>
          </cell>
          <cell r="BN145" t="str">
            <v>21079</v>
          </cell>
          <cell r="BO145" t="str">
            <v>-</v>
          </cell>
          <cell r="BP145" t="str">
            <v>-</v>
          </cell>
          <cell r="BQ145" t="str">
            <v>-</v>
          </cell>
          <cell r="BR145" t="str">
            <v>-</v>
          </cell>
          <cell r="BS145" t="str">
            <v>-</v>
          </cell>
          <cell r="BT145" t="str">
            <v>-</v>
          </cell>
          <cell r="BU145" t="str">
            <v>-</v>
          </cell>
          <cell r="BV145" t="str">
            <v>-</v>
          </cell>
          <cell r="BW145" t="str">
            <v>30077</v>
          </cell>
          <cell r="BX145" t="str">
            <v>31086</v>
          </cell>
          <cell r="BY145" t="str">
            <v>-</v>
          </cell>
          <cell r="CB145" t="str">
            <v>-</v>
          </cell>
          <cell r="CC145" t="str">
            <v>-</v>
          </cell>
          <cell r="CD145" t="str">
            <v>-</v>
          </cell>
          <cell r="CE145" t="str">
            <v>-</v>
          </cell>
          <cell r="CF145" t="str">
            <v>-</v>
          </cell>
          <cell r="CG145" t="str">
            <v>-</v>
          </cell>
          <cell r="CH145" t="str">
            <v>SUCHIAPA</v>
          </cell>
          <cell r="CI145" t="str">
            <v>-</v>
          </cell>
          <cell r="CJ145" t="str">
            <v>-</v>
          </cell>
          <cell r="CK145" t="str">
            <v>-</v>
          </cell>
          <cell r="CL145" t="str">
            <v>-</v>
          </cell>
          <cell r="CM145" t="str">
            <v>-</v>
          </cell>
          <cell r="CN145" t="str">
            <v>-</v>
          </cell>
          <cell r="CO145" t="str">
            <v>TECALITLÁN</v>
          </cell>
          <cell r="CP145" t="str">
            <v>TEMASCALTEPEC</v>
          </cell>
          <cell r="CQ145" t="str">
            <v>TEPALCATEPEC</v>
          </cell>
          <cell r="CR145" t="str">
            <v>-</v>
          </cell>
          <cell r="CS145" t="str">
            <v>-</v>
          </cell>
          <cell r="CT145" t="str">
            <v>-</v>
          </cell>
          <cell r="CU145" t="str">
            <v>ROJAS DE CUAUHTÉMOC</v>
          </cell>
          <cell r="CV145" t="str">
            <v>HUITZILTEPEC</v>
          </cell>
          <cell r="CW145" t="str">
            <v>-</v>
          </cell>
          <cell r="CX145" t="str">
            <v>-</v>
          </cell>
          <cell r="CY145" t="str">
            <v>-</v>
          </cell>
          <cell r="CZ145" t="str">
            <v>-</v>
          </cell>
          <cell r="DB145" t="str">
            <v>-</v>
          </cell>
          <cell r="DC145" t="str">
            <v>-</v>
          </cell>
          <cell r="DD145" t="str">
            <v>-</v>
          </cell>
          <cell r="DE145" t="str">
            <v>ISLA</v>
          </cell>
          <cell r="DF145" t="str">
            <v>TEPAKÁN</v>
          </cell>
          <cell r="DG145" t="str">
            <v>-</v>
          </cell>
        </row>
        <row r="146">
          <cell r="AT146" t="str">
            <v>-</v>
          </cell>
          <cell r="AU146" t="str">
            <v>-</v>
          </cell>
          <cell r="AV146" t="str">
            <v>-</v>
          </cell>
          <cell r="AW146" t="str">
            <v>-</v>
          </cell>
          <cell r="AX146" t="str">
            <v>-</v>
          </cell>
          <cell r="AY146" t="str">
            <v>-</v>
          </cell>
          <cell r="AZ146" t="str">
            <v>7087</v>
          </cell>
          <cell r="BA146" t="str">
            <v>-</v>
          </cell>
          <cell r="BB146" t="str">
            <v>-</v>
          </cell>
          <cell r="BC146" t="str">
            <v>-</v>
          </cell>
          <cell r="BD146" t="str">
            <v>-</v>
          </cell>
          <cell r="BE146" t="str">
            <v>-</v>
          </cell>
          <cell r="BF146" t="str">
            <v>-</v>
          </cell>
          <cell r="BG146" t="str">
            <v>14088</v>
          </cell>
          <cell r="BH146" t="str">
            <v>15087</v>
          </cell>
          <cell r="BI146" t="str">
            <v>16090</v>
          </cell>
          <cell r="BJ146" t="str">
            <v>-</v>
          </cell>
          <cell r="BK146" t="str">
            <v>-</v>
          </cell>
          <cell r="BL146" t="str">
            <v>-</v>
          </cell>
          <cell r="BM146" t="str">
            <v>20080</v>
          </cell>
          <cell r="BN146" t="str">
            <v>21080</v>
          </cell>
          <cell r="BO146" t="str">
            <v>-</v>
          </cell>
          <cell r="BP146" t="str">
            <v>-</v>
          </cell>
          <cell r="BQ146" t="str">
            <v>-</v>
          </cell>
          <cell r="BR146" t="str">
            <v>-</v>
          </cell>
          <cell r="BS146" t="str">
            <v>-</v>
          </cell>
          <cell r="BT146" t="str">
            <v>-</v>
          </cell>
          <cell r="BU146" t="str">
            <v>-</v>
          </cell>
          <cell r="BV146" t="str">
            <v>-</v>
          </cell>
          <cell r="BW146" t="str">
            <v>30078</v>
          </cell>
          <cell r="BX146" t="str">
            <v>31087</v>
          </cell>
          <cell r="BY146" t="str">
            <v>-</v>
          </cell>
          <cell r="CB146" t="str">
            <v>-</v>
          </cell>
          <cell r="CC146" t="str">
            <v>-</v>
          </cell>
          <cell r="CD146" t="str">
            <v>-</v>
          </cell>
          <cell r="CE146" t="str">
            <v>-</v>
          </cell>
          <cell r="CF146" t="str">
            <v>-</v>
          </cell>
          <cell r="CG146" t="str">
            <v>-</v>
          </cell>
          <cell r="CH146" t="str">
            <v>SUCHIATE</v>
          </cell>
          <cell r="CI146" t="str">
            <v>-</v>
          </cell>
          <cell r="CJ146" t="str">
            <v>-</v>
          </cell>
          <cell r="CK146" t="str">
            <v>-</v>
          </cell>
          <cell r="CL146" t="str">
            <v>-</v>
          </cell>
          <cell r="CM146" t="str">
            <v>-</v>
          </cell>
          <cell r="CN146" t="str">
            <v>-</v>
          </cell>
          <cell r="CO146" t="str">
            <v>TECOLOTLÁN</v>
          </cell>
          <cell r="CP146" t="str">
            <v>TEMOAYA</v>
          </cell>
          <cell r="CQ146" t="str">
            <v>TINGAMBATO</v>
          </cell>
          <cell r="CR146" t="str">
            <v>-</v>
          </cell>
          <cell r="CS146" t="str">
            <v>-</v>
          </cell>
          <cell r="CT146" t="str">
            <v>-</v>
          </cell>
          <cell r="CU146" t="str">
            <v>SAN AGUSTÍN AMATENGO</v>
          </cell>
          <cell r="CV146" t="str">
            <v>ATLEQUIZAYAN</v>
          </cell>
          <cell r="CW146" t="str">
            <v>-</v>
          </cell>
          <cell r="CX146" t="str">
            <v>-</v>
          </cell>
          <cell r="CY146" t="str">
            <v>-</v>
          </cell>
          <cell r="CZ146" t="str">
            <v>-</v>
          </cell>
          <cell r="DB146" t="str">
            <v>-</v>
          </cell>
          <cell r="DC146" t="str">
            <v>-</v>
          </cell>
          <cell r="DD146" t="str">
            <v>-</v>
          </cell>
          <cell r="DE146" t="str">
            <v>IXCATEPEC</v>
          </cell>
          <cell r="DF146" t="str">
            <v>TETIZ</v>
          </cell>
          <cell r="DG146" t="str">
            <v>-</v>
          </cell>
        </row>
        <row r="147">
          <cell r="AT147" t="str">
            <v>-</v>
          </cell>
          <cell r="AU147" t="str">
            <v>-</v>
          </cell>
          <cell r="AV147" t="str">
            <v>-</v>
          </cell>
          <cell r="AW147" t="str">
            <v>-</v>
          </cell>
          <cell r="AX147" t="str">
            <v>-</v>
          </cell>
          <cell r="AY147" t="str">
            <v>-</v>
          </cell>
          <cell r="AZ147" t="str">
            <v>7088</v>
          </cell>
          <cell r="BA147" t="str">
            <v>-</v>
          </cell>
          <cell r="BB147" t="str">
            <v>-</v>
          </cell>
          <cell r="BC147" t="str">
            <v>-</v>
          </cell>
          <cell r="BD147" t="str">
            <v>-</v>
          </cell>
          <cell r="BE147" t="str">
            <v>-</v>
          </cell>
          <cell r="BF147" t="str">
            <v>-</v>
          </cell>
          <cell r="BG147" t="str">
            <v>14089</v>
          </cell>
          <cell r="BH147" t="str">
            <v>15088</v>
          </cell>
          <cell r="BI147" t="str">
            <v>16091</v>
          </cell>
          <cell r="BJ147" t="str">
            <v>-</v>
          </cell>
          <cell r="BK147" t="str">
            <v>-</v>
          </cell>
          <cell r="BL147" t="str">
            <v>-</v>
          </cell>
          <cell r="BM147" t="str">
            <v>20081</v>
          </cell>
          <cell r="BN147" t="str">
            <v>21081</v>
          </cell>
          <cell r="BO147" t="str">
            <v>-</v>
          </cell>
          <cell r="BP147" t="str">
            <v>-</v>
          </cell>
          <cell r="BQ147" t="str">
            <v>-</v>
          </cell>
          <cell r="BR147" t="str">
            <v>-</v>
          </cell>
          <cell r="BS147" t="str">
            <v>-</v>
          </cell>
          <cell r="BT147" t="str">
            <v>-</v>
          </cell>
          <cell r="BU147" t="str">
            <v>-</v>
          </cell>
          <cell r="BV147" t="str">
            <v>-</v>
          </cell>
          <cell r="BW147" t="str">
            <v>30079</v>
          </cell>
          <cell r="BX147" t="str">
            <v>31088</v>
          </cell>
          <cell r="BY147" t="str">
            <v>-</v>
          </cell>
          <cell r="CB147" t="str">
            <v>-</v>
          </cell>
          <cell r="CC147" t="str">
            <v>-</v>
          </cell>
          <cell r="CD147" t="str">
            <v>-</v>
          </cell>
          <cell r="CE147" t="str">
            <v>-</v>
          </cell>
          <cell r="CF147" t="str">
            <v>-</v>
          </cell>
          <cell r="CG147" t="str">
            <v>-</v>
          </cell>
          <cell r="CH147" t="str">
            <v>SUNUAPA</v>
          </cell>
          <cell r="CI147" t="str">
            <v>-</v>
          </cell>
          <cell r="CJ147" t="str">
            <v>-</v>
          </cell>
          <cell r="CK147" t="str">
            <v>-</v>
          </cell>
          <cell r="CL147" t="str">
            <v>-</v>
          </cell>
          <cell r="CM147" t="str">
            <v>-</v>
          </cell>
          <cell r="CN147" t="str">
            <v>-</v>
          </cell>
          <cell r="CO147" t="str">
            <v>TECHALUTA DE MONTENEGRO</v>
          </cell>
          <cell r="CP147" t="str">
            <v>TENANCINGO</v>
          </cell>
          <cell r="CQ147" t="str">
            <v>TINGÜINDÍN</v>
          </cell>
          <cell r="CR147" t="str">
            <v>-</v>
          </cell>
          <cell r="CS147" t="str">
            <v>-</v>
          </cell>
          <cell r="CT147" t="str">
            <v>-</v>
          </cell>
          <cell r="CU147" t="str">
            <v>SAN AGUSTÍN ATENANGO</v>
          </cell>
          <cell r="CV147" t="str">
            <v>IXCAMILPA DE GUERRERO</v>
          </cell>
          <cell r="CW147" t="str">
            <v>-</v>
          </cell>
          <cell r="CX147" t="str">
            <v>-</v>
          </cell>
          <cell r="CY147" t="str">
            <v>-</v>
          </cell>
          <cell r="CZ147" t="str">
            <v>-</v>
          </cell>
          <cell r="DB147" t="str">
            <v>-</v>
          </cell>
          <cell r="DC147" t="str">
            <v>-</v>
          </cell>
          <cell r="DD147" t="str">
            <v>-</v>
          </cell>
          <cell r="DE147" t="str">
            <v>IXHUACÁN DE LOS REYES</v>
          </cell>
          <cell r="DF147" t="str">
            <v>TEYA</v>
          </cell>
          <cell r="DG147" t="str">
            <v>-</v>
          </cell>
        </row>
        <row r="148">
          <cell r="AT148" t="str">
            <v>-</v>
          </cell>
          <cell r="AU148" t="str">
            <v>-</v>
          </cell>
          <cell r="AV148" t="str">
            <v>-</v>
          </cell>
          <cell r="AW148" t="str">
            <v>-</v>
          </cell>
          <cell r="AX148" t="str">
            <v>-</v>
          </cell>
          <cell r="AY148" t="str">
            <v>-</v>
          </cell>
          <cell r="AZ148" t="str">
            <v>7090</v>
          </cell>
          <cell r="BA148" t="str">
            <v>-</v>
          </cell>
          <cell r="BB148" t="str">
            <v>-</v>
          </cell>
          <cell r="BC148" t="str">
            <v>-</v>
          </cell>
          <cell r="BD148" t="str">
            <v>-</v>
          </cell>
          <cell r="BE148" t="str">
            <v>-</v>
          </cell>
          <cell r="BF148" t="str">
            <v>-</v>
          </cell>
          <cell r="BG148" t="str">
            <v>14090</v>
          </cell>
          <cell r="BH148" t="str">
            <v>15089</v>
          </cell>
          <cell r="BI148" t="str">
            <v>16092</v>
          </cell>
          <cell r="BJ148" t="str">
            <v>-</v>
          </cell>
          <cell r="BK148" t="str">
            <v>-</v>
          </cell>
          <cell r="BL148" t="str">
            <v>-</v>
          </cell>
          <cell r="BM148" t="str">
            <v>20082</v>
          </cell>
          <cell r="BN148" t="str">
            <v>21082</v>
          </cell>
          <cell r="BO148" t="str">
            <v>-</v>
          </cell>
          <cell r="BP148" t="str">
            <v>-</v>
          </cell>
          <cell r="BQ148" t="str">
            <v>-</v>
          </cell>
          <cell r="BR148" t="str">
            <v>-</v>
          </cell>
          <cell r="BS148" t="str">
            <v>-</v>
          </cell>
          <cell r="BT148" t="str">
            <v>-</v>
          </cell>
          <cell r="BU148" t="str">
            <v>-</v>
          </cell>
          <cell r="BV148" t="str">
            <v>-</v>
          </cell>
          <cell r="BW148" t="str">
            <v>30080</v>
          </cell>
          <cell r="BX148" t="str">
            <v>31090</v>
          </cell>
          <cell r="BY148" t="str">
            <v>-</v>
          </cell>
          <cell r="CB148" t="str">
            <v>-</v>
          </cell>
          <cell r="CC148" t="str">
            <v>-</v>
          </cell>
          <cell r="CD148" t="str">
            <v>-</v>
          </cell>
          <cell r="CE148" t="str">
            <v>-</v>
          </cell>
          <cell r="CF148" t="str">
            <v>-</v>
          </cell>
          <cell r="CG148" t="str">
            <v>-</v>
          </cell>
          <cell r="CH148" t="str">
            <v>TAPALAPA</v>
          </cell>
          <cell r="CI148" t="str">
            <v>-</v>
          </cell>
          <cell r="CJ148" t="str">
            <v>-</v>
          </cell>
          <cell r="CK148" t="str">
            <v>-</v>
          </cell>
          <cell r="CL148" t="str">
            <v>-</v>
          </cell>
          <cell r="CM148" t="str">
            <v>-</v>
          </cell>
          <cell r="CN148" t="str">
            <v>-</v>
          </cell>
          <cell r="CO148" t="str">
            <v>TENAMAXTLÁN</v>
          </cell>
          <cell r="CP148" t="str">
            <v>TENANGO DEL AIRE</v>
          </cell>
          <cell r="CQ148" t="str">
            <v>TIQUICHEO DE NICOLÁS ROMERO</v>
          </cell>
          <cell r="CR148" t="str">
            <v>-</v>
          </cell>
          <cell r="CS148" t="str">
            <v>-</v>
          </cell>
          <cell r="CT148" t="str">
            <v>-</v>
          </cell>
          <cell r="CU148" t="str">
            <v>SAN AGUSTÍN CHAYUCO</v>
          </cell>
          <cell r="CV148" t="str">
            <v>IXCAQUIXTLA</v>
          </cell>
          <cell r="CW148" t="str">
            <v>-</v>
          </cell>
          <cell r="CX148" t="str">
            <v>-</v>
          </cell>
          <cell r="CY148" t="str">
            <v>-</v>
          </cell>
          <cell r="CZ148" t="str">
            <v>-</v>
          </cell>
          <cell r="DB148" t="str">
            <v>-</v>
          </cell>
          <cell r="DC148" t="str">
            <v>-</v>
          </cell>
          <cell r="DD148" t="str">
            <v>-</v>
          </cell>
          <cell r="DE148" t="str">
            <v>IXHUATLÁN DEL CAFÉ</v>
          </cell>
          <cell r="DF148" t="str">
            <v>TIMUCUY</v>
          </cell>
          <cell r="DG148" t="str">
            <v>-</v>
          </cell>
        </row>
        <row r="149">
          <cell r="AT149" t="str">
            <v>-</v>
          </cell>
          <cell r="AU149" t="str">
            <v>-</v>
          </cell>
          <cell r="AV149" t="str">
            <v>-</v>
          </cell>
          <cell r="AW149" t="str">
            <v>-</v>
          </cell>
          <cell r="AX149" t="str">
            <v>-</v>
          </cell>
          <cell r="AY149" t="str">
            <v>-</v>
          </cell>
          <cell r="AZ149" t="str">
            <v>7091</v>
          </cell>
          <cell r="BA149" t="str">
            <v>-</v>
          </cell>
          <cell r="BB149" t="str">
            <v>-</v>
          </cell>
          <cell r="BC149" t="str">
            <v>-</v>
          </cell>
          <cell r="BD149" t="str">
            <v>-</v>
          </cell>
          <cell r="BE149" t="str">
            <v>-</v>
          </cell>
          <cell r="BF149" t="str">
            <v>-</v>
          </cell>
          <cell r="BG149" t="str">
            <v>14091</v>
          </cell>
          <cell r="BH149" t="str">
            <v>15090</v>
          </cell>
          <cell r="BI149" t="str">
            <v>16093</v>
          </cell>
          <cell r="BJ149" t="str">
            <v>-</v>
          </cell>
          <cell r="BK149" t="str">
            <v>-</v>
          </cell>
          <cell r="BL149" t="str">
            <v>-</v>
          </cell>
          <cell r="BM149" t="str">
            <v>20083</v>
          </cell>
          <cell r="BN149" t="str">
            <v>21083</v>
          </cell>
          <cell r="BO149" t="str">
            <v>-</v>
          </cell>
          <cell r="BP149" t="str">
            <v>-</v>
          </cell>
          <cell r="BQ149" t="str">
            <v>-</v>
          </cell>
          <cell r="BR149" t="str">
            <v>-</v>
          </cell>
          <cell r="BS149" t="str">
            <v>-</v>
          </cell>
          <cell r="BT149" t="str">
            <v>-</v>
          </cell>
          <cell r="BU149" t="str">
            <v>-</v>
          </cell>
          <cell r="BV149" t="str">
            <v>-</v>
          </cell>
          <cell r="BW149" t="str">
            <v>30081</v>
          </cell>
          <cell r="BX149" t="str">
            <v>31092</v>
          </cell>
          <cell r="BY149" t="str">
            <v>-</v>
          </cell>
          <cell r="CB149" t="str">
            <v>-</v>
          </cell>
          <cell r="CC149" t="str">
            <v>-</v>
          </cell>
          <cell r="CD149" t="str">
            <v>-</v>
          </cell>
          <cell r="CE149" t="str">
            <v>-</v>
          </cell>
          <cell r="CF149" t="str">
            <v>-</v>
          </cell>
          <cell r="CG149" t="str">
            <v>-</v>
          </cell>
          <cell r="CH149" t="str">
            <v>TAPILULA</v>
          </cell>
          <cell r="CI149" t="str">
            <v>-</v>
          </cell>
          <cell r="CJ149" t="str">
            <v>-</v>
          </cell>
          <cell r="CK149" t="str">
            <v>-</v>
          </cell>
          <cell r="CL149" t="str">
            <v>-</v>
          </cell>
          <cell r="CM149" t="str">
            <v>-</v>
          </cell>
          <cell r="CN149" t="str">
            <v>-</v>
          </cell>
          <cell r="CO149" t="str">
            <v>TEOCALTICHE</v>
          </cell>
          <cell r="CP149" t="str">
            <v>TENANGO DEL VALLE</v>
          </cell>
          <cell r="CQ149" t="str">
            <v>TLALPUJAHUA</v>
          </cell>
          <cell r="CR149" t="str">
            <v>-</v>
          </cell>
          <cell r="CS149" t="str">
            <v>-</v>
          </cell>
          <cell r="CT149" t="str">
            <v>-</v>
          </cell>
          <cell r="CU149" t="str">
            <v>SAN AGUSTÍN DE LAS JUNTAS</v>
          </cell>
          <cell r="CV149" t="str">
            <v>IXTACAMAXTITLÁN</v>
          </cell>
          <cell r="CW149" t="str">
            <v>-</v>
          </cell>
          <cell r="CX149" t="str">
            <v>-</v>
          </cell>
          <cell r="CY149" t="str">
            <v>-</v>
          </cell>
          <cell r="CZ149" t="str">
            <v>-</v>
          </cell>
          <cell r="DB149" t="str">
            <v>-</v>
          </cell>
          <cell r="DC149" t="str">
            <v>-</v>
          </cell>
          <cell r="DD149" t="str">
            <v>-</v>
          </cell>
          <cell r="DE149" t="str">
            <v>IXHUATLANCILLO</v>
          </cell>
          <cell r="DF149" t="str">
            <v>TIXCACALCUPUL</v>
          </cell>
          <cell r="DG149" t="str">
            <v>-</v>
          </cell>
        </row>
        <row r="150">
          <cell r="AT150" t="str">
            <v>-</v>
          </cell>
          <cell r="AU150" t="str">
            <v>-</v>
          </cell>
          <cell r="AV150" t="str">
            <v>-</v>
          </cell>
          <cell r="AW150" t="str">
            <v>-</v>
          </cell>
          <cell r="AX150" t="str">
            <v>-</v>
          </cell>
          <cell r="AY150" t="str">
            <v>-</v>
          </cell>
          <cell r="AZ150" t="str">
            <v>7092</v>
          </cell>
          <cell r="BA150" t="str">
            <v>-</v>
          </cell>
          <cell r="BB150" t="str">
            <v>-</v>
          </cell>
          <cell r="BC150" t="str">
            <v>-</v>
          </cell>
          <cell r="BD150" t="str">
            <v>-</v>
          </cell>
          <cell r="BE150" t="str">
            <v>-</v>
          </cell>
          <cell r="BF150" t="str">
            <v>-</v>
          </cell>
          <cell r="BG150" t="str">
            <v>14092</v>
          </cell>
          <cell r="BH150" t="str">
            <v>15091</v>
          </cell>
          <cell r="BI150" t="str">
            <v>16094</v>
          </cell>
          <cell r="BJ150" t="str">
            <v>-</v>
          </cell>
          <cell r="BK150" t="str">
            <v>-</v>
          </cell>
          <cell r="BL150" t="str">
            <v>-</v>
          </cell>
          <cell r="BM150" t="str">
            <v>20084</v>
          </cell>
          <cell r="BN150" t="str">
            <v>21084</v>
          </cell>
          <cell r="BO150" t="str">
            <v>-</v>
          </cell>
          <cell r="BP150" t="str">
            <v>-</v>
          </cell>
          <cell r="BQ150" t="str">
            <v>-</v>
          </cell>
          <cell r="BR150" t="str">
            <v>-</v>
          </cell>
          <cell r="BS150" t="str">
            <v>-</v>
          </cell>
          <cell r="BT150" t="str">
            <v>-</v>
          </cell>
          <cell r="BU150" t="str">
            <v>-</v>
          </cell>
          <cell r="BV150" t="str">
            <v>-</v>
          </cell>
          <cell r="BW150" t="str">
            <v>30082</v>
          </cell>
          <cell r="BX150" t="str">
            <v>31094</v>
          </cell>
          <cell r="BY150" t="str">
            <v>-</v>
          </cell>
          <cell r="CB150" t="str">
            <v>-</v>
          </cell>
          <cell r="CC150" t="str">
            <v>-</v>
          </cell>
          <cell r="CD150" t="str">
            <v>-</v>
          </cell>
          <cell r="CE150" t="str">
            <v>-</v>
          </cell>
          <cell r="CF150" t="str">
            <v>-</v>
          </cell>
          <cell r="CG150" t="str">
            <v>-</v>
          </cell>
          <cell r="CH150" t="str">
            <v>TECPATÁN</v>
          </cell>
          <cell r="CI150" t="str">
            <v>-</v>
          </cell>
          <cell r="CJ150" t="str">
            <v>-</v>
          </cell>
          <cell r="CK150" t="str">
            <v>-</v>
          </cell>
          <cell r="CL150" t="str">
            <v>-</v>
          </cell>
          <cell r="CM150" t="str">
            <v>-</v>
          </cell>
          <cell r="CN150" t="str">
            <v>-</v>
          </cell>
          <cell r="CO150" t="str">
            <v>TEOCUITATLÁN DE CORONA</v>
          </cell>
          <cell r="CP150" t="str">
            <v>TEOLOYUCÁN</v>
          </cell>
          <cell r="CQ150" t="str">
            <v>TLAZAZALCA</v>
          </cell>
          <cell r="CR150" t="str">
            <v>-</v>
          </cell>
          <cell r="CS150" t="str">
            <v>-</v>
          </cell>
          <cell r="CT150" t="str">
            <v>-</v>
          </cell>
          <cell r="CU150" t="str">
            <v>SAN AGUSTÍN ETLA</v>
          </cell>
          <cell r="CV150" t="str">
            <v>IXTEPEC</v>
          </cell>
          <cell r="CW150" t="str">
            <v>-</v>
          </cell>
          <cell r="CX150" t="str">
            <v>-</v>
          </cell>
          <cell r="CY150" t="str">
            <v>-</v>
          </cell>
          <cell r="CZ150" t="str">
            <v>-</v>
          </cell>
          <cell r="DB150" t="str">
            <v>-</v>
          </cell>
          <cell r="DC150" t="str">
            <v>-</v>
          </cell>
          <cell r="DD150" t="str">
            <v>-</v>
          </cell>
          <cell r="DE150" t="str">
            <v>IXHUATLÁN DEL SURESTE</v>
          </cell>
          <cell r="DF150" t="str">
            <v>TIXMEHUAC</v>
          </cell>
          <cell r="DG150" t="str">
            <v>-</v>
          </cell>
        </row>
        <row r="151">
          <cell r="AT151" t="str">
            <v>-</v>
          </cell>
          <cell r="AU151" t="str">
            <v>-</v>
          </cell>
          <cell r="AV151" t="str">
            <v>-</v>
          </cell>
          <cell r="AW151" t="str">
            <v>-</v>
          </cell>
          <cell r="AX151" t="str">
            <v>-</v>
          </cell>
          <cell r="AY151" t="str">
            <v>-</v>
          </cell>
          <cell r="AZ151" t="str">
            <v>7093</v>
          </cell>
          <cell r="BA151" t="str">
            <v>-</v>
          </cell>
          <cell r="BB151" t="str">
            <v>-</v>
          </cell>
          <cell r="BC151" t="str">
            <v>-</v>
          </cell>
          <cell r="BD151" t="str">
            <v>-</v>
          </cell>
          <cell r="BE151" t="str">
            <v>-</v>
          </cell>
          <cell r="BF151" t="str">
            <v>-</v>
          </cell>
          <cell r="BG151" t="str">
            <v>14095</v>
          </cell>
          <cell r="BH151" t="str">
            <v>15092</v>
          </cell>
          <cell r="BI151" t="str">
            <v>16095</v>
          </cell>
          <cell r="BJ151" t="str">
            <v>-</v>
          </cell>
          <cell r="BK151" t="str">
            <v>-</v>
          </cell>
          <cell r="BL151" t="str">
            <v>-</v>
          </cell>
          <cell r="BM151" t="str">
            <v>20085</v>
          </cell>
          <cell r="BN151" t="str">
            <v>21086</v>
          </cell>
          <cell r="BO151" t="str">
            <v>-</v>
          </cell>
          <cell r="BP151" t="str">
            <v>-</v>
          </cell>
          <cell r="BQ151" t="str">
            <v>-</v>
          </cell>
          <cell r="BR151" t="str">
            <v>-</v>
          </cell>
          <cell r="BS151" t="str">
            <v>-</v>
          </cell>
          <cell r="BT151" t="str">
            <v>-</v>
          </cell>
          <cell r="BU151" t="str">
            <v>-</v>
          </cell>
          <cell r="BV151" t="str">
            <v>-</v>
          </cell>
          <cell r="BW151" t="str">
            <v>30083</v>
          </cell>
          <cell r="BX151" t="str">
            <v>31095</v>
          </cell>
          <cell r="BY151" t="str">
            <v>-</v>
          </cell>
          <cell r="CB151" t="str">
            <v>-</v>
          </cell>
          <cell r="CC151" t="str">
            <v>-</v>
          </cell>
          <cell r="CD151" t="str">
            <v>-</v>
          </cell>
          <cell r="CE151" t="str">
            <v>-</v>
          </cell>
          <cell r="CF151" t="str">
            <v>-</v>
          </cell>
          <cell r="CG151" t="str">
            <v>-</v>
          </cell>
          <cell r="CH151" t="str">
            <v>TENEJAPA</v>
          </cell>
          <cell r="CI151" t="str">
            <v>-</v>
          </cell>
          <cell r="CJ151" t="str">
            <v>-</v>
          </cell>
          <cell r="CK151" t="str">
            <v>-</v>
          </cell>
          <cell r="CL151" t="str">
            <v>-</v>
          </cell>
          <cell r="CM151" t="str">
            <v>-</v>
          </cell>
          <cell r="CN151" t="str">
            <v>-</v>
          </cell>
          <cell r="CO151" t="str">
            <v>TEUCHITLÁN</v>
          </cell>
          <cell r="CP151" t="str">
            <v>TEOTIHUACÁN</v>
          </cell>
          <cell r="CQ151" t="str">
            <v>TOCUMBO</v>
          </cell>
          <cell r="CR151" t="str">
            <v>-</v>
          </cell>
          <cell r="CS151" t="str">
            <v>-</v>
          </cell>
          <cell r="CT151" t="str">
            <v>-</v>
          </cell>
          <cell r="CU151" t="str">
            <v>SAN AGUSTÍN LOXICHA</v>
          </cell>
          <cell r="CV151" t="str">
            <v>JALPAN</v>
          </cell>
          <cell r="CW151" t="str">
            <v>-</v>
          </cell>
          <cell r="CX151" t="str">
            <v>-</v>
          </cell>
          <cell r="CY151" t="str">
            <v>-</v>
          </cell>
          <cell r="CZ151" t="str">
            <v>-</v>
          </cell>
          <cell r="DB151" t="str">
            <v>-</v>
          </cell>
          <cell r="DC151" t="str">
            <v>-</v>
          </cell>
          <cell r="DD151" t="str">
            <v>-</v>
          </cell>
          <cell r="DE151" t="str">
            <v>IXHUATLÁN DE MADERO</v>
          </cell>
          <cell r="DF151" t="str">
            <v>TIXPÉHUAL</v>
          </cell>
          <cell r="DG151" t="str">
            <v>-</v>
          </cell>
        </row>
        <row r="152">
          <cell r="AT152" t="str">
            <v>-</v>
          </cell>
          <cell r="AU152" t="str">
            <v>-</v>
          </cell>
          <cell r="AV152" t="str">
            <v>-</v>
          </cell>
          <cell r="AW152" t="str">
            <v>-</v>
          </cell>
          <cell r="AX152" t="str">
            <v>-</v>
          </cell>
          <cell r="AY152" t="str">
            <v>-</v>
          </cell>
          <cell r="AZ152" t="str">
            <v>7094</v>
          </cell>
          <cell r="BA152" t="str">
            <v>-</v>
          </cell>
          <cell r="BB152" t="str">
            <v>-</v>
          </cell>
          <cell r="BC152" t="str">
            <v>-</v>
          </cell>
          <cell r="BD152" t="str">
            <v>-</v>
          </cell>
          <cell r="BE152" t="str">
            <v>-</v>
          </cell>
          <cell r="BF152" t="str">
            <v>-</v>
          </cell>
          <cell r="BG152" t="str">
            <v>14096</v>
          </cell>
          <cell r="BH152" t="str">
            <v>15093</v>
          </cell>
          <cell r="BI152" t="str">
            <v>16096</v>
          </cell>
          <cell r="BJ152" t="str">
            <v>-</v>
          </cell>
          <cell r="BK152" t="str">
            <v>-</v>
          </cell>
          <cell r="BL152" t="str">
            <v>-</v>
          </cell>
          <cell r="BM152" t="str">
            <v>20086</v>
          </cell>
          <cell r="BN152" t="str">
            <v>21087</v>
          </cell>
          <cell r="BO152" t="str">
            <v>-</v>
          </cell>
          <cell r="BP152" t="str">
            <v>-</v>
          </cell>
          <cell r="BQ152" t="str">
            <v>-</v>
          </cell>
          <cell r="BR152" t="str">
            <v>-</v>
          </cell>
          <cell r="BS152" t="str">
            <v>-</v>
          </cell>
          <cell r="BT152" t="str">
            <v>-</v>
          </cell>
          <cell r="BU152" t="str">
            <v>-</v>
          </cell>
          <cell r="BV152" t="str">
            <v>-</v>
          </cell>
          <cell r="BW152" t="str">
            <v>30084</v>
          </cell>
          <cell r="BX152" t="str">
            <v>31097</v>
          </cell>
          <cell r="BY152" t="str">
            <v>-</v>
          </cell>
          <cell r="CB152" t="str">
            <v>-</v>
          </cell>
          <cell r="CC152" t="str">
            <v>-</v>
          </cell>
          <cell r="CD152" t="str">
            <v>-</v>
          </cell>
          <cell r="CE152" t="str">
            <v>-</v>
          </cell>
          <cell r="CF152" t="str">
            <v>-</v>
          </cell>
          <cell r="CG152" t="str">
            <v>-</v>
          </cell>
          <cell r="CH152" t="str">
            <v>TEOPISCA</v>
          </cell>
          <cell r="CI152" t="str">
            <v>-</v>
          </cell>
          <cell r="CJ152" t="str">
            <v>-</v>
          </cell>
          <cell r="CK152" t="str">
            <v>-</v>
          </cell>
          <cell r="CL152" t="str">
            <v>-</v>
          </cell>
          <cell r="CM152" t="str">
            <v>-</v>
          </cell>
          <cell r="CN152" t="str">
            <v>-</v>
          </cell>
          <cell r="CO152" t="str">
            <v>TIZAPÁN EL ALTO</v>
          </cell>
          <cell r="CP152" t="str">
            <v>TEPETLAOXTOC</v>
          </cell>
          <cell r="CQ152" t="str">
            <v>TUMBISCATÍO</v>
          </cell>
          <cell r="CR152" t="str">
            <v>-</v>
          </cell>
          <cell r="CS152" t="str">
            <v>-</v>
          </cell>
          <cell r="CT152" t="str">
            <v>-</v>
          </cell>
          <cell r="CU152" t="str">
            <v>SAN AGUSTÍN TLACOTEPEC</v>
          </cell>
          <cell r="CV152" t="str">
            <v>JOLALPAN</v>
          </cell>
          <cell r="CW152" t="str">
            <v>-</v>
          </cell>
          <cell r="CX152" t="str">
            <v>-</v>
          </cell>
          <cell r="CY152" t="str">
            <v>-</v>
          </cell>
          <cell r="CZ152" t="str">
            <v>-</v>
          </cell>
          <cell r="DB152" t="str">
            <v>-</v>
          </cell>
          <cell r="DC152" t="str">
            <v>-</v>
          </cell>
          <cell r="DD152" t="str">
            <v>-</v>
          </cell>
          <cell r="DE152" t="str">
            <v>IXMATLAHUACAN</v>
          </cell>
          <cell r="DF152" t="str">
            <v>TUNKÁS</v>
          </cell>
          <cell r="DG152" t="str">
            <v>-</v>
          </cell>
        </row>
        <row r="153">
          <cell r="AT153" t="str">
            <v>-</v>
          </cell>
          <cell r="AU153" t="str">
            <v>-</v>
          </cell>
          <cell r="AV153" t="str">
            <v>-</v>
          </cell>
          <cell r="AW153" t="str">
            <v>-</v>
          </cell>
          <cell r="AX153" t="str">
            <v>-</v>
          </cell>
          <cell r="AY153" t="str">
            <v>-</v>
          </cell>
          <cell r="AZ153" t="str">
            <v>7098</v>
          </cell>
          <cell r="BA153" t="str">
            <v>-</v>
          </cell>
          <cell r="BB153" t="str">
            <v>-</v>
          </cell>
          <cell r="BC153" t="str">
            <v>-</v>
          </cell>
          <cell r="BD153" t="str">
            <v>-</v>
          </cell>
          <cell r="BE153" t="str">
            <v>-</v>
          </cell>
          <cell r="BF153" t="str">
            <v>-</v>
          </cell>
          <cell r="BG153" t="str">
            <v>14099</v>
          </cell>
          <cell r="BH153" t="str">
            <v>15094</v>
          </cell>
          <cell r="BI153" t="str">
            <v>16097</v>
          </cell>
          <cell r="BJ153" t="str">
            <v>-</v>
          </cell>
          <cell r="BK153" t="str">
            <v>-</v>
          </cell>
          <cell r="BL153" t="str">
            <v>-</v>
          </cell>
          <cell r="BM153" t="str">
            <v>20087</v>
          </cell>
          <cell r="BN153" t="str">
            <v>21088</v>
          </cell>
          <cell r="BO153" t="str">
            <v>-</v>
          </cell>
          <cell r="BP153" t="str">
            <v>-</v>
          </cell>
          <cell r="BQ153" t="str">
            <v>-</v>
          </cell>
          <cell r="BR153" t="str">
            <v>-</v>
          </cell>
          <cell r="BS153" t="str">
            <v>-</v>
          </cell>
          <cell r="BT153" t="str">
            <v>-</v>
          </cell>
          <cell r="BU153" t="str">
            <v>-</v>
          </cell>
          <cell r="BV153" t="str">
            <v>-</v>
          </cell>
          <cell r="BW153" t="str">
            <v>30086</v>
          </cell>
          <cell r="BX153" t="str">
            <v>31099</v>
          </cell>
          <cell r="BY153" t="str">
            <v>-</v>
          </cell>
          <cell r="CB153" t="str">
            <v>-</v>
          </cell>
          <cell r="CC153" t="str">
            <v>-</v>
          </cell>
          <cell r="CD153" t="str">
            <v>-</v>
          </cell>
          <cell r="CE153" t="str">
            <v>-</v>
          </cell>
          <cell r="CF153" t="str">
            <v>-</v>
          </cell>
          <cell r="CG153" t="str">
            <v>-</v>
          </cell>
          <cell r="CH153" t="str">
            <v>TOTOLAPA</v>
          </cell>
          <cell r="CI153" t="str">
            <v>-</v>
          </cell>
          <cell r="CJ153" t="str">
            <v>-</v>
          </cell>
          <cell r="CK153" t="str">
            <v>-</v>
          </cell>
          <cell r="CL153" t="str">
            <v>-</v>
          </cell>
          <cell r="CM153" t="str">
            <v>-</v>
          </cell>
          <cell r="CN153" t="str">
            <v>-</v>
          </cell>
          <cell r="CO153" t="str">
            <v>TOLIMÁN</v>
          </cell>
          <cell r="CP153" t="str">
            <v>TEPETLIXPA</v>
          </cell>
          <cell r="CQ153" t="str">
            <v>TURICATO</v>
          </cell>
          <cell r="CR153" t="str">
            <v>-</v>
          </cell>
          <cell r="CS153" t="str">
            <v>-</v>
          </cell>
          <cell r="CT153" t="str">
            <v>-</v>
          </cell>
          <cell r="CU153" t="str">
            <v>SAN AGUSTÍN YATARENI</v>
          </cell>
          <cell r="CV153" t="str">
            <v>JONOTLA</v>
          </cell>
          <cell r="CW153" t="str">
            <v>-</v>
          </cell>
          <cell r="CX153" t="str">
            <v>-</v>
          </cell>
          <cell r="CY153" t="str">
            <v>-</v>
          </cell>
          <cell r="CZ153" t="str">
            <v>-</v>
          </cell>
          <cell r="DB153" t="str">
            <v>-</v>
          </cell>
          <cell r="DC153" t="str">
            <v>-</v>
          </cell>
          <cell r="DD153" t="str">
            <v>-</v>
          </cell>
          <cell r="DE153" t="str">
            <v>JALACINGO</v>
          </cell>
          <cell r="DF153" t="str">
            <v>UAYMA</v>
          </cell>
          <cell r="DG153" t="str">
            <v>-</v>
          </cell>
        </row>
        <row r="154">
          <cell r="AT154" t="str">
            <v>-</v>
          </cell>
          <cell r="AU154" t="str">
            <v>-</v>
          </cell>
          <cell r="AV154" t="str">
            <v>-</v>
          </cell>
          <cell r="AW154" t="str">
            <v>-</v>
          </cell>
          <cell r="AX154" t="str">
            <v>-</v>
          </cell>
          <cell r="AY154" t="str">
            <v>-</v>
          </cell>
          <cell r="AZ154" t="str">
            <v>7100</v>
          </cell>
          <cell r="BA154" t="str">
            <v>-</v>
          </cell>
          <cell r="BB154" t="str">
            <v>-</v>
          </cell>
          <cell r="BC154" t="str">
            <v>-</v>
          </cell>
          <cell r="BD154" t="str">
            <v>-</v>
          </cell>
          <cell r="BE154" t="str">
            <v>-</v>
          </cell>
          <cell r="BF154" t="str">
            <v>-</v>
          </cell>
          <cell r="BG154" t="str">
            <v>14100</v>
          </cell>
          <cell r="BH154" t="str">
            <v>15095</v>
          </cell>
          <cell r="BI154" t="str">
            <v>16098</v>
          </cell>
          <cell r="BJ154" t="str">
            <v>-</v>
          </cell>
          <cell r="BK154" t="str">
            <v>-</v>
          </cell>
          <cell r="BL154" t="str">
            <v>-</v>
          </cell>
          <cell r="BM154" t="str">
            <v>20088</v>
          </cell>
          <cell r="BN154" t="str">
            <v>21089</v>
          </cell>
          <cell r="BO154" t="str">
            <v>-</v>
          </cell>
          <cell r="BP154" t="str">
            <v>-</v>
          </cell>
          <cell r="BQ154" t="str">
            <v>-</v>
          </cell>
          <cell r="BR154" t="str">
            <v>-</v>
          </cell>
          <cell r="BS154" t="str">
            <v>-</v>
          </cell>
          <cell r="BT154" t="str">
            <v>-</v>
          </cell>
          <cell r="BU154" t="str">
            <v>-</v>
          </cell>
          <cell r="BV154" t="str">
            <v>-</v>
          </cell>
          <cell r="BW154" t="str">
            <v>30088</v>
          </cell>
          <cell r="BX154" t="str">
            <v>31100</v>
          </cell>
          <cell r="BY154" t="str">
            <v>-</v>
          </cell>
          <cell r="CB154" t="str">
            <v>-</v>
          </cell>
          <cell r="CC154" t="str">
            <v>-</v>
          </cell>
          <cell r="CD154" t="str">
            <v>-</v>
          </cell>
          <cell r="CE154" t="str">
            <v>-</v>
          </cell>
          <cell r="CF154" t="str">
            <v>-</v>
          </cell>
          <cell r="CG154" t="str">
            <v>-</v>
          </cell>
          <cell r="CH154" t="str">
            <v>TUMBALÁ</v>
          </cell>
          <cell r="CI154" t="str">
            <v>-</v>
          </cell>
          <cell r="CJ154" t="str">
            <v>-</v>
          </cell>
          <cell r="CK154" t="str">
            <v>-</v>
          </cell>
          <cell r="CL154" t="str">
            <v>-</v>
          </cell>
          <cell r="CM154" t="str">
            <v>-</v>
          </cell>
          <cell r="CN154" t="str">
            <v>-</v>
          </cell>
          <cell r="CO154" t="str">
            <v>TOMATLÁN</v>
          </cell>
          <cell r="CP154" t="str">
            <v>TEPOTZOTLÁN</v>
          </cell>
          <cell r="CQ154" t="str">
            <v>TUXPAN</v>
          </cell>
          <cell r="CR154" t="str">
            <v>-</v>
          </cell>
          <cell r="CS154" t="str">
            <v>-</v>
          </cell>
          <cell r="CT154" t="str">
            <v>-</v>
          </cell>
          <cell r="CU154" t="str">
            <v>SAN ANDRÉS CABECERA NUEVA</v>
          </cell>
          <cell r="CV154" t="str">
            <v>JOPALA</v>
          </cell>
          <cell r="CW154" t="str">
            <v>-</v>
          </cell>
          <cell r="CX154" t="str">
            <v>-</v>
          </cell>
          <cell r="CY154" t="str">
            <v>-</v>
          </cell>
          <cell r="CZ154" t="str">
            <v>-</v>
          </cell>
          <cell r="DB154" t="str">
            <v>-</v>
          </cell>
          <cell r="DC154" t="str">
            <v>-</v>
          </cell>
          <cell r="DD154" t="str">
            <v>-</v>
          </cell>
          <cell r="DE154" t="str">
            <v>JALCOMULCO</v>
          </cell>
          <cell r="DF154" t="str">
            <v>UCÚ</v>
          </cell>
          <cell r="DG154" t="str">
            <v>-</v>
          </cell>
        </row>
        <row r="155">
          <cell r="AT155" t="str">
            <v>-</v>
          </cell>
          <cell r="AU155" t="str">
            <v>-</v>
          </cell>
          <cell r="AV155" t="str">
            <v>-</v>
          </cell>
          <cell r="AW155" t="str">
            <v>-</v>
          </cell>
          <cell r="AX155" t="str">
            <v>-</v>
          </cell>
          <cell r="AY155" t="str">
            <v>-</v>
          </cell>
          <cell r="AZ155" t="str">
            <v>7102</v>
          </cell>
          <cell r="BA155" t="str">
            <v>-</v>
          </cell>
          <cell r="BB155" t="str">
            <v>-</v>
          </cell>
          <cell r="BC155" t="str">
            <v>-</v>
          </cell>
          <cell r="BD155" t="str">
            <v>-</v>
          </cell>
          <cell r="BE155" t="str">
            <v>-</v>
          </cell>
          <cell r="BF155" t="str">
            <v>-</v>
          </cell>
          <cell r="BG155" t="str">
            <v>14102</v>
          </cell>
          <cell r="BH155" t="str">
            <v>15096</v>
          </cell>
          <cell r="BI155" t="str">
            <v>16099</v>
          </cell>
          <cell r="BJ155" t="str">
            <v>-</v>
          </cell>
          <cell r="BK155" t="str">
            <v>-</v>
          </cell>
          <cell r="BL155" t="str">
            <v>-</v>
          </cell>
          <cell r="BM155" t="str">
            <v>20089</v>
          </cell>
          <cell r="BN155" t="str">
            <v>21090</v>
          </cell>
          <cell r="BO155" t="str">
            <v>-</v>
          </cell>
          <cell r="BP155" t="str">
            <v>-</v>
          </cell>
          <cell r="BQ155" t="str">
            <v>-</v>
          </cell>
          <cell r="BR155" t="str">
            <v>-</v>
          </cell>
          <cell r="BS155" t="str">
            <v>-</v>
          </cell>
          <cell r="BT155" t="str">
            <v>-</v>
          </cell>
          <cell r="BU155" t="str">
            <v>-</v>
          </cell>
          <cell r="BV155" t="str">
            <v>-</v>
          </cell>
          <cell r="BW155" t="str">
            <v>30089</v>
          </cell>
          <cell r="BX155" t="str">
            <v>31103</v>
          </cell>
          <cell r="BY155" t="str">
            <v>-</v>
          </cell>
          <cell r="CB155" t="str">
            <v>-</v>
          </cell>
          <cell r="CC155" t="str">
            <v>-</v>
          </cell>
          <cell r="CD155" t="str">
            <v>-</v>
          </cell>
          <cell r="CE155" t="str">
            <v>-</v>
          </cell>
          <cell r="CF155" t="str">
            <v>-</v>
          </cell>
          <cell r="CG155" t="str">
            <v>-</v>
          </cell>
          <cell r="CH155" t="str">
            <v>TUXTLA CHICO</v>
          </cell>
          <cell r="CI155" t="str">
            <v>-</v>
          </cell>
          <cell r="CJ155" t="str">
            <v>-</v>
          </cell>
          <cell r="CK155" t="str">
            <v>-</v>
          </cell>
          <cell r="CL155" t="str">
            <v>-</v>
          </cell>
          <cell r="CM155" t="str">
            <v>-</v>
          </cell>
          <cell r="CN155" t="str">
            <v>-</v>
          </cell>
          <cell r="CO155" t="str">
            <v>TONAYA</v>
          </cell>
          <cell r="CP155" t="str">
            <v>TEQUIXQUIAC</v>
          </cell>
          <cell r="CQ155" t="str">
            <v>TUZANTLA</v>
          </cell>
          <cell r="CR155" t="str">
            <v>-</v>
          </cell>
          <cell r="CS155" t="str">
            <v>-</v>
          </cell>
          <cell r="CT155" t="str">
            <v>-</v>
          </cell>
          <cell r="CU155" t="str">
            <v>SAN ANDRÉS DINICUITI</v>
          </cell>
          <cell r="CV155" t="str">
            <v>JUAN C. BONILLA</v>
          </cell>
          <cell r="CW155" t="str">
            <v>-</v>
          </cell>
          <cell r="CX155" t="str">
            <v>-</v>
          </cell>
          <cell r="CY155" t="str">
            <v>-</v>
          </cell>
          <cell r="CZ155" t="str">
            <v>-</v>
          </cell>
          <cell r="DB155" t="str">
            <v>-</v>
          </cell>
          <cell r="DC155" t="str">
            <v>-</v>
          </cell>
          <cell r="DD155" t="str">
            <v>-</v>
          </cell>
          <cell r="DE155" t="str">
            <v>JÁLTIPAN</v>
          </cell>
          <cell r="DF155" t="str">
            <v>XOCCHEL</v>
          </cell>
          <cell r="DG155" t="str">
            <v>-</v>
          </cell>
        </row>
        <row r="156">
          <cell r="AT156" t="str">
            <v>-</v>
          </cell>
          <cell r="AU156" t="str">
            <v>-</v>
          </cell>
          <cell r="AV156" t="str">
            <v>-</v>
          </cell>
          <cell r="AW156" t="str">
            <v>-</v>
          </cell>
          <cell r="AX156" t="str">
            <v>-</v>
          </cell>
          <cell r="AY156" t="str">
            <v>-</v>
          </cell>
          <cell r="AZ156" t="str">
            <v>7103</v>
          </cell>
          <cell r="BA156" t="str">
            <v>-</v>
          </cell>
          <cell r="BB156" t="str">
            <v>-</v>
          </cell>
          <cell r="BC156" t="str">
            <v>-</v>
          </cell>
          <cell r="BD156" t="str">
            <v>-</v>
          </cell>
          <cell r="BE156" t="str">
            <v>-</v>
          </cell>
          <cell r="BF156" t="str">
            <v>-</v>
          </cell>
          <cell r="BG156" t="str">
            <v>14103</v>
          </cell>
          <cell r="BH156" t="str">
            <v>15097</v>
          </cell>
          <cell r="BI156" t="str">
            <v>16100</v>
          </cell>
          <cell r="BJ156" t="str">
            <v>-</v>
          </cell>
          <cell r="BK156" t="str">
            <v>-</v>
          </cell>
          <cell r="BL156" t="str">
            <v>-</v>
          </cell>
          <cell r="BM156" t="str">
            <v>20090</v>
          </cell>
          <cell r="BN156" t="str">
            <v>21091</v>
          </cell>
          <cell r="BO156" t="str">
            <v>-</v>
          </cell>
          <cell r="BP156" t="str">
            <v>-</v>
          </cell>
          <cell r="BQ156" t="str">
            <v>-</v>
          </cell>
          <cell r="BR156" t="str">
            <v>-</v>
          </cell>
          <cell r="BS156" t="str">
            <v>-</v>
          </cell>
          <cell r="BT156" t="str">
            <v>-</v>
          </cell>
          <cell r="BU156" t="str">
            <v>-</v>
          </cell>
          <cell r="BV156" t="str">
            <v>-</v>
          </cell>
          <cell r="BW156" t="str">
            <v>30090</v>
          </cell>
          <cell r="BX156" t="str">
            <v>31105</v>
          </cell>
          <cell r="BY156" t="str">
            <v>-</v>
          </cell>
          <cell r="CB156" t="str">
            <v>-</v>
          </cell>
          <cell r="CC156" t="str">
            <v>-</v>
          </cell>
          <cell r="CD156" t="str">
            <v>-</v>
          </cell>
          <cell r="CE156" t="str">
            <v>-</v>
          </cell>
          <cell r="CF156" t="str">
            <v>-</v>
          </cell>
          <cell r="CG156" t="str">
            <v>-</v>
          </cell>
          <cell r="CH156" t="str">
            <v>TUZANTÁN</v>
          </cell>
          <cell r="CI156" t="str">
            <v>-</v>
          </cell>
          <cell r="CJ156" t="str">
            <v>-</v>
          </cell>
          <cell r="CK156" t="str">
            <v>-</v>
          </cell>
          <cell r="CL156" t="str">
            <v>-</v>
          </cell>
          <cell r="CM156" t="str">
            <v>-</v>
          </cell>
          <cell r="CN156" t="str">
            <v>-</v>
          </cell>
          <cell r="CO156" t="str">
            <v>TONILA</v>
          </cell>
          <cell r="CP156" t="str">
            <v>TEXCALTITLÁN</v>
          </cell>
          <cell r="CQ156" t="str">
            <v>TZINTZUNTZAN</v>
          </cell>
          <cell r="CR156" t="str">
            <v>-</v>
          </cell>
          <cell r="CS156" t="str">
            <v>-</v>
          </cell>
          <cell r="CT156" t="str">
            <v>-</v>
          </cell>
          <cell r="CU156" t="str">
            <v>SAN ANDRÉS HUAXPALTEPEC</v>
          </cell>
          <cell r="CV156" t="str">
            <v>JUAN GALINDO</v>
          </cell>
          <cell r="CW156" t="str">
            <v>-</v>
          </cell>
          <cell r="CX156" t="str">
            <v>-</v>
          </cell>
          <cell r="CY156" t="str">
            <v>-</v>
          </cell>
          <cell r="CZ156" t="str">
            <v>-</v>
          </cell>
          <cell r="DB156" t="str">
            <v>-</v>
          </cell>
          <cell r="DC156" t="str">
            <v>-</v>
          </cell>
          <cell r="DD156" t="str">
            <v>-</v>
          </cell>
          <cell r="DE156" t="str">
            <v>JAMAPA</v>
          </cell>
          <cell r="DF156" t="str">
            <v>YAXKUKUL</v>
          </cell>
          <cell r="DG156" t="str">
            <v>-</v>
          </cell>
        </row>
        <row r="157">
          <cell r="AT157" t="str">
            <v>-</v>
          </cell>
          <cell r="AU157" t="str">
            <v>-</v>
          </cell>
          <cell r="AV157" t="str">
            <v>-</v>
          </cell>
          <cell r="AW157" t="str">
            <v>-</v>
          </cell>
          <cell r="AX157" t="str">
            <v>-</v>
          </cell>
          <cell r="AY157" t="str">
            <v>-</v>
          </cell>
          <cell r="AZ157" t="str">
            <v>7104</v>
          </cell>
          <cell r="BA157" t="str">
            <v>-</v>
          </cell>
          <cell r="BB157" t="str">
            <v>-</v>
          </cell>
          <cell r="BC157" t="str">
            <v>-</v>
          </cell>
          <cell r="BD157" t="str">
            <v>-</v>
          </cell>
          <cell r="BE157" t="str">
            <v>-</v>
          </cell>
          <cell r="BF157" t="str">
            <v>-</v>
          </cell>
          <cell r="BG157" t="str">
            <v>14104</v>
          </cell>
          <cell r="BH157" t="str">
            <v>15098</v>
          </cell>
          <cell r="BI157" t="str">
            <v>16101</v>
          </cell>
          <cell r="BJ157" t="str">
            <v>-</v>
          </cell>
          <cell r="BK157" t="str">
            <v>-</v>
          </cell>
          <cell r="BL157" t="str">
            <v>-</v>
          </cell>
          <cell r="BM157" t="str">
            <v>20091</v>
          </cell>
          <cell r="BN157" t="str">
            <v>21092</v>
          </cell>
          <cell r="BO157" t="str">
            <v>-</v>
          </cell>
          <cell r="BP157" t="str">
            <v>-</v>
          </cell>
          <cell r="BQ157" t="str">
            <v>-</v>
          </cell>
          <cell r="BR157" t="str">
            <v>-</v>
          </cell>
          <cell r="BS157" t="str">
            <v>-</v>
          </cell>
          <cell r="BT157" t="str">
            <v>-</v>
          </cell>
          <cell r="BU157" t="str">
            <v>-</v>
          </cell>
          <cell r="BV157" t="str">
            <v>-</v>
          </cell>
          <cell r="BW157" t="str">
            <v>30091</v>
          </cell>
          <cell r="BX157" t="str">
            <v>31106</v>
          </cell>
          <cell r="BY157" t="str">
            <v>-</v>
          </cell>
          <cell r="CB157" t="str">
            <v>-</v>
          </cell>
          <cell r="CC157" t="str">
            <v>-</v>
          </cell>
          <cell r="CD157" t="str">
            <v>-</v>
          </cell>
          <cell r="CE157" t="str">
            <v>-</v>
          </cell>
          <cell r="CF157" t="str">
            <v>-</v>
          </cell>
          <cell r="CG157" t="str">
            <v>-</v>
          </cell>
          <cell r="CH157" t="str">
            <v>TZIMOL</v>
          </cell>
          <cell r="CI157" t="str">
            <v>-</v>
          </cell>
          <cell r="CJ157" t="str">
            <v>-</v>
          </cell>
          <cell r="CK157" t="str">
            <v>-</v>
          </cell>
          <cell r="CL157" t="str">
            <v>-</v>
          </cell>
          <cell r="CM157" t="str">
            <v>-</v>
          </cell>
          <cell r="CN157" t="str">
            <v>-</v>
          </cell>
          <cell r="CO157" t="str">
            <v>TOTATICHE</v>
          </cell>
          <cell r="CP157" t="str">
            <v>TEXCALYACAC</v>
          </cell>
          <cell r="CQ157" t="str">
            <v>TZITZIO</v>
          </cell>
          <cell r="CR157" t="str">
            <v>-</v>
          </cell>
          <cell r="CS157" t="str">
            <v>-</v>
          </cell>
          <cell r="CT157" t="str">
            <v>-</v>
          </cell>
          <cell r="CU157" t="str">
            <v>SAN ANDRÉS HUAYÁPAM</v>
          </cell>
          <cell r="CV157" t="str">
            <v>JUAN N. MÉNDEZ</v>
          </cell>
          <cell r="CW157" t="str">
            <v>-</v>
          </cell>
          <cell r="CX157" t="str">
            <v>-</v>
          </cell>
          <cell r="CY157" t="str">
            <v>-</v>
          </cell>
          <cell r="CZ157" t="str">
            <v>-</v>
          </cell>
          <cell r="DB157" t="str">
            <v>-</v>
          </cell>
          <cell r="DC157" t="str">
            <v>-</v>
          </cell>
          <cell r="DD157" t="str">
            <v>-</v>
          </cell>
          <cell r="DE157" t="str">
            <v>JESÚS CARRANZA</v>
          </cell>
          <cell r="DF157" t="str">
            <v>YOBAÍN</v>
          </cell>
          <cell r="DG157" t="str">
            <v>-</v>
          </cell>
        </row>
        <row r="158">
          <cell r="AT158" t="str">
            <v>-</v>
          </cell>
          <cell r="AU158" t="str">
            <v>-</v>
          </cell>
          <cell r="AV158" t="str">
            <v>-</v>
          </cell>
          <cell r="AW158" t="str">
            <v>-</v>
          </cell>
          <cell r="AX158" t="str">
            <v>-</v>
          </cell>
          <cell r="AY158" t="str">
            <v>-</v>
          </cell>
          <cell r="AZ158" t="str">
            <v>7105</v>
          </cell>
          <cell r="BA158" t="str">
            <v>-</v>
          </cell>
          <cell r="BB158" t="str">
            <v>-</v>
          </cell>
          <cell r="BC158" t="str">
            <v>-</v>
          </cell>
          <cell r="BD158" t="str">
            <v>-</v>
          </cell>
          <cell r="BE158" t="str">
            <v>-</v>
          </cell>
          <cell r="BF158" t="str">
            <v>-</v>
          </cell>
          <cell r="BG158" t="str">
            <v>14105</v>
          </cell>
          <cell r="BH158" t="str">
            <v>15100</v>
          </cell>
          <cell r="BI158" t="str">
            <v>16103</v>
          </cell>
          <cell r="BJ158" t="str">
            <v>-</v>
          </cell>
          <cell r="BK158" t="str">
            <v>-</v>
          </cell>
          <cell r="BL158" t="str">
            <v>-</v>
          </cell>
          <cell r="BM158" t="str">
            <v>20092</v>
          </cell>
          <cell r="BN158" t="str">
            <v>21093</v>
          </cell>
          <cell r="BO158" t="str">
            <v>-</v>
          </cell>
          <cell r="BP158" t="str">
            <v>-</v>
          </cell>
          <cell r="BQ158" t="str">
            <v>-</v>
          </cell>
          <cell r="BR158" t="str">
            <v>-</v>
          </cell>
          <cell r="BS158" t="str">
            <v>-</v>
          </cell>
          <cell r="BT158" t="str">
            <v>-</v>
          </cell>
          <cell r="BU158" t="str">
            <v>-</v>
          </cell>
          <cell r="BV158" t="str">
            <v>-</v>
          </cell>
          <cell r="BW158" t="str">
            <v>30092</v>
          </cell>
          <cell r="BX158">
            <v>31999</v>
          </cell>
          <cell r="BY158" t="str">
            <v>-</v>
          </cell>
          <cell r="CB158" t="str">
            <v>-</v>
          </cell>
          <cell r="CC158" t="str">
            <v>-</v>
          </cell>
          <cell r="CD158" t="str">
            <v>-</v>
          </cell>
          <cell r="CE158" t="str">
            <v>-</v>
          </cell>
          <cell r="CF158" t="str">
            <v>-</v>
          </cell>
          <cell r="CG158" t="str">
            <v>-</v>
          </cell>
          <cell r="CH158" t="str">
            <v>UNIÓN JUÁREZ</v>
          </cell>
          <cell r="CI158" t="str">
            <v>-</v>
          </cell>
          <cell r="CJ158" t="str">
            <v>-</v>
          </cell>
          <cell r="CK158" t="str">
            <v>-</v>
          </cell>
          <cell r="CL158" t="str">
            <v>-</v>
          </cell>
          <cell r="CM158" t="str">
            <v>-</v>
          </cell>
          <cell r="CN158" t="str">
            <v>-</v>
          </cell>
          <cell r="CO158" t="str">
            <v>TOTOTLÁN</v>
          </cell>
          <cell r="CP158" t="str">
            <v>TEZOYUCA</v>
          </cell>
          <cell r="CQ158" t="str">
            <v>VENUSTIANO CARRANZA</v>
          </cell>
          <cell r="CR158" t="str">
            <v>-</v>
          </cell>
          <cell r="CS158" t="str">
            <v>-</v>
          </cell>
          <cell r="CT158" t="str">
            <v>-</v>
          </cell>
          <cell r="CU158" t="str">
            <v>SAN ANDRÉS IXTLAHUACA</v>
          </cell>
          <cell r="CV158" t="str">
            <v>LAFRAGUA</v>
          </cell>
          <cell r="CW158" t="str">
            <v>-</v>
          </cell>
          <cell r="CX158" t="str">
            <v>-</v>
          </cell>
          <cell r="CY158" t="str">
            <v>-</v>
          </cell>
          <cell r="CZ158" t="str">
            <v>-</v>
          </cell>
          <cell r="DB158" t="str">
            <v>-</v>
          </cell>
          <cell r="DC158" t="str">
            <v>-</v>
          </cell>
          <cell r="DD158" t="str">
            <v>-</v>
          </cell>
          <cell r="DE158" t="str">
            <v>XICO</v>
          </cell>
          <cell r="DF158" t="str">
            <v>NO IDENTIFICADO</v>
          </cell>
          <cell r="DG158" t="str">
            <v>-</v>
          </cell>
        </row>
        <row r="159">
          <cell r="AT159" t="str">
            <v>-</v>
          </cell>
          <cell r="AU159" t="str">
            <v>-</v>
          </cell>
          <cell r="AV159" t="str">
            <v>-</v>
          </cell>
          <cell r="AW159" t="str">
            <v>-</v>
          </cell>
          <cell r="AX159" t="str">
            <v>-</v>
          </cell>
          <cell r="AY159" t="str">
            <v>-</v>
          </cell>
          <cell r="AZ159" t="str">
            <v>7109</v>
          </cell>
          <cell r="BA159" t="str">
            <v>-</v>
          </cell>
          <cell r="BB159" t="str">
            <v>-</v>
          </cell>
          <cell r="BC159" t="str">
            <v>-</v>
          </cell>
          <cell r="BD159" t="str">
            <v>-</v>
          </cell>
          <cell r="BE159" t="str">
            <v>-</v>
          </cell>
          <cell r="BF159" t="str">
            <v>-</v>
          </cell>
          <cell r="BG159" t="str">
            <v>14106</v>
          </cell>
          <cell r="BH159" t="str">
            <v>15101</v>
          </cell>
          <cell r="BI159" t="str">
            <v>16104</v>
          </cell>
          <cell r="BJ159" t="str">
            <v>-</v>
          </cell>
          <cell r="BK159" t="str">
            <v>-</v>
          </cell>
          <cell r="BL159" t="str">
            <v>-</v>
          </cell>
          <cell r="BM159" t="str">
            <v>20093</v>
          </cell>
          <cell r="BN159" t="str">
            <v>21094</v>
          </cell>
          <cell r="BO159" t="str">
            <v>-</v>
          </cell>
          <cell r="BP159" t="str">
            <v>-</v>
          </cell>
          <cell r="BQ159" t="str">
            <v>-</v>
          </cell>
          <cell r="BR159" t="str">
            <v>-</v>
          </cell>
          <cell r="BS159" t="str">
            <v>-</v>
          </cell>
          <cell r="BT159" t="str">
            <v>-</v>
          </cell>
          <cell r="BU159" t="str">
            <v>-</v>
          </cell>
          <cell r="BV159" t="str">
            <v>-</v>
          </cell>
          <cell r="BW159" t="str">
            <v>30093</v>
          </cell>
          <cell r="BX159" t="str">
            <v>-</v>
          </cell>
          <cell r="BY159" t="str">
            <v>-</v>
          </cell>
          <cell r="CB159" t="str">
            <v>-</v>
          </cell>
          <cell r="CC159" t="str">
            <v>-</v>
          </cell>
          <cell r="CD159" t="str">
            <v>-</v>
          </cell>
          <cell r="CE159" t="str">
            <v>-</v>
          </cell>
          <cell r="CF159" t="str">
            <v>-</v>
          </cell>
          <cell r="CG159" t="str">
            <v>-</v>
          </cell>
          <cell r="CH159" t="str">
            <v>YAJALÓN</v>
          </cell>
          <cell r="CI159" t="str">
            <v>-</v>
          </cell>
          <cell r="CJ159" t="str">
            <v>-</v>
          </cell>
          <cell r="CK159" t="str">
            <v>-</v>
          </cell>
          <cell r="CL159" t="str">
            <v>-</v>
          </cell>
          <cell r="CM159" t="str">
            <v>-</v>
          </cell>
          <cell r="CN159" t="str">
            <v>-</v>
          </cell>
          <cell r="CO159" t="str">
            <v>TUXCACUESCO</v>
          </cell>
          <cell r="CP159" t="str">
            <v>TIANGUISTENCO</v>
          </cell>
          <cell r="CQ159" t="str">
            <v>VILLAMAR</v>
          </cell>
          <cell r="CR159" t="str">
            <v>-</v>
          </cell>
          <cell r="CS159" t="str">
            <v>-</v>
          </cell>
          <cell r="CT159" t="str">
            <v>-</v>
          </cell>
          <cell r="CU159" t="str">
            <v>SAN ANDRÉS LAGUNAS</v>
          </cell>
          <cell r="CV159" t="str">
            <v>LIBRES</v>
          </cell>
          <cell r="CW159" t="str">
            <v>-</v>
          </cell>
          <cell r="CX159" t="str">
            <v>-</v>
          </cell>
          <cell r="CY159" t="str">
            <v>-</v>
          </cell>
          <cell r="CZ159" t="str">
            <v>-</v>
          </cell>
          <cell r="DB159" t="str">
            <v>-</v>
          </cell>
          <cell r="DC159" t="str">
            <v>-</v>
          </cell>
          <cell r="DD159" t="str">
            <v>-</v>
          </cell>
          <cell r="DE159" t="str">
            <v>JILOTEPEC</v>
          </cell>
          <cell r="DF159" t="str">
            <v>-</v>
          </cell>
          <cell r="DG159" t="str">
            <v>-</v>
          </cell>
        </row>
        <row r="160">
          <cell r="AT160" t="str">
            <v>-</v>
          </cell>
          <cell r="AU160" t="str">
            <v>-</v>
          </cell>
          <cell r="AV160" t="str">
            <v>-</v>
          </cell>
          <cell r="AW160" t="str">
            <v>-</v>
          </cell>
          <cell r="AX160" t="str">
            <v>-</v>
          </cell>
          <cell r="AY160" t="str">
            <v>-</v>
          </cell>
          <cell r="AZ160" t="str">
            <v>7110</v>
          </cell>
          <cell r="BA160" t="str">
            <v>-</v>
          </cell>
          <cell r="BB160" t="str">
            <v>-</v>
          </cell>
          <cell r="BC160" t="str">
            <v>-</v>
          </cell>
          <cell r="BD160" t="str">
            <v>-</v>
          </cell>
          <cell r="BE160" t="str">
            <v>-</v>
          </cell>
          <cell r="BF160" t="str">
            <v>-</v>
          </cell>
          <cell r="BG160" t="str">
            <v>14107</v>
          </cell>
          <cell r="BH160" t="str">
            <v>15102</v>
          </cell>
          <cell r="BI160" t="str">
            <v>16105</v>
          </cell>
          <cell r="BJ160" t="str">
            <v>-</v>
          </cell>
          <cell r="BK160" t="str">
            <v>-</v>
          </cell>
          <cell r="BL160" t="str">
            <v>-</v>
          </cell>
          <cell r="BM160" t="str">
            <v>20094</v>
          </cell>
          <cell r="BN160" t="str">
            <v>21095</v>
          </cell>
          <cell r="BO160" t="str">
            <v>-</v>
          </cell>
          <cell r="BP160" t="str">
            <v>-</v>
          </cell>
          <cell r="BQ160" t="str">
            <v>-</v>
          </cell>
          <cell r="BR160" t="str">
            <v>-</v>
          </cell>
          <cell r="BS160" t="str">
            <v>-</v>
          </cell>
          <cell r="BT160" t="str">
            <v>-</v>
          </cell>
          <cell r="BU160" t="str">
            <v>-</v>
          </cell>
          <cell r="BV160" t="str">
            <v>-</v>
          </cell>
          <cell r="BW160" t="str">
            <v>30094</v>
          </cell>
          <cell r="BX160" t="str">
            <v>-</v>
          </cell>
          <cell r="BY160" t="str">
            <v>-</v>
          </cell>
          <cell r="CB160" t="str">
            <v>-</v>
          </cell>
          <cell r="CC160" t="str">
            <v>-</v>
          </cell>
          <cell r="CD160" t="str">
            <v>-</v>
          </cell>
          <cell r="CE160" t="str">
            <v>-</v>
          </cell>
          <cell r="CF160" t="str">
            <v>-</v>
          </cell>
          <cell r="CG160" t="str">
            <v>-</v>
          </cell>
          <cell r="CH160" t="str">
            <v>SAN LUCAS</v>
          </cell>
          <cell r="CI160" t="str">
            <v>-</v>
          </cell>
          <cell r="CJ160" t="str">
            <v>-</v>
          </cell>
          <cell r="CK160" t="str">
            <v>-</v>
          </cell>
          <cell r="CL160" t="str">
            <v>-</v>
          </cell>
          <cell r="CM160" t="str">
            <v>-</v>
          </cell>
          <cell r="CN160" t="str">
            <v>-</v>
          </cell>
          <cell r="CO160" t="str">
            <v>TUXCUECA</v>
          </cell>
          <cell r="CP160" t="str">
            <v>TIMILPAN</v>
          </cell>
          <cell r="CQ160" t="str">
            <v>VISTA HERMOSA</v>
          </cell>
          <cell r="CR160" t="str">
            <v>-</v>
          </cell>
          <cell r="CS160" t="str">
            <v>-</v>
          </cell>
          <cell r="CT160" t="str">
            <v>-</v>
          </cell>
          <cell r="CU160" t="str">
            <v>SAN ANDRÉS NUXIÑO</v>
          </cell>
          <cell r="CV160" t="str">
            <v>LA MAGDALENA TLATLAUQUITEPEC</v>
          </cell>
          <cell r="CW160" t="str">
            <v>-</v>
          </cell>
          <cell r="CX160" t="str">
            <v>-</v>
          </cell>
          <cell r="CY160" t="str">
            <v>-</v>
          </cell>
          <cell r="CZ160" t="str">
            <v>-</v>
          </cell>
          <cell r="DB160" t="str">
            <v>-</v>
          </cell>
          <cell r="DC160" t="str">
            <v>-</v>
          </cell>
          <cell r="DD160" t="str">
            <v>-</v>
          </cell>
          <cell r="DE160" t="str">
            <v>JUAN RODRÍGUEZ CLARA</v>
          </cell>
          <cell r="DF160" t="str">
            <v>-</v>
          </cell>
          <cell r="DG160" t="str">
            <v>-</v>
          </cell>
        </row>
        <row r="161">
          <cell r="AT161" t="str">
            <v>-</v>
          </cell>
          <cell r="AU161" t="str">
            <v>-</v>
          </cell>
          <cell r="AV161" t="str">
            <v>-</v>
          </cell>
          <cell r="AW161" t="str">
            <v>-</v>
          </cell>
          <cell r="AX161" t="str">
            <v>-</v>
          </cell>
          <cell r="AY161" t="str">
            <v>-</v>
          </cell>
          <cell r="AZ161" t="str">
            <v>7111</v>
          </cell>
          <cell r="BA161" t="str">
            <v>-</v>
          </cell>
          <cell r="BB161" t="str">
            <v>-</v>
          </cell>
          <cell r="BC161" t="str">
            <v>-</v>
          </cell>
          <cell r="BD161" t="str">
            <v>-</v>
          </cell>
          <cell r="BE161" t="str">
            <v>-</v>
          </cell>
          <cell r="BF161" t="str">
            <v>-</v>
          </cell>
          <cell r="BG161" t="str">
            <v>14108</v>
          </cell>
          <cell r="BH161" t="str">
            <v>15103</v>
          </cell>
          <cell r="BI161" t="str">
            <v>16106</v>
          </cell>
          <cell r="BJ161" t="str">
            <v>-</v>
          </cell>
          <cell r="BK161" t="str">
            <v>-</v>
          </cell>
          <cell r="BL161" t="str">
            <v>-</v>
          </cell>
          <cell r="BM161" t="str">
            <v>20095</v>
          </cell>
          <cell r="BN161" t="str">
            <v>21096</v>
          </cell>
          <cell r="BO161" t="str">
            <v>-</v>
          </cell>
          <cell r="BP161" t="str">
            <v>-</v>
          </cell>
          <cell r="BQ161" t="str">
            <v>-</v>
          </cell>
          <cell r="BR161" t="str">
            <v>-</v>
          </cell>
          <cell r="BS161" t="str">
            <v>-</v>
          </cell>
          <cell r="BT161" t="str">
            <v>-</v>
          </cell>
          <cell r="BU161" t="str">
            <v>-</v>
          </cell>
          <cell r="BV161" t="str">
            <v>-</v>
          </cell>
          <cell r="BW161" t="str">
            <v>30095</v>
          </cell>
          <cell r="BX161" t="str">
            <v>-</v>
          </cell>
          <cell r="BY161" t="str">
            <v>-</v>
          </cell>
          <cell r="CB161" t="str">
            <v>-</v>
          </cell>
          <cell r="CC161" t="str">
            <v>-</v>
          </cell>
          <cell r="CD161" t="str">
            <v>-</v>
          </cell>
          <cell r="CE161" t="str">
            <v>-</v>
          </cell>
          <cell r="CF161" t="str">
            <v>-</v>
          </cell>
          <cell r="CG161" t="str">
            <v>-</v>
          </cell>
          <cell r="CH161" t="str">
            <v>ZINACANTÁN</v>
          </cell>
          <cell r="CI161" t="str">
            <v>-</v>
          </cell>
          <cell r="CJ161" t="str">
            <v>-</v>
          </cell>
          <cell r="CK161" t="str">
            <v>-</v>
          </cell>
          <cell r="CL161" t="str">
            <v>-</v>
          </cell>
          <cell r="CM161" t="str">
            <v>-</v>
          </cell>
          <cell r="CN161" t="str">
            <v>-</v>
          </cell>
          <cell r="CO161" t="str">
            <v>TUXPAN</v>
          </cell>
          <cell r="CP161" t="str">
            <v>TLALMANALCO</v>
          </cell>
          <cell r="CQ161" t="str">
            <v>YURÉCUARO</v>
          </cell>
          <cell r="CR161" t="str">
            <v>-</v>
          </cell>
          <cell r="CS161" t="str">
            <v>-</v>
          </cell>
          <cell r="CT161" t="str">
            <v>-</v>
          </cell>
          <cell r="CU161" t="str">
            <v>SAN ANDRÉS PAXTLÁN</v>
          </cell>
          <cell r="CV161" t="str">
            <v>MAZAPILTEPEC DE JUÁREZ</v>
          </cell>
          <cell r="CW161" t="str">
            <v>-</v>
          </cell>
          <cell r="CX161" t="str">
            <v>-</v>
          </cell>
          <cell r="CY161" t="str">
            <v>-</v>
          </cell>
          <cell r="CZ161" t="str">
            <v>-</v>
          </cell>
          <cell r="DB161" t="str">
            <v>-</v>
          </cell>
          <cell r="DC161" t="str">
            <v>-</v>
          </cell>
          <cell r="DD161" t="str">
            <v>-</v>
          </cell>
          <cell r="DE161" t="str">
            <v>JUCHIQUE DE FERRER</v>
          </cell>
          <cell r="DF161" t="str">
            <v>-</v>
          </cell>
          <cell r="DG161" t="str">
            <v>-</v>
          </cell>
        </row>
        <row r="162">
          <cell r="AT162" t="str">
            <v>-</v>
          </cell>
          <cell r="AU162" t="str">
            <v>-</v>
          </cell>
          <cell r="AV162" t="str">
            <v>-</v>
          </cell>
          <cell r="AW162" t="str">
            <v>-</v>
          </cell>
          <cell r="AX162" t="str">
            <v>-</v>
          </cell>
          <cell r="AY162" t="str">
            <v>-</v>
          </cell>
          <cell r="AZ162" t="str">
            <v>7112</v>
          </cell>
          <cell r="BA162" t="str">
            <v>-</v>
          </cell>
          <cell r="BB162" t="str">
            <v>-</v>
          </cell>
          <cell r="BC162" t="str">
            <v>-</v>
          </cell>
          <cell r="BD162" t="str">
            <v>-</v>
          </cell>
          <cell r="BE162" t="str">
            <v>-</v>
          </cell>
          <cell r="BF162" t="str">
            <v>-</v>
          </cell>
          <cell r="BG162" t="str">
            <v>14109</v>
          </cell>
          <cell r="BH162" t="str">
            <v>15105</v>
          </cell>
          <cell r="BI162" t="str">
            <v>16109</v>
          </cell>
          <cell r="BJ162" t="str">
            <v>-</v>
          </cell>
          <cell r="BK162" t="str">
            <v>-</v>
          </cell>
          <cell r="BL162" t="str">
            <v>-</v>
          </cell>
          <cell r="BM162" t="str">
            <v>20096</v>
          </cell>
          <cell r="BN162" t="str">
            <v>21097</v>
          </cell>
          <cell r="BO162" t="str">
            <v>-</v>
          </cell>
          <cell r="BP162" t="str">
            <v>-</v>
          </cell>
          <cell r="BQ162" t="str">
            <v>-</v>
          </cell>
          <cell r="BR162" t="str">
            <v>-</v>
          </cell>
          <cell r="BS162" t="str">
            <v>-</v>
          </cell>
          <cell r="BT162" t="str">
            <v>-</v>
          </cell>
          <cell r="BU162" t="str">
            <v>-</v>
          </cell>
          <cell r="BV162" t="str">
            <v>-</v>
          </cell>
          <cell r="BW162" t="str">
            <v>30096</v>
          </cell>
          <cell r="BX162" t="str">
            <v>-</v>
          </cell>
          <cell r="BY162" t="str">
            <v>-</v>
          </cell>
          <cell r="CB162" t="str">
            <v>-</v>
          </cell>
          <cell r="CC162" t="str">
            <v>-</v>
          </cell>
          <cell r="CD162" t="str">
            <v>-</v>
          </cell>
          <cell r="CE162" t="str">
            <v>-</v>
          </cell>
          <cell r="CF162" t="str">
            <v>-</v>
          </cell>
          <cell r="CG162" t="str">
            <v>-</v>
          </cell>
          <cell r="CH162" t="str">
            <v>SAN JUAN CANCUC</v>
          </cell>
          <cell r="CI162" t="str">
            <v>-</v>
          </cell>
          <cell r="CJ162" t="str">
            <v>-</v>
          </cell>
          <cell r="CK162" t="str">
            <v>-</v>
          </cell>
          <cell r="CL162" t="str">
            <v>-</v>
          </cell>
          <cell r="CM162" t="str">
            <v>-</v>
          </cell>
          <cell r="CN162" t="str">
            <v>-</v>
          </cell>
          <cell r="CO162" t="str">
            <v>UNIÓN DE SAN ANTONIO</v>
          </cell>
          <cell r="CP162" t="str">
            <v>TLATLAYA</v>
          </cell>
          <cell r="CQ162" t="str">
            <v>ZINÁPARO</v>
          </cell>
          <cell r="CR162" t="str">
            <v>-</v>
          </cell>
          <cell r="CS162" t="str">
            <v>-</v>
          </cell>
          <cell r="CT162" t="str">
            <v>-</v>
          </cell>
          <cell r="CU162" t="str">
            <v>SAN ANDRÉS SINAXTLA</v>
          </cell>
          <cell r="CV162" t="str">
            <v>MIXTLA</v>
          </cell>
          <cell r="CW162" t="str">
            <v>-</v>
          </cell>
          <cell r="CX162" t="str">
            <v>-</v>
          </cell>
          <cell r="CY162" t="str">
            <v>-</v>
          </cell>
          <cell r="CZ162" t="str">
            <v>-</v>
          </cell>
          <cell r="DB162" t="str">
            <v>-</v>
          </cell>
          <cell r="DC162" t="str">
            <v>-</v>
          </cell>
          <cell r="DD162" t="str">
            <v>-</v>
          </cell>
          <cell r="DE162" t="str">
            <v>LANDERO Y COSS</v>
          </cell>
          <cell r="DF162" t="str">
            <v>-</v>
          </cell>
          <cell r="DG162" t="str">
            <v>-</v>
          </cell>
        </row>
        <row r="163">
          <cell r="AT163" t="str">
            <v>-</v>
          </cell>
          <cell r="AU163" t="str">
            <v>-</v>
          </cell>
          <cell r="AV163" t="str">
            <v>-</v>
          </cell>
          <cell r="AW163" t="str">
            <v>-</v>
          </cell>
          <cell r="AX163" t="str">
            <v>-</v>
          </cell>
          <cell r="AY163" t="str">
            <v>-</v>
          </cell>
          <cell r="AZ163" t="str">
            <v>7113</v>
          </cell>
          <cell r="BA163" t="str">
            <v>-</v>
          </cell>
          <cell r="BB163" t="str">
            <v>-</v>
          </cell>
          <cell r="BC163" t="str">
            <v>-</v>
          </cell>
          <cell r="BD163" t="str">
            <v>-</v>
          </cell>
          <cell r="BE163" t="str">
            <v>-</v>
          </cell>
          <cell r="BF163" t="str">
            <v>-</v>
          </cell>
          <cell r="BG163" t="str">
            <v>14110</v>
          </cell>
          <cell r="BH163" t="str">
            <v>15107</v>
          </cell>
          <cell r="BI163" t="str">
            <v>16111</v>
          </cell>
          <cell r="BJ163" t="str">
            <v>-</v>
          </cell>
          <cell r="BK163" t="str">
            <v>-</v>
          </cell>
          <cell r="BL163" t="str">
            <v>-</v>
          </cell>
          <cell r="BM163" t="str">
            <v>20097</v>
          </cell>
          <cell r="BN163" t="str">
            <v>21098</v>
          </cell>
          <cell r="BO163" t="str">
            <v>-</v>
          </cell>
          <cell r="BP163" t="str">
            <v>-</v>
          </cell>
          <cell r="BQ163" t="str">
            <v>-</v>
          </cell>
          <cell r="BR163" t="str">
            <v>-</v>
          </cell>
          <cell r="BS163" t="str">
            <v>-</v>
          </cell>
          <cell r="BT163" t="str">
            <v>-</v>
          </cell>
          <cell r="BU163" t="str">
            <v>-</v>
          </cell>
          <cell r="BV163" t="str">
            <v>-</v>
          </cell>
          <cell r="BW163" t="str">
            <v>30097</v>
          </cell>
          <cell r="BX163" t="str">
            <v>-</v>
          </cell>
          <cell r="BY163" t="str">
            <v>-</v>
          </cell>
          <cell r="CB163" t="str">
            <v>-</v>
          </cell>
          <cell r="CC163" t="str">
            <v>-</v>
          </cell>
          <cell r="CD163" t="str">
            <v>-</v>
          </cell>
          <cell r="CE163" t="str">
            <v>-</v>
          </cell>
          <cell r="CF163" t="str">
            <v>-</v>
          </cell>
          <cell r="CG163" t="str">
            <v>-</v>
          </cell>
          <cell r="CH163" t="str">
            <v>ALDAMA</v>
          </cell>
          <cell r="CI163" t="str">
            <v>-</v>
          </cell>
          <cell r="CJ163" t="str">
            <v>-</v>
          </cell>
          <cell r="CK163" t="str">
            <v>-</v>
          </cell>
          <cell r="CL163" t="str">
            <v>-</v>
          </cell>
          <cell r="CM163" t="str">
            <v>-</v>
          </cell>
          <cell r="CN163" t="str">
            <v>-</v>
          </cell>
          <cell r="CO163" t="str">
            <v>UNIÓN DE TULA</v>
          </cell>
          <cell r="CP163" t="str">
            <v>TONATICO</v>
          </cell>
          <cell r="CQ163" t="str">
            <v>ZIRACUARETIRO</v>
          </cell>
          <cell r="CR163" t="str">
            <v>-</v>
          </cell>
          <cell r="CS163" t="str">
            <v>-</v>
          </cell>
          <cell r="CT163" t="str">
            <v>-</v>
          </cell>
          <cell r="CU163" t="str">
            <v>SAN ANDRÉS SOLAGA</v>
          </cell>
          <cell r="CV163" t="str">
            <v>MOLCAXAC</v>
          </cell>
          <cell r="CW163" t="str">
            <v>-</v>
          </cell>
          <cell r="CX163" t="str">
            <v>-</v>
          </cell>
          <cell r="CY163" t="str">
            <v>-</v>
          </cell>
          <cell r="CZ163" t="str">
            <v>-</v>
          </cell>
          <cell r="DB163" t="str">
            <v>-</v>
          </cell>
          <cell r="DC163" t="str">
            <v>-</v>
          </cell>
          <cell r="DD163" t="str">
            <v>-</v>
          </cell>
          <cell r="DE163" t="str">
            <v>LERDO DE TEJADA</v>
          </cell>
          <cell r="DF163" t="str">
            <v>-</v>
          </cell>
          <cell r="DG163" t="str">
            <v>-</v>
          </cell>
        </row>
        <row r="164">
          <cell r="AT164" t="str">
            <v>-</v>
          </cell>
          <cell r="AU164" t="str">
            <v>-</v>
          </cell>
          <cell r="AV164" t="str">
            <v>-</v>
          </cell>
          <cell r="AW164" t="str">
            <v>-</v>
          </cell>
          <cell r="AX164" t="str">
            <v>-</v>
          </cell>
          <cell r="AY164" t="str">
            <v>-</v>
          </cell>
          <cell r="AZ164" t="str">
            <v>7114</v>
          </cell>
          <cell r="BA164" t="str">
            <v>-</v>
          </cell>
          <cell r="BB164" t="str">
            <v>-</v>
          </cell>
          <cell r="BC164" t="str">
            <v>-</v>
          </cell>
          <cell r="BD164" t="str">
            <v>-</v>
          </cell>
          <cell r="BE164" t="str">
            <v>-</v>
          </cell>
          <cell r="BF164" t="str">
            <v>-</v>
          </cell>
          <cell r="BG164" t="str">
            <v>14111</v>
          </cell>
          <cell r="BH164" t="str">
            <v>15108</v>
          </cell>
          <cell r="BI164" t="str">
            <v>16113</v>
          </cell>
          <cell r="BJ164" t="str">
            <v>-</v>
          </cell>
          <cell r="BK164" t="str">
            <v>-</v>
          </cell>
          <cell r="BL164" t="str">
            <v>-</v>
          </cell>
          <cell r="BM164" t="str">
            <v>20098</v>
          </cell>
          <cell r="BN164" t="str">
            <v>21099</v>
          </cell>
          <cell r="BO164" t="str">
            <v>-</v>
          </cell>
          <cell r="BP164" t="str">
            <v>-</v>
          </cell>
          <cell r="BQ164" t="str">
            <v>-</v>
          </cell>
          <cell r="BR164" t="str">
            <v>-</v>
          </cell>
          <cell r="BS164" t="str">
            <v>-</v>
          </cell>
          <cell r="BT164" t="str">
            <v>-</v>
          </cell>
          <cell r="BU164" t="str">
            <v>-</v>
          </cell>
          <cell r="BV164" t="str">
            <v>-</v>
          </cell>
          <cell r="BW164" t="str">
            <v>30098</v>
          </cell>
          <cell r="BX164" t="str">
            <v>-</v>
          </cell>
          <cell r="BY164" t="str">
            <v>-</v>
          </cell>
          <cell r="CB164" t="str">
            <v>-</v>
          </cell>
          <cell r="CC164" t="str">
            <v>-</v>
          </cell>
          <cell r="CD164" t="str">
            <v>-</v>
          </cell>
          <cell r="CE164" t="str">
            <v>-</v>
          </cell>
          <cell r="CF164" t="str">
            <v>-</v>
          </cell>
          <cell r="CG164" t="str">
            <v>-</v>
          </cell>
          <cell r="CH164" t="str">
            <v>BENEMÉRITO DE LAS AMÉRICAS</v>
          </cell>
          <cell r="CI164" t="str">
            <v>-</v>
          </cell>
          <cell r="CJ164" t="str">
            <v>-</v>
          </cell>
          <cell r="CK164" t="str">
            <v>-</v>
          </cell>
          <cell r="CL164" t="str">
            <v>-</v>
          </cell>
          <cell r="CM164" t="str">
            <v>-</v>
          </cell>
          <cell r="CN164" t="str">
            <v>-</v>
          </cell>
          <cell r="CO164" t="str">
            <v>VALLE DE GUADALUPE</v>
          </cell>
          <cell r="CP164" t="str">
            <v>TULTEPEC</v>
          </cell>
          <cell r="CQ164" t="str">
            <v>JOSÉ SIXTO VERDUZCO</v>
          </cell>
          <cell r="CR164" t="str">
            <v>-</v>
          </cell>
          <cell r="CS164" t="str">
            <v>-</v>
          </cell>
          <cell r="CT164" t="str">
            <v>-</v>
          </cell>
          <cell r="CU164" t="str">
            <v>SAN ANDRÉS TEOTILÁLPAM</v>
          </cell>
          <cell r="CV164" t="str">
            <v>CAÑADA MORELOS</v>
          </cell>
          <cell r="CW164" t="str">
            <v>-</v>
          </cell>
          <cell r="CX164" t="str">
            <v>-</v>
          </cell>
          <cell r="CY164" t="str">
            <v>-</v>
          </cell>
          <cell r="CZ164" t="str">
            <v>-</v>
          </cell>
          <cell r="DB164" t="str">
            <v>-</v>
          </cell>
          <cell r="DC164" t="str">
            <v>-</v>
          </cell>
          <cell r="DD164" t="str">
            <v>-</v>
          </cell>
          <cell r="DE164" t="str">
            <v>MAGDALENA</v>
          </cell>
          <cell r="DF164" t="str">
            <v>-</v>
          </cell>
          <cell r="DG164" t="str">
            <v>-</v>
          </cell>
        </row>
        <row r="165">
          <cell r="AT165" t="str">
            <v>-</v>
          </cell>
          <cell r="AU165" t="str">
            <v>-</v>
          </cell>
          <cell r="AV165" t="str">
            <v>-</v>
          </cell>
          <cell r="AW165" t="str">
            <v>-</v>
          </cell>
          <cell r="AX165" t="str">
            <v>-</v>
          </cell>
          <cell r="AY165" t="str">
            <v>-</v>
          </cell>
          <cell r="AZ165" t="str">
            <v>7115</v>
          </cell>
          <cell r="BA165" t="str">
            <v>-</v>
          </cell>
          <cell r="BB165" t="str">
            <v>-</v>
          </cell>
          <cell r="BC165" t="str">
            <v>-</v>
          </cell>
          <cell r="BD165" t="str">
            <v>-</v>
          </cell>
          <cell r="BE165" t="str">
            <v>-</v>
          </cell>
          <cell r="BF165" t="str">
            <v>-</v>
          </cell>
          <cell r="BG165" t="str">
            <v>14112</v>
          </cell>
          <cell r="BH165" t="str">
            <v>15110</v>
          </cell>
          <cell r="BI165">
            <v>16999</v>
          </cell>
          <cell r="BJ165" t="str">
            <v>-</v>
          </cell>
          <cell r="BK165" t="str">
            <v>-</v>
          </cell>
          <cell r="BL165" t="str">
            <v>-</v>
          </cell>
          <cell r="BM165" t="str">
            <v>20099</v>
          </cell>
          <cell r="BN165" t="str">
            <v>21100</v>
          </cell>
          <cell r="BO165" t="str">
            <v>-</v>
          </cell>
          <cell r="BP165" t="str">
            <v>-</v>
          </cell>
          <cell r="BQ165" t="str">
            <v>-</v>
          </cell>
          <cell r="BR165" t="str">
            <v>-</v>
          </cell>
          <cell r="BS165" t="str">
            <v>-</v>
          </cell>
          <cell r="BT165" t="str">
            <v>-</v>
          </cell>
          <cell r="BU165" t="str">
            <v>-</v>
          </cell>
          <cell r="BV165" t="str">
            <v>-</v>
          </cell>
          <cell r="BW165" t="str">
            <v>30099</v>
          </cell>
          <cell r="BX165" t="str">
            <v>-</v>
          </cell>
          <cell r="BY165" t="str">
            <v>-</v>
          </cell>
          <cell r="CB165" t="str">
            <v>-</v>
          </cell>
          <cell r="CC165" t="str">
            <v>-</v>
          </cell>
          <cell r="CD165" t="str">
            <v>-</v>
          </cell>
          <cell r="CE165" t="str">
            <v>-</v>
          </cell>
          <cell r="CF165" t="str">
            <v>-</v>
          </cell>
          <cell r="CG165" t="str">
            <v>-</v>
          </cell>
          <cell r="CH165" t="str">
            <v>MARAVILLA TENEJAPA</v>
          </cell>
          <cell r="CI165" t="str">
            <v>-</v>
          </cell>
          <cell r="CJ165" t="str">
            <v>-</v>
          </cell>
          <cell r="CK165" t="str">
            <v>-</v>
          </cell>
          <cell r="CL165" t="str">
            <v>-</v>
          </cell>
          <cell r="CM165" t="str">
            <v>-</v>
          </cell>
          <cell r="CN165" t="str">
            <v>-</v>
          </cell>
          <cell r="CO165" t="str">
            <v>VALLE DE JUÁREZ</v>
          </cell>
          <cell r="CP165" t="str">
            <v>VALLE DE BRAVO</v>
          </cell>
          <cell r="CQ165" t="str">
            <v>NO IDENTIFICADO</v>
          </cell>
          <cell r="CR165" t="str">
            <v>-</v>
          </cell>
          <cell r="CS165" t="str">
            <v>-</v>
          </cell>
          <cell r="CT165" t="str">
            <v>-</v>
          </cell>
          <cell r="CU165" t="str">
            <v>SAN ANDRÉS TEPETLAPA</v>
          </cell>
          <cell r="CV165" t="str">
            <v>NAUPAN</v>
          </cell>
          <cell r="CW165" t="str">
            <v>-</v>
          </cell>
          <cell r="CX165" t="str">
            <v>-</v>
          </cell>
          <cell r="CY165" t="str">
            <v>-</v>
          </cell>
          <cell r="CZ165" t="str">
            <v>-</v>
          </cell>
          <cell r="DB165" t="str">
            <v>-</v>
          </cell>
          <cell r="DC165" t="str">
            <v>-</v>
          </cell>
          <cell r="DD165" t="str">
            <v>-</v>
          </cell>
          <cell r="DE165" t="str">
            <v>MALTRATA</v>
          </cell>
          <cell r="DF165" t="str">
            <v>-</v>
          </cell>
          <cell r="DG165" t="str">
            <v>-</v>
          </cell>
        </row>
        <row r="166">
          <cell r="AT166" t="str">
            <v>-</v>
          </cell>
          <cell r="AU166" t="str">
            <v>-</v>
          </cell>
          <cell r="AV166" t="str">
            <v>-</v>
          </cell>
          <cell r="AW166" t="str">
            <v>-</v>
          </cell>
          <cell r="AX166" t="str">
            <v>-</v>
          </cell>
          <cell r="AY166" t="str">
            <v>-</v>
          </cell>
          <cell r="AZ166" t="str">
            <v>7116</v>
          </cell>
          <cell r="BA166" t="str">
            <v>-</v>
          </cell>
          <cell r="BB166" t="str">
            <v>-</v>
          </cell>
          <cell r="BC166" t="str">
            <v>-</v>
          </cell>
          <cell r="BD166" t="str">
            <v>-</v>
          </cell>
          <cell r="BE166" t="str">
            <v>-</v>
          </cell>
          <cell r="BF166" t="str">
            <v>-</v>
          </cell>
          <cell r="BG166" t="str">
            <v>14113</v>
          </cell>
          <cell r="BH166" t="str">
            <v>15111</v>
          </cell>
          <cell r="BI166" t="str">
            <v>-</v>
          </cell>
          <cell r="BJ166" t="str">
            <v>-</v>
          </cell>
          <cell r="BK166" t="str">
            <v>-</v>
          </cell>
          <cell r="BL166" t="str">
            <v>-</v>
          </cell>
          <cell r="BM166" t="str">
            <v>20100</v>
          </cell>
          <cell r="BN166" t="str">
            <v>21101</v>
          </cell>
          <cell r="BO166" t="str">
            <v>-</v>
          </cell>
          <cell r="BP166" t="str">
            <v>-</v>
          </cell>
          <cell r="BQ166" t="str">
            <v>-</v>
          </cell>
          <cell r="BR166" t="str">
            <v>-</v>
          </cell>
          <cell r="BS166" t="str">
            <v>-</v>
          </cell>
          <cell r="BT166" t="str">
            <v>-</v>
          </cell>
          <cell r="BU166" t="str">
            <v>-</v>
          </cell>
          <cell r="BV166" t="str">
            <v>-</v>
          </cell>
          <cell r="BW166" t="str">
            <v>30100</v>
          </cell>
          <cell r="BX166" t="str">
            <v>-</v>
          </cell>
          <cell r="BY166" t="str">
            <v>-</v>
          </cell>
          <cell r="CB166" t="str">
            <v>-</v>
          </cell>
          <cell r="CC166" t="str">
            <v>-</v>
          </cell>
          <cell r="CD166" t="str">
            <v>-</v>
          </cell>
          <cell r="CE166" t="str">
            <v>-</v>
          </cell>
          <cell r="CF166" t="str">
            <v>-</v>
          </cell>
          <cell r="CG166" t="str">
            <v>-</v>
          </cell>
          <cell r="CH166" t="str">
            <v>MARQUÉS DE COMILLAS</v>
          </cell>
          <cell r="CI166" t="str">
            <v>-</v>
          </cell>
          <cell r="CJ166" t="str">
            <v>-</v>
          </cell>
          <cell r="CK166" t="str">
            <v>-</v>
          </cell>
          <cell r="CL166" t="str">
            <v>-</v>
          </cell>
          <cell r="CM166" t="str">
            <v>-</v>
          </cell>
          <cell r="CN166" t="str">
            <v>-</v>
          </cell>
          <cell r="CO166" t="str">
            <v>SAN GABRIEL</v>
          </cell>
          <cell r="CP166" t="str">
            <v>VILLA DE ALLENDE</v>
          </cell>
          <cell r="CQ166" t="str">
            <v>-</v>
          </cell>
          <cell r="CR166" t="str">
            <v>-</v>
          </cell>
          <cell r="CS166" t="str">
            <v>-</v>
          </cell>
          <cell r="CT166" t="str">
            <v>-</v>
          </cell>
          <cell r="CU166" t="str">
            <v>SAN ANDRÉS YAÁ</v>
          </cell>
          <cell r="CV166" t="str">
            <v>NAUZONTLA</v>
          </cell>
          <cell r="CW166" t="str">
            <v>-</v>
          </cell>
          <cell r="CX166" t="str">
            <v>-</v>
          </cell>
          <cell r="CY166" t="str">
            <v>-</v>
          </cell>
          <cell r="CZ166" t="str">
            <v>-</v>
          </cell>
          <cell r="DB166" t="str">
            <v>-</v>
          </cell>
          <cell r="DC166" t="str">
            <v>-</v>
          </cell>
          <cell r="DD166" t="str">
            <v>-</v>
          </cell>
          <cell r="DE166" t="str">
            <v>MANLIO FABIO ALTAMIRANO</v>
          </cell>
          <cell r="DF166" t="str">
            <v>-</v>
          </cell>
          <cell r="DG166" t="str">
            <v>-</v>
          </cell>
        </row>
        <row r="167">
          <cell r="AT167" t="str">
            <v>-</v>
          </cell>
          <cell r="AU167" t="str">
            <v>-</v>
          </cell>
          <cell r="AV167" t="str">
            <v>-</v>
          </cell>
          <cell r="AW167" t="str">
            <v>-</v>
          </cell>
          <cell r="AX167" t="str">
            <v>-</v>
          </cell>
          <cell r="AY167" t="str">
            <v>-</v>
          </cell>
          <cell r="AZ167" t="str">
            <v>7117</v>
          </cell>
          <cell r="BA167" t="str">
            <v>-</v>
          </cell>
          <cell r="BB167" t="str">
            <v>-</v>
          </cell>
          <cell r="BC167" t="str">
            <v>-</v>
          </cell>
          <cell r="BD167" t="str">
            <v>-</v>
          </cell>
          <cell r="BE167" t="str">
            <v>-</v>
          </cell>
          <cell r="BF167" t="str">
            <v>-</v>
          </cell>
          <cell r="BG167" t="str">
            <v>14114</v>
          </cell>
          <cell r="BH167" t="str">
            <v>15112</v>
          </cell>
          <cell r="BI167" t="str">
            <v>-</v>
          </cell>
          <cell r="BJ167" t="str">
            <v>-</v>
          </cell>
          <cell r="BK167" t="str">
            <v>-</v>
          </cell>
          <cell r="BL167" t="str">
            <v>-</v>
          </cell>
          <cell r="BM167" t="str">
            <v>20101</v>
          </cell>
          <cell r="BN167" t="str">
            <v>21102</v>
          </cell>
          <cell r="BO167" t="str">
            <v>-</v>
          </cell>
          <cell r="BP167" t="str">
            <v>-</v>
          </cell>
          <cell r="BQ167" t="str">
            <v>-</v>
          </cell>
          <cell r="BR167" t="str">
            <v>-</v>
          </cell>
          <cell r="BS167" t="str">
            <v>-</v>
          </cell>
          <cell r="BT167" t="str">
            <v>-</v>
          </cell>
          <cell r="BU167" t="str">
            <v>-</v>
          </cell>
          <cell r="BV167" t="str">
            <v>-</v>
          </cell>
          <cell r="BW167" t="str">
            <v>30101</v>
          </cell>
          <cell r="BX167" t="str">
            <v>-</v>
          </cell>
          <cell r="BY167" t="str">
            <v>-</v>
          </cell>
          <cell r="CB167" t="str">
            <v>-</v>
          </cell>
          <cell r="CC167" t="str">
            <v>-</v>
          </cell>
          <cell r="CD167" t="str">
            <v>-</v>
          </cell>
          <cell r="CE167" t="str">
            <v>-</v>
          </cell>
          <cell r="CF167" t="str">
            <v>-</v>
          </cell>
          <cell r="CG167" t="str">
            <v>-</v>
          </cell>
          <cell r="CH167" t="str">
            <v>MONTECRISTO DE GUERRERO</v>
          </cell>
          <cell r="CI167" t="str">
            <v>-</v>
          </cell>
          <cell r="CJ167" t="str">
            <v>-</v>
          </cell>
          <cell r="CK167" t="str">
            <v>-</v>
          </cell>
          <cell r="CL167" t="str">
            <v>-</v>
          </cell>
          <cell r="CM167" t="str">
            <v>-</v>
          </cell>
          <cell r="CN167" t="str">
            <v>-</v>
          </cell>
          <cell r="CO167" t="str">
            <v>VILLA CORONA</v>
          </cell>
          <cell r="CP167" t="str">
            <v>VILLA DEL CARBÓN</v>
          </cell>
          <cell r="CQ167" t="str">
            <v>-</v>
          </cell>
          <cell r="CR167" t="str">
            <v>-</v>
          </cell>
          <cell r="CS167" t="str">
            <v>-</v>
          </cell>
          <cell r="CT167" t="str">
            <v>-</v>
          </cell>
          <cell r="CU167" t="str">
            <v>SAN ANDRÉS ZABACHE</v>
          </cell>
          <cell r="CV167" t="str">
            <v>NEALTICAN</v>
          </cell>
          <cell r="CW167" t="str">
            <v>-</v>
          </cell>
          <cell r="CX167" t="str">
            <v>-</v>
          </cell>
          <cell r="CY167" t="str">
            <v>-</v>
          </cell>
          <cell r="CZ167" t="str">
            <v>-</v>
          </cell>
          <cell r="DB167" t="str">
            <v>-</v>
          </cell>
          <cell r="DC167" t="str">
            <v>-</v>
          </cell>
          <cell r="DD167" t="str">
            <v>-</v>
          </cell>
          <cell r="DE167" t="str">
            <v>MARIANO ESCOBEDO</v>
          </cell>
          <cell r="DF167" t="str">
            <v>-</v>
          </cell>
          <cell r="DG167" t="str">
            <v>-</v>
          </cell>
        </row>
        <row r="168">
          <cell r="AT168" t="str">
            <v>-</v>
          </cell>
          <cell r="AU168" t="str">
            <v>-</v>
          </cell>
          <cell r="AV168" t="str">
            <v>-</v>
          </cell>
          <cell r="AW168" t="str">
            <v>-</v>
          </cell>
          <cell r="AX168" t="str">
            <v>-</v>
          </cell>
          <cell r="AY168" t="str">
            <v>-</v>
          </cell>
          <cell r="AZ168" t="str">
            <v>7118</v>
          </cell>
          <cell r="BA168" t="str">
            <v>-</v>
          </cell>
          <cell r="BB168" t="str">
            <v>-</v>
          </cell>
          <cell r="BC168" t="str">
            <v>-</v>
          </cell>
          <cell r="BD168" t="str">
            <v>-</v>
          </cell>
          <cell r="BE168" t="str">
            <v>-</v>
          </cell>
          <cell r="BF168" t="str">
            <v>-</v>
          </cell>
          <cell r="BG168" t="str">
            <v>14115</v>
          </cell>
          <cell r="BH168" t="str">
            <v>15113</v>
          </cell>
          <cell r="BI168" t="str">
            <v>-</v>
          </cell>
          <cell r="BJ168" t="str">
            <v>-</v>
          </cell>
          <cell r="BK168" t="str">
            <v>-</v>
          </cell>
          <cell r="BL168" t="str">
            <v>-</v>
          </cell>
          <cell r="BM168" t="str">
            <v>20102</v>
          </cell>
          <cell r="BN168" t="str">
            <v>21103</v>
          </cell>
          <cell r="BO168" t="str">
            <v>-</v>
          </cell>
          <cell r="BP168" t="str">
            <v>-</v>
          </cell>
          <cell r="BQ168" t="str">
            <v>-</v>
          </cell>
          <cell r="BR168" t="str">
            <v>-</v>
          </cell>
          <cell r="BS168" t="str">
            <v>-</v>
          </cell>
          <cell r="BT168" t="str">
            <v>-</v>
          </cell>
          <cell r="BU168" t="str">
            <v>-</v>
          </cell>
          <cell r="BV168" t="str">
            <v>-</v>
          </cell>
          <cell r="BW168" t="str">
            <v>30103</v>
          </cell>
          <cell r="BX168" t="str">
            <v>-</v>
          </cell>
          <cell r="BY168" t="str">
            <v>-</v>
          </cell>
          <cell r="CB168" t="str">
            <v>-</v>
          </cell>
          <cell r="CC168" t="str">
            <v>-</v>
          </cell>
          <cell r="CD168" t="str">
            <v>-</v>
          </cell>
          <cell r="CE168" t="str">
            <v>-</v>
          </cell>
          <cell r="CF168" t="str">
            <v>-</v>
          </cell>
          <cell r="CG168" t="str">
            <v>-</v>
          </cell>
          <cell r="CH168" t="str">
            <v>SAN ANDRÉS DURAZNAL</v>
          </cell>
          <cell r="CI168" t="str">
            <v>-</v>
          </cell>
          <cell r="CJ168" t="str">
            <v>-</v>
          </cell>
          <cell r="CK168" t="str">
            <v>-</v>
          </cell>
          <cell r="CL168" t="str">
            <v>-</v>
          </cell>
          <cell r="CM168" t="str">
            <v>-</v>
          </cell>
          <cell r="CN168" t="str">
            <v>-</v>
          </cell>
          <cell r="CO168" t="str">
            <v>VILLA GUERRERO</v>
          </cell>
          <cell r="CP168" t="str">
            <v>VILLA GUERRERO</v>
          </cell>
          <cell r="CQ168" t="str">
            <v>-</v>
          </cell>
          <cell r="CR168" t="str">
            <v>-</v>
          </cell>
          <cell r="CS168" t="str">
            <v>-</v>
          </cell>
          <cell r="CT168" t="str">
            <v>-</v>
          </cell>
          <cell r="CU168" t="str">
            <v>SAN ANDRÉS ZAUTLA</v>
          </cell>
          <cell r="CV168" t="str">
            <v>NICOLÁS BRAVO</v>
          </cell>
          <cell r="CW168" t="str">
            <v>-</v>
          </cell>
          <cell r="CX168" t="str">
            <v>-</v>
          </cell>
          <cell r="CY168" t="str">
            <v>-</v>
          </cell>
          <cell r="CZ168" t="str">
            <v>-</v>
          </cell>
          <cell r="DB168" t="str">
            <v>-</v>
          </cell>
          <cell r="DC168" t="str">
            <v>-</v>
          </cell>
          <cell r="DD168" t="str">
            <v>-</v>
          </cell>
          <cell r="DE168" t="str">
            <v>MECATLÁN</v>
          </cell>
          <cell r="DF168" t="str">
            <v>-</v>
          </cell>
          <cell r="DG168" t="str">
            <v>-</v>
          </cell>
        </row>
        <row r="169">
          <cell r="AT169" t="str">
            <v>-</v>
          </cell>
          <cell r="AU169" t="str">
            <v>-</v>
          </cell>
          <cell r="AV169" t="str">
            <v>-</v>
          </cell>
          <cell r="AW169" t="str">
            <v>-</v>
          </cell>
          <cell r="AX169" t="str">
            <v>-</v>
          </cell>
          <cell r="AY169" t="str">
            <v>-</v>
          </cell>
          <cell r="AZ169" t="str">
            <v>7119</v>
          </cell>
          <cell r="BA169" t="str">
            <v>-</v>
          </cell>
          <cell r="BB169" t="str">
            <v>-</v>
          </cell>
          <cell r="BC169" t="str">
            <v>-</v>
          </cell>
          <cell r="BD169" t="str">
            <v>-</v>
          </cell>
          <cell r="BE169" t="str">
            <v>-</v>
          </cell>
          <cell r="BF169" t="str">
            <v>-</v>
          </cell>
          <cell r="BG169" t="str">
            <v>14116</v>
          </cell>
          <cell r="BH169" t="str">
            <v>15114</v>
          </cell>
          <cell r="BI169" t="str">
            <v>-</v>
          </cell>
          <cell r="BJ169" t="str">
            <v>-</v>
          </cell>
          <cell r="BK169" t="str">
            <v>-</v>
          </cell>
          <cell r="BL169" t="str">
            <v>-</v>
          </cell>
          <cell r="BM169" t="str">
            <v>20103</v>
          </cell>
          <cell r="BN169" t="str">
            <v>21104</v>
          </cell>
          <cell r="BO169" t="str">
            <v>-</v>
          </cell>
          <cell r="BP169" t="str">
            <v>-</v>
          </cell>
          <cell r="BQ169" t="str">
            <v>-</v>
          </cell>
          <cell r="BR169" t="str">
            <v>-</v>
          </cell>
          <cell r="BS169" t="str">
            <v>-</v>
          </cell>
          <cell r="BT169" t="str">
            <v>-</v>
          </cell>
          <cell r="BU169" t="str">
            <v>-</v>
          </cell>
          <cell r="BV169" t="str">
            <v>-</v>
          </cell>
          <cell r="BW169" t="str">
            <v>30104</v>
          </cell>
          <cell r="BX169" t="str">
            <v>-</v>
          </cell>
          <cell r="BY169" t="str">
            <v>-</v>
          </cell>
          <cell r="CB169" t="str">
            <v>-</v>
          </cell>
          <cell r="CC169" t="str">
            <v>-</v>
          </cell>
          <cell r="CD169" t="str">
            <v>-</v>
          </cell>
          <cell r="CE169" t="str">
            <v>-</v>
          </cell>
          <cell r="CF169" t="str">
            <v>-</v>
          </cell>
          <cell r="CG169" t="str">
            <v>-</v>
          </cell>
          <cell r="CH169" t="str">
            <v>SANTIAGO EL PINAR</v>
          </cell>
          <cell r="CI169" t="str">
            <v>-</v>
          </cell>
          <cell r="CJ169" t="str">
            <v>-</v>
          </cell>
          <cell r="CK169" t="str">
            <v>-</v>
          </cell>
          <cell r="CL169" t="str">
            <v>-</v>
          </cell>
          <cell r="CM169" t="str">
            <v>-</v>
          </cell>
          <cell r="CN169" t="str">
            <v>-</v>
          </cell>
          <cell r="CO169" t="str">
            <v>VILLA HIDALGO</v>
          </cell>
          <cell r="CP169" t="str">
            <v>VILLA VICTORIA</v>
          </cell>
          <cell r="CQ169" t="str">
            <v>-</v>
          </cell>
          <cell r="CR169" t="str">
            <v>-</v>
          </cell>
          <cell r="CS169" t="str">
            <v>-</v>
          </cell>
          <cell r="CT169" t="str">
            <v>-</v>
          </cell>
          <cell r="CU169" t="str">
            <v>SAN ANTONINO CASTILLO VELASCO</v>
          </cell>
          <cell r="CV169" t="str">
            <v>NOPALUCAN</v>
          </cell>
          <cell r="CW169" t="str">
            <v>-</v>
          </cell>
          <cell r="CX169" t="str">
            <v>-</v>
          </cell>
          <cell r="CY169" t="str">
            <v>-</v>
          </cell>
          <cell r="CZ169" t="str">
            <v>-</v>
          </cell>
          <cell r="DB169" t="str">
            <v>-</v>
          </cell>
          <cell r="DC169" t="str">
            <v>-</v>
          </cell>
          <cell r="DD169" t="str">
            <v>-</v>
          </cell>
          <cell r="DE169" t="str">
            <v>MECAYAPAN</v>
          </cell>
          <cell r="DF169" t="str">
            <v>-</v>
          </cell>
          <cell r="DG169" t="str">
            <v>-</v>
          </cell>
        </row>
        <row r="170">
          <cell r="AT170" t="str">
            <v>-</v>
          </cell>
          <cell r="AU170" t="str">
            <v>-</v>
          </cell>
          <cell r="AV170" t="str">
            <v>-</v>
          </cell>
          <cell r="AW170" t="str">
            <v>-</v>
          </cell>
          <cell r="AX170" t="str">
            <v>-</v>
          </cell>
          <cell r="AY170" t="str">
            <v>-</v>
          </cell>
          <cell r="AZ170" t="str">
            <v>7120</v>
          </cell>
          <cell r="BA170" t="str">
            <v>-</v>
          </cell>
          <cell r="BB170" t="str">
            <v>-</v>
          </cell>
          <cell r="BC170" t="str">
            <v>-</v>
          </cell>
          <cell r="BD170" t="str">
            <v>-</v>
          </cell>
          <cell r="BE170" t="str">
            <v>-</v>
          </cell>
          <cell r="BF170" t="str">
            <v>-</v>
          </cell>
          <cell r="BG170" t="str">
            <v>14117</v>
          </cell>
          <cell r="BH170" t="str">
            <v>15115</v>
          </cell>
          <cell r="BI170" t="str">
            <v>-</v>
          </cell>
          <cell r="BJ170" t="str">
            <v>-</v>
          </cell>
          <cell r="BK170" t="str">
            <v>-</v>
          </cell>
          <cell r="BL170" t="str">
            <v>-</v>
          </cell>
          <cell r="BM170" t="str">
            <v>20104</v>
          </cell>
          <cell r="BN170" t="str">
            <v>21105</v>
          </cell>
          <cell r="BO170" t="str">
            <v>-</v>
          </cell>
          <cell r="BP170" t="str">
            <v>-</v>
          </cell>
          <cell r="BQ170" t="str">
            <v>-</v>
          </cell>
          <cell r="BR170" t="str">
            <v>-</v>
          </cell>
          <cell r="BS170" t="str">
            <v>-</v>
          </cell>
          <cell r="BT170" t="str">
            <v>-</v>
          </cell>
          <cell r="BU170" t="str">
            <v>-</v>
          </cell>
          <cell r="BV170" t="str">
            <v>-</v>
          </cell>
          <cell r="BW170" t="str">
            <v>30105</v>
          </cell>
          <cell r="BX170" t="str">
            <v>-</v>
          </cell>
          <cell r="BY170" t="str">
            <v>-</v>
          </cell>
          <cell r="CB170" t="str">
            <v>-</v>
          </cell>
          <cell r="CC170" t="str">
            <v>-</v>
          </cell>
          <cell r="CD170" t="str">
            <v>-</v>
          </cell>
          <cell r="CE170" t="str">
            <v>-</v>
          </cell>
          <cell r="CF170" t="str">
            <v>-</v>
          </cell>
          <cell r="CG170" t="str">
            <v>-</v>
          </cell>
          <cell r="CH170" t="str">
            <v>CAPITÁN LUIS ÁNGEL VIDAL</v>
          </cell>
          <cell r="CI170" t="str">
            <v>-</v>
          </cell>
          <cell r="CJ170" t="str">
            <v>-</v>
          </cell>
          <cell r="CK170" t="str">
            <v>-</v>
          </cell>
          <cell r="CL170" t="str">
            <v>-</v>
          </cell>
          <cell r="CM170" t="str">
            <v>-</v>
          </cell>
          <cell r="CN170" t="str">
            <v>-</v>
          </cell>
          <cell r="CO170" t="str">
            <v>CAÑADAS DE OBREGÓN</v>
          </cell>
          <cell r="CP170" t="str">
            <v>XONACATLÁN</v>
          </cell>
          <cell r="CQ170" t="str">
            <v>-</v>
          </cell>
          <cell r="CR170" t="str">
            <v>-</v>
          </cell>
          <cell r="CS170" t="str">
            <v>-</v>
          </cell>
          <cell r="CT170" t="str">
            <v>-</v>
          </cell>
          <cell r="CU170" t="str">
            <v>SAN ANTONINO EL ALTO</v>
          </cell>
          <cell r="CV170" t="str">
            <v>OCOTEPEC</v>
          </cell>
          <cell r="CW170" t="str">
            <v>-</v>
          </cell>
          <cell r="CX170" t="str">
            <v>-</v>
          </cell>
          <cell r="CY170" t="str">
            <v>-</v>
          </cell>
          <cell r="CZ170" t="str">
            <v>-</v>
          </cell>
          <cell r="DB170" t="str">
            <v>-</v>
          </cell>
          <cell r="DC170" t="str">
            <v>-</v>
          </cell>
          <cell r="DD170" t="str">
            <v>-</v>
          </cell>
          <cell r="DE170" t="str">
            <v>MEDELLÍN</v>
          </cell>
          <cell r="DF170" t="str">
            <v>-</v>
          </cell>
          <cell r="DG170" t="str">
            <v>-</v>
          </cell>
        </row>
        <row r="171">
          <cell r="AT171" t="str">
            <v>-</v>
          </cell>
          <cell r="AU171" t="str">
            <v>-</v>
          </cell>
          <cell r="AV171" t="str">
            <v>-</v>
          </cell>
          <cell r="AW171" t="str">
            <v>-</v>
          </cell>
          <cell r="AX171" t="str">
            <v>-</v>
          </cell>
          <cell r="AY171" t="str">
            <v>-</v>
          </cell>
          <cell r="AZ171" t="str">
            <v>7121</v>
          </cell>
          <cell r="BA171" t="str">
            <v>-</v>
          </cell>
          <cell r="BB171" t="str">
            <v>-</v>
          </cell>
          <cell r="BC171" t="str">
            <v>-</v>
          </cell>
          <cell r="BD171" t="str">
            <v>-</v>
          </cell>
          <cell r="BE171" t="str">
            <v>-</v>
          </cell>
          <cell r="BF171" t="str">
            <v>-</v>
          </cell>
          <cell r="BG171" t="str">
            <v>14118</v>
          </cell>
          <cell r="BH171" t="str">
            <v>15116</v>
          </cell>
          <cell r="BI171" t="str">
            <v>-</v>
          </cell>
          <cell r="BJ171" t="str">
            <v>-</v>
          </cell>
          <cell r="BK171" t="str">
            <v>-</v>
          </cell>
          <cell r="BL171" t="str">
            <v>-</v>
          </cell>
          <cell r="BM171" t="str">
            <v>20105</v>
          </cell>
          <cell r="BN171" t="str">
            <v>21106</v>
          </cell>
          <cell r="BO171" t="str">
            <v>-</v>
          </cell>
          <cell r="BP171" t="str">
            <v>-</v>
          </cell>
          <cell r="BQ171" t="str">
            <v>-</v>
          </cell>
          <cell r="BR171" t="str">
            <v>-</v>
          </cell>
          <cell r="BS171" t="str">
            <v>-</v>
          </cell>
          <cell r="BT171" t="str">
            <v>-</v>
          </cell>
          <cell r="BU171" t="str">
            <v>-</v>
          </cell>
          <cell r="BV171" t="str">
            <v>-</v>
          </cell>
          <cell r="BW171" t="str">
            <v>30106</v>
          </cell>
          <cell r="BX171" t="str">
            <v>-</v>
          </cell>
          <cell r="BY171" t="str">
            <v>-</v>
          </cell>
          <cell r="CB171" t="str">
            <v>-</v>
          </cell>
          <cell r="CC171" t="str">
            <v>-</v>
          </cell>
          <cell r="CD171" t="str">
            <v>-</v>
          </cell>
          <cell r="CE171" t="str">
            <v>-</v>
          </cell>
          <cell r="CF171" t="str">
            <v>-</v>
          </cell>
          <cell r="CG171" t="str">
            <v>-</v>
          </cell>
          <cell r="CH171" t="str">
            <v>RINCÓN CHAMULA SAN PEDRO</v>
          </cell>
          <cell r="CI171" t="str">
            <v>-</v>
          </cell>
          <cell r="CJ171" t="str">
            <v>-</v>
          </cell>
          <cell r="CK171" t="str">
            <v>-</v>
          </cell>
          <cell r="CL171" t="str">
            <v>-</v>
          </cell>
          <cell r="CM171" t="str">
            <v>-</v>
          </cell>
          <cell r="CN171" t="str">
            <v>-</v>
          </cell>
          <cell r="CO171" t="str">
            <v>YAHUALICA DE GONZÁLEZ GALLO</v>
          </cell>
          <cell r="CP171" t="str">
            <v>ZACAZONAPAN</v>
          </cell>
          <cell r="CQ171" t="str">
            <v>-</v>
          </cell>
          <cell r="CR171" t="str">
            <v>-</v>
          </cell>
          <cell r="CS171" t="str">
            <v>-</v>
          </cell>
          <cell r="CT171" t="str">
            <v>-</v>
          </cell>
          <cell r="CU171" t="str">
            <v>SAN ANTONINO MONTE VERDE</v>
          </cell>
          <cell r="CV171" t="str">
            <v>OCOYUCAN</v>
          </cell>
          <cell r="CW171" t="str">
            <v>-</v>
          </cell>
          <cell r="CX171" t="str">
            <v>-</v>
          </cell>
          <cell r="CY171" t="str">
            <v>-</v>
          </cell>
          <cell r="CZ171" t="str">
            <v>-</v>
          </cell>
          <cell r="DB171" t="str">
            <v>-</v>
          </cell>
          <cell r="DC171" t="str">
            <v>-</v>
          </cell>
          <cell r="DD171" t="str">
            <v>-</v>
          </cell>
          <cell r="DE171" t="str">
            <v>MIAHUATLÁN</v>
          </cell>
          <cell r="DF171" t="str">
            <v>-</v>
          </cell>
          <cell r="DG171" t="str">
            <v>-</v>
          </cell>
        </row>
        <row r="172">
          <cell r="AT172" t="str">
            <v>-</v>
          </cell>
          <cell r="AU172" t="str">
            <v>-</v>
          </cell>
          <cell r="AV172" t="str">
            <v>-</v>
          </cell>
          <cell r="AW172" t="str">
            <v>-</v>
          </cell>
          <cell r="AX172" t="str">
            <v>-</v>
          </cell>
          <cell r="AY172" t="str">
            <v>-</v>
          </cell>
          <cell r="AZ172" t="str">
            <v>7122</v>
          </cell>
          <cell r="BA172" t="str">
            <v>-</v>
          </cell>
          <cell r="BB172" t="str">
            <v>-</v>
          </cell>
          <cell r="BC172" t="str">
            <v>-</v>
          </cell>
          <cell r="BD172" t="str">
            <v>-</v>
          </cell>
          <cell r="BE172" t="str">
            <v>-</v>
          </cell>
          <cell r="BF172" t="str">
            <v>-</v>
          </cell>
          <cell r="BG172" t="str">
            <v>14119</v>
          </cell>
          <cell r="BH172" t="str">
            <v>15117</v>
          </cell>
          <cell r="BI172" t="str">
            <v>-</v>
          </cell>
          <cell r="BJ172" t="str">
            <v>-</v>
          </cell>
          <cell r="BK172" t="str">
            <v>-</v>
          </cell>
          <cell r="BL172" t="str">
            <v>-</v>
          </cell>
          <cell r="BM172" t="str">
            <v>20106</v>
          </cell>
          <cell r="BN172" t="str">
            <v>21107</v>
          </cell>
          <cell r="BO172" t="str">
            <v>-</v>
          </cell>
          <cell r="BP172" t="str">
            <v>-</v>
          </cell>
          <cell r="BQ172" t="str">
            <v>-</v>
          </cell>
          <cell r="BR172" t="str">
            <v>-</v>
          </cell>
          <cell r="BS172" t="str">
            <v>-</v>
          </cell>
          <cell r="BT172" t="str">
            <v>-</v>
          </cell>
          <cell r="BU172" t="str">
            <v>-</v>
          </cell>
          <cell r="BV172" t="str">
            <v>-</v>
          </cell>
          <cell r="BW172" t="str">
            <v>30107</v>
          </cell>
          <cell r="BX172" t="str">
            <v>-</v>
          </cell>
          <cell r="BY172" t="str">
            <v>-</v>
          </cell>
          <cell r="CB172" t="str">
            <v>-</v>
          </cell>
          <cell r="CC172" t="str">
            <v>-</v>
          </cell>
          <cell r="CD172" t="str">
            <v>-</v>
          </cell>
          <cell r="CE172" t="str">
            <v>-</v>
          </cell>
          <cell r="CF172" t="str">
            <v>-</v>
          </cell>
          <cell r="CG172" t="str">
            <v>-</v>
          </cell>
          <cell r="CH172" t="str">
            <v>EL PARRAL</v>
          </cell>
          <cell r="CI172" t="str">
            <v>-</v>
          </cell>
          <cell r="CJ172" t="str">
            <v>-</v>
          </cell>
          <cell r="CK172" t="str">
            <v>-</v>
          </cell>
          <cell r="CL172" t="str">
            <v>-</v>
          </cell>
          <cell r="CM172" t="str">
            <v>-</v>
          </cell>
          <cell r="CN172" t="str">
            <v>-</v>
          </cell>
          <cell r="CO172" t="str">
            <v>ZACOALCO DE TORRES</v>
          </cell>
          <cell r="CP172" t="str">
            <v>ZACUALPAN</v>
          </cell>
          <cell r="CQ172" t="str">
            <v>-</v>
          </cell>
          <cell r="CR172" t="str">
            <v>-</v>
          </cell>
          <cell r="CS172" t="str">
            <v>-</v>
          </cell>
          <cell r="CT172" t="str">
            <v>-</v>
          </cell>
          <cell r="CU172" t="str">
            <v>SAN ANTONIO ACUTLA</v>
          </cell>
          <cell r="CV172" t="str">
            <v>OLINTLA</v>
          </cell>
          <cell r="CW172" t="str">
            <v>-</v>
          </cell>
          <cell r="CX172" t="str">
            <v>-</v>
          </cell>
          <cell r="CY172" t="str">
            <v>-</v>
          </cell>
          <cell r="CZ172" t="str">
            <v>-</v>
          </cell>
          <cell r="DB172" t="str">
            <v>-</v>
          </cell>
          <cell r="DC172" t="str">
            <v>-</v>
          </cell>
          <cell r="DD172" t="str">
            <v>-</v>
          </cell>
          <cell r="DE172" t="str">
            <v>LAS MINAS</v>
          </cell>
          <cell r="DF172" t="str">
            <v>-</v>
          </cell>
          <cell r="DG172" t="str">
            <v>-</v>
          </cell>
        </row>
        <row r="173">
          <cell r="AT173" t="str">
            <v>-</v>
          </cell>
          <cell r="AU173" t="str">
            <v>-</v>
          </cell>
          <cell r="AV173" t="str">
            <v>-</v>
          </cell>
          <cell r="AW173" t="str">
            <v>-</v>
          </cell>
          <cell r="AX173" t="str">
            <v>-</v>
          </cell>
          <cell r="AY173" t="str">
            <v>-</v>
          </cell>
          <cell r="AZ173" t="str">
            <v>7123</v>
          </cell>
          <cell r="BA173" t="str">
            <v>-</v>
          </cell>
          <cell r="BB173" t="str">
            <v>-</v>
          </cell>
          <cell r="BC173" t="str">
            <v>-</v>
          </cell>
          <cell r="BD173" t="str">
            <v>-</v>
          </cell>
          <cell r="BE173" t="str">
            <v>-</v>
          </cell>
          <cell r="BF173" t="str">
            <v>-</v>
          </cell>
          <cell r="BG173" t="str">
            <v>14121</v>
          </cell>
          <cell r="BH173" t="str">
            <v>15119</v>
          </cell>
          <cell r="BI173" t="str">
            <v>-</v>
          </cell>
          <cell r="BJ173" t="str">
            <v>-</v>
          </cell>
          <cell r="BK173" t="str">
            <v>-</v>
          </cell>
          <cell r="BL173" t="str">
            <v>-</v>
          </cell>
          <cell r="BM173" t="str">
            <v>20107</v>
          </cell>
          <cell r="BN173" t="str">
            <v>21108</v>
          </cell>
          <cell r="BO173" t="str">
            <v>-</v>
          </cell>
          <cell r="BP173" t="str">
            <v>-</v>
          </cell>
          <cell r="BQ173" t="str">
            <v>-</v>
          </cell>
          <cell r="BR173" t="str">
            <v>-</v>
          </cell>
          <cell r="BS173" t="str">
            <v>-</v>
          </cell>
          <cell r="BT173" t="str">
            <v>-</v>
          </cell>
          <cell r="BU173" t="str">
            <v>-</v>
          </cell>
          <cell r="BV173" t="str">
            <v>-</v>
          </cell>
          <cell r="BW173" t="str">
            <v>30110</v>
          </cell>
          <cell r="BX173" t="str">
            <v>-</v>
          </cell>
          <cell r="BY173" t="str">
            <v>-</v>
          </cell>
          <cell r="CB173" t="str">
            <v>-</v>
          </cell>
          <cell r="CC173" t="str">
            <v>-</v>
          </cell>
          <cell r="CD173" t="str">
            <v>-</v>
          </cell>
          <cell r="CE173" t="str">
            <v>-</v>
          </cell>
          <cell r="CF173" t="str">
            <v>-</v>
          </cell>
          <cell r="CG173" t="str">
            <v>-</v>
          </cell>
          <cell r="CH173" t="str">
            <v>EMILIANO ZAPATA</v>
          </cell>
          <cell r="CI173" t="str">
            <v>-</v>
          </cell>
          <cell r="CJ173" t="str">
            <v>-</v>
          </cell>
          <cell r="CK173" t="str">
            <v>-</v>
          </cell>
          <cell r="CL173" t="str">
            <v>-</v>
          </cell>
          <cell r="CM173" t="str">
            <v>-</v>
          </cell>
          <cell r="CN173" t="str">
            <v>-</v>
          </cell>
          <cell r="CO173" t="str">
            <v>ZAPOTILTIC</v>
          </cell>
          <cell r="CP173" t="str">
            <v>ZUMPAHUACÁN</v>
          </cell>
          <cell r="CQ173" t="str">
            <v>-</v>
          </cell>
          <cell r="CR173" t="str">
            <v>-</v>
          </cell>
          <cell r="CS173" t="str">
            <v>-</v>
          </cell>
          <cell r="CT173" t="str">
            <v>-</v>
          </cell>
          <cell r="CU173" t="str">
            <v>SAN ANTONIO DE LA CAL</v>
          </cell>
          <cell r="CV173" t="str">
            <v>ORIENTAL</v>
          </cell>
          <cell r="CW173" t="str">
            <v>-</v>
          </cell>
          <cell r="CX173" t="str">
            <v>-</v>
          </cell>
          <cell r="CY173" t="str">
            <v>-</v>
          </cell>
          <cell r="CZ173" t="str">
            <v>-</v>
          </cell>
          <cell r="DB173" t="str">
            <v>-</v>
          </cell>
          <cell r="DC173" t="str">
            <v>-</v>
          </cell>
          <cell r="DD173" t="str">
            <v>-</v>
          </cell>
          <cell r="DE173" t="str">
            <v>MIXTLA DE ALTAMIRANO</v>
          </cell>
          <cell r="DF173" t="str">
            <v>-</v>
          </cell>
          <cell r="DG173" t="str">
            <v>-</v>
          </cell>
        </row>
        <row r="174">
          <cell r="AT174" t="str">
            <v>-</v>
          </cell>
          <cell r="AU174" t="str">
            <v>-</v>
          </cell>
          <cell r="AV174" t="str">
            <v>-</v>
          </cell>
          <cell r="AW174" t="str">
            <v>-</v>
          </cell>
          <cell r="AX174" t="str">
            <v>-</v>
          </cell>
          <cell r="AY174" t="str">
            <v>-</v>
          </cell>
          <cell r="AZ174" t="str">
            <v>7124</v>
          </cell>
          <cell r="BA174" t="str">
            <v>-</v>
          </cell>
          <cell r="BB174" t="str">
            <v>-</v>
          </cell>
          <cell r="BC174" t="str">
            <v>-</v>
          </cell>
          <cell r="BD174" t="str">
            <v>-</v>
          </cell>
          <cell r="BE174" t="str">
            <v>-</v>
          </cell>
          <cell r="BF174" t="str">
            <v>-</v>
          </cell>
          <cell r="BG174" t="str">
            <v>14122</v>
          </cell>
          <cell r="BH174" t="str">
            <v>15123</v>
          </cell>
          <cell r="BI174" t="str">
            <v>-</v>
          </cell>
          <cell r="BJ174" t="str">
            <v>-</v>
          </cell>
          <cell r="BK174" t="str">
            <v>-</v>
          </cell>
          <cell r="BL174" t="str">
            <v>-</v>
          </cell>
          <cell r="BM174" t="str">
            <v>20108</v>
          </cell>
          <cell r="BN174" t="str">
            <v>21109</v>
          </cell>
          <cell r="BO174" t="str">
            <v>-</v>
          </cell>
          <cell r="BP174" t="str">
            <v>-</v>
          </cell>
          <cell r="BQ174" t="str">
            <v>-</v>
          </cell>
          <cell r="BR174" t="str">
            <v>-</v>
          </cell>
          <cell r="BS174" t="str">
            <v>-</v>
          </cell>
          <cell r="BT174" t="str">
            <v>-</v>
          </cell>
          <cell r="BU174" t="str">
            <v>-</v>
          </cell>
          <cell r="BV174" t="str">
            <v>-</v>
          </cell>
          <cell r="BW174" t="str">
            <v>30111</v>
          </cell>
          <cell r="BX174" t="str">
            <v>-</v>
          </cell>
          <cell r="BY174" t="str">
            <v>-</v>
          </cell>
          <cell r="CB174" t="str">
            <v>-</v>
          </cell>
          <cell r="CC174" t="str">
            <v>-</v>
          </cell>
          <cell r="CD174" t="str">
            <v>-</v>
          </cell>
          <cell r="CE174" t="str">
            <v>-</v>
          </cell>
          <cell r="CF174" t="str">
            <v>-</v>
          </cell>
          <cell r="CG174" t="str">
            <v>-</v>
          </cell>
          <cell r="CH174" t="str">
            <v>MEZCALAPA</v>
          </cell>
          <cell r="CI174" t="str">
            <v>-</v>
          </cell>
          <cell r="CJ174" t="str">
            <v>-</v>
          </cell>
          <cell r="CK174" t="str">
            <v>-</v>
          </cell>
          <cell r="CL174" t="str">
            <v>-</v>
          </cell>
          <cell r="CM174" t="str">
            <v>-</v>
          </cell>
          <cell r="CN174" t="str">
            <v>-</v>
          </cell>
          <cell r="CO174" t="str">
            <v>ZAPOTITLÁN DE VADILLO</v>
          </cell>
          <cell r="CP174" t="str">
            <v>LUVIANOS</v>
          </cell>
          <cell r="CQ174" t="str">
            <v>-</v>
          </cell>
          <cell r="CR174" t="str">
            <v>-</v>
          </cell>
          <cell r="CS174" t="str">
            <v>-</v>
          </cell>
          <cell r="CT174" t="str">
            <v>-</v>
          </cell>
          <cell r="CU174" t="str">
            <v>SAN ANTONIO HUITEPEC</v>
          </cell>
          <cell r="CV174" t="str">
            <v>PAHUATLÁN</v>
          </cell>
          <cell r="CW174" t="str">
            <v>-</v>
          </cell>
          <cell r="CX174" t="str">
            <v>-</v>
          </cell>
          <cell r="CY174" t="str">
            <v>-</v>
          </cell>
          <cell r="CZ174" t="str">
            <v>-</v>
          </cell>
          <cell r="DB174" t="str">
            <v>-</v>
          </cell>
          <cell r="DC174" t="str">
            <v>-</v>
          </cell>
          <cell r="DD174" t="str">
            <v>-</v>
          </cell>
          <cell r="DE174" t="str">
            <v>MOLOACÁN</v>
          </cell>
          <cell r="DF174" t="str">
            <v>-</v>
          </cell>
          <cell r="DG174" t="str">
            <v>-</v>
          </cell>
        </row>
        <row r="175">
          <cell r="AT175" t="str">
            <v>-</v>
          </cell>
          <cell r="AU175" t="str">
            <v>-</v>
          </cell>
          <cell r="AV175" t="str">
            <v>-</v>
          </cell>
          <cell r="AW175" t="str">
            <v>-</v>
          </cell>
          <cell r="AX175" t="str">
            <v>-</v>
          </cell>
          <cell r="AY175" t="str">
            <v>-</v>
          </cell>
          <cell r="AZ175" t="str">
            <v>7125</v>
          </cell>
          <cell r="BA175" t="str">
            <v>-</v>
          </cell>
          <cell r="BB175" t="str">
            <v>-</v>
          </cell>
          <cell r="BC175" t="str">
            <v>-</v>
          </cell>
          <cell r="BD175" t="str">
            <v>-</v>
          </cell>
          <cell r="BE175" t="str">
            <v>-</v>
          </cell>
          <cell r="BF175" t="str">
            <v>-</v>
          </cell>
          <cell r="BG175" t="str">
            <v>14123</v>
          </cell>
          <cell r="BH175" t="str">
            <v>15124</v>
          </cell>
          <cell r="BI175" t="str">
            <v>-</v>
          </cell>
          <cell r="BJ175" t="str">
            <v>-</v>
          </cell>
          <cell r="BK175" t="str">
            <v>-</v>
          </cell>
          <cell r="BL175" t="str">
            <v>-</v>
          </cell>
          <cell r="BM175" t="str">
            <v>20109</v>
          </cell>
          <cell r="BN175" t="str">
            <v>21110</v>
          </cell>
          <cell r="BO175" t="str">
            <v>-</v>
          </cell>
          <cell r="BP175" t="str">
            <v>-</v>
          </cell>
          <cell r="BQ175" t="str">
            <v>-</v>
          </cell>
          <cell r="BR175" t="str">
            <v>-</v>
          </cell>
          <cell r="BS175" t="str">
            <v>-</v>
          </cell>
          <cell r="BT175" t="str">
            <v>-</v>
          </cell>
          <cell r="BU175" t="str">
            <v>-</v>
          </cell>
          <cell r="BV175" t="str">
            <v>-</v>
          </cell>
          <cell r="BW175" t="str">
            <v>30112</v>
          </cell>
          <cell r="BX175" t="str">
            <v>-</v>
          </cell>
          <cell r="BY175" t="str">
            <v>-</v>
          </cell>
          <cell r="CB175" t="str">
            <v>-</v>
          </cell>
          <cell r="CC175" t="str">
            <v>-</v>
          </cell>
          <cell r="CD175" t="str">
            <v>-</v>
          </cell>
          <cell r="CE175" t="str">
            <v>-</v>
          </cell>
          <cell r="CF175" t="str">
            <v>-</v>
          </cell>
          <cell r="CG175" t="str">
            <v>-</v>
          </cell>
          <cell r="CH175" t="str">
            <v>HONDURAS DE LA SIERRA</v>
          </cell>
          <cell r="CI175" t="str">
            <v>-</v>
          </cell>
          <cell r="CJ175" t="str">
            <v>-</v>
          </cell>
          <cell r="CK175" t="str">
            <v>-</v>
          </cell>
          <cell r="CL175" t="str">
            <v>-</v>
          </cell>
          <cell r="CM175" t="str">
            <v>-</v>
          </cell>
          <cell r="CN175" t="str">
            <v>-</v>
          </cell>
          <cell r="CO175" t="str">
            <v>ZAPOTLÁN DEL REY</v>
          </cell>
          <cell r="CP175" t="str">
            <v>SAN JOSÉ DEL RINCÓN</v>
          </cell>
          <cell r="CQ175" t="str">
            <v>-</v>
          </cell>
          <cell r="CR175" t="str">
            <v>-</v>
          </cell>
          <cell r="CS175" t="str">
            <v>-</v>
          </cell>
          <cell r="CT175" t="str">
            <v>-</v>
          </cell>
          <cell r="CU175" t="str">
            <v>SAN ANTONIO NANAHUATÍPAM</v>
          </cell>
          <cell r="CV175" t="str">
            <v>PALMAR DE BRAVO</v>
          </cell>
          <cell r="CW175" t="str">
            <v>-</v>
          </cell>
          <cell r="CX175" t="str">
            <v>-</v>
          </cell>
          <cell r="CY175" t="str">
            <v>-</v>
          </cell>
          <cell r="CZ175" t="str">
            <v>-</v>
          </cell>
          <cell r="DB175" t="str">
            <v>-</v>
          </cell>
          <cell r="DC175" t="str">
            <v>-</v>
          </cell>
          <cell r="DD175" t="str">
            <v>-</v>
          </cell>
          <cell r="DE175" t="str">
            <v>NAOLINCO</v>
          </cell>
          <cell r="DF175" t="str">
            <v>-</v>
          </cell>
          <cell r="DG175" t="str">
            <v>-</v>
          </cell>
        </row>
        <row r="176">
          <cell r="AT176" t="str">
            <v>-</v>
          </cell>
          <cell r="AU176" t="str">
            <v>-</v>
          </cell>
          <cell r="AV176" t="str">
            <v>-</v>
          </cell>
          <cell r="AW176" t="str">
            <v>-</v>
          </cell>
          <cell r="AX176" t="str">
            <v>-</v>
          </cell>
          <cell r="AY176" t="str">
            <v>-</v>
          </cell>
          <cell r="AZ176">
            <v>7999</v>
          </cell>
          <cell r="BA176" t="str">
            <v>-</v>
          </cell>
          <cell r="BB176" t="str">
            <v>-</v>
          </cell>
          <cell r="BC176" t="str">
            <v>-</v>
          </cell>
          <cell r="BD176" t="str">
            <v>-</v>
          </cell>
          <cell r="BE176" t="str">
            <v>-</v>
          </cell>
          <cell r="BF176" t="str">
            <v>-</v>
          </cell>
          <cell r="BG176" t="str">
            <v>14125</v>
          </cell>
          <cell r="BH176" t="str">
            <v>15125</v>
          </cell>
          <cell r="BI176" t="str">
            <v>-</v>
          </cell>
          <cell r="BJ176" t="str">
            <v>-</v>
          </cell>
          <cell r="BK176" t="str">
            <v>-</v>
          </cell>
          <cell r="BL176" t="str">
            <v>-</v>
          </cell>
          <cell r="BM176" t="str">
            <v>20110</v>
          </cell>
          <cell r="BN176" t="str">
            <v>21111</v>
          </cell>
          <cell r="BO176" t="str">
            <v>-</v>
          </cell>
          <cell r="BP176" t="str">
            <v>-</v>
          </cell>
          <cell r="BQ176" t="str">
            <v>-</v>
          </cell>
          <cell r="BR176" t="str">
            <v>-</v>
          </cell>
          <cell r="BS176" t="str">
            <v>-</v>
          </cell>
          <cell r="BT176" t="str">
            <v>-</v>
          </cell>
          <cell r="BU176" t="str">
            <v>-</v>
          </cell>
          <cell r="BV176" t="str">
            <v>-</v>
          </cell>
          <cell r="BW176" t="str">
            <v>30113</v>
          </cell>
          <cell r="BX176" t="str">
            <v>-</v>
          </cell>
          <cell r="BY176" t="str">
            <v>-</v>
          </cell>
          <cell r="CB176" t="str">
            <v>-</v>
          </cell>
          <cell r="CC176" t="str">
            <v>-</v>
          </cell>
          <cell r="CD176" t="str">
            <v>-</v>
          </cell>
          <cell r="CE176" t="str">
            <v>-</v>
          </cell>
          <cell r="CF176" t="str">
            <v>-</v>
          </cell>
          <cell r="CG176" t="str">
            <v>-</v>
          </cell>
          <cell r="CH176" t="str">
            <v>NO IDENTIFICADO</v>
          </cell>
          <cell r="CI176" t="str">
            <v>-</v>
          </cell>
          <cell r="CJ176" t="str">
            <v>-</v>
          </cell>
          <cell r="CK176" t="str">
            <v>-</v>
          </cell>
          <cell r="CL176" t="str">
            <v>-</v>
          </cell>
          <cell r="CM176" t="str">
            <v>-</v>
          </cell>
          <cell r="CN176" t="str">
            <v>-</v>
          </cell>
          <cell r="CO176" t="str">
            <v>SAN IGNACIO CERRO GORDO</v>
          </cell>
          <cell r="CP176" t="str">
            <v>TONANITLA</v>
          </cell>
          <cell r="CQ176" t="str">
            <v>-</v>
          </cell>
          <cell r="CR176" t="str">
            <v>-</v>
          </cell>
          <cell r="CS176" t="str">
            <v>-</v>
          </cell>
          <cell r="CT176" t="str">
            <v>-</v>
          </cell>
          <cell r="CU176" t="str">
            <v>SAN ANTONIO SINICAHUA</v>
          </cell>
          <cell r="CV176" t="str">
            <v>PANTEPEC</v>
          </cell>
          <cell r="CW176" t="str">
            <v>-</v>
          </cell>
          <cell r="CX176" t="str">
            <v>-</v>
          </cell>
          <cell r="CY176" t="str">
            <v>-</v>
          </cell>
          <cell r="CZ176" t="str">
            <v>-</v>
          </cell>
          <cell r="DB176" t="str">
            <v>-</v>
          </cell>
          <cell r="DC176" t="str">
            <v>-</v>
          </cell>
          <cell r="DD176" t="str">
            <v>-</v>
          </cell>
          <cell r="DE176" t="str">
            <v>NARANJAL</v>
          </cell>
          <cell r="DF176" t="str">
            <v>-</v>
          </cell>
          <cell r="DG176" t="str">
            <v>-</v>
          </cell>
        </row>
        <row r="177">
          <cell r="AT177" t="str">
            <v>-</v>
          </cell>
          <cell r="AU177" t="str">
            <v>-</v>
          </cell>
          <cell r="AV177" t="str">
            <v>-</v>
          </cell>
          <cell r="AW177" t="str">
            <v>-</v>
          </cell>
          <cell r="AX177" t="str">
            <v>-</v>
          </cell>
          <cell r="AY177" t="str">
            <v>-</v>
          </cell>
          <cell r="AZ177" t="str">
            <v>-</v>
          </cell>
          <cell r="BA177" t="str">
            <v>-</v>
          </cell>
          <cell r="BB177" t="str">
            <v>-</v>
          </cell>
          <cell r="BC177" t="str">
            <v>-</v>
          </cell>
          <cell r="BD177" t="str">
            <v>-</v>
          </cell>
          <cell r="BE177" t="str">
            <v>-</v>
          </cell>
          <cell r="BF177" t="str">
            <v>-</v>
          </cell>
          <cell r="BG177">
            <v>14999</v>
          </cell>
          <cell r="BH177">
            <v>15999</v>
          </cell>
          <cell r="BI177" t="str">
            <v>-</v>
          </cell>
          <cell r="BJ177" t="str">
            <v>-</v>
          </cell>
          <cell r="BK177" t="str">
            <v>-</v>
          </cell>
          <cell r="BL177" t="str">
            <v>-</v>
          </cell>
          <cell r="BM177" t="str">
            <v>20111</v>
          </cell>
          <cell r="BN177" t="str">
            <v>21112</v>
          </cell>
          <cell r="BO177" t="str">
            <v>-</v>
          </cell>
          <cell r="BP177" t="str">
            <v>-</v>
          </cell>
          <cell r="BQ177" t="str">
            <v>-</v>
          </cell>
          <cell r="BR177" t="str">
            <v>-</v>
          </cell>
          <cell r="BS177" t="str">
            <v>-</v>
          </cell>
          <cell r="BT177" t="str">
            <v>-</v>
          </cell>
          <cell r="BU177" t="str">
            <v>-</v>
          </cell>
          <cell r="BV177" t="str">
            <v>-</v>
          </cell>
          <cell r="BW177" t="str">
            <v>30114</v>
          </cell>
          <cell r="BX177" t="str">
            <v>-</v>
          </cell>
          <cell r="BY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NO IDENTIFICADO</v>
          </cell>
          <cell r="CP177" t="str">
            <v>NO IDENTIFICADO</v>
          </cell>
          <cell r="CQ177" t="str">
            <v>-</v>
          </cell>
          <cell r="CR177" t="str">
            <v>-</v>
          </cell>
          <cell r="CS177" t="str">
            <v>-</v>
          </cell>
          <cell r="CT177" t="str">
            <v>-</v>
          </cell>
          <cell r="CU177" t="str">
            <v>SAN ANTONIO TEPETLAPA</v>
          </cell>
          <cell r="CV177" t="str">
            <v>PETLALCINGO</v>
          </cell>
          <cell r="CW177" t="str">
            <v>-</v>
          </cell>
          <cell r="CX177" t="str">
            <v>-</v>
          </cell>
          <cell r="CY177" t="str">
            <v>-</v>
          </cell>
          <cell r="CZ177" t="str">
            <v>-</v>
          </cell>
          <cell r="DB177" t="str">
            <v>-</v>
          </cell>
          <cell r="DC177" t="str">
            <v>-</v>
          </cell>
          <cell r="DD177" t="str">
            <v>-</v>
          </cell>
          <cell r="DE177" t="str">
            <v>NAUTLA</v>
          </cell>
          <cell r="DF177" t="str">
            <v>-</v>
          </cell>
          <cell r="DG177" t="str">
            <v>-</v>
          </cell>
        </row>
        <row r="178">
          <cell r="AT178" t="str">
            <v>-</v>
          </cell>
          <cell r="AU178" t="str">
            <v>-</v>
          </cell>
          <cell r="AV178" t="str">
            <v>-</v>
          </cell>
          <cell r="AW178" t="str">
            <v>-</v>
          </cell>
          <cell r="AX178" t="str">
            <v>-</v>
          </cell>
          <cell r="AY178" t="str">
            <v>-</v>
          </cell>
          <cell r="AZ178" t="str">
            <v>-</v>
          </cell>
          <cell r="BA178" t="str">
            <v>-</v>
          </cell>
          <cell r="BB178" t="str">
            <v>-</v>
          </cell>
          <cell r="BC178" t="str">
            <v>-</v>
          </cell>
          <cell r="BD178" t="str">
            <v>-</v>
          </cell>
          <cell r="BE178" t="str">
            <v>-</v>
          </cell>
          <cell r="BF178" t="str">
            <v>-</v>
          </cell>
          <cell r="BG178" t="str">
            <v>-</v>
          </cell>
          <cell r="BH178" t="str">
            <v>-</v>
          </cell>
          <cell r="BI178" t="str">
            <v>-</v>
          </cell>
          <cell r="BJ178" t="str">
            <v>-</v>
          </cell>
          <cell r="BK178" t="str">
            <v>-</v>
          </cell>
          <cell r="BL178" t="str">
            <v>-</v>
          </cell>
          <cell r="BM178" t="str">
            <v>20112</v>
          </cell>
          <cell r="BN178" t="str">
            <v>21113</v>
          </cell>
          <cell r="BO178" t="str">
            <v>-</v>
          </cell>
          <cell r="BP178" t="str">
            <v>-</v>
          </cell>
          <cell r="BQ178" t="str">
            <v>-</v>
          </cell>
          <cell r="BR178" t="str">
            <v>-</v>
          </cell>
          <cell r="BS178" t="str">
            <v>-</v>
          </cell>
          <cell r="BT178" t="str">
            <v>-</v>
          </cell>
          <cell r="BU178" t="str">
            <v>-</v>
          </cell>
          <cell r="BV178" t="str">
            <v>-</v>
          </cell>
          <cell r="BW178" t="str">
            <v>30115</v>
          </cell>
          <cell r="BX178" t="str">
            <v>-</v>
          </cell>
          <cell r="BY178" t="str">
            <v>-</v>
          </cell>
          <cell r="CB178" t="str">
            <v>-</v>
          </cell>
          <cell r="CC178" t="str">
            <v>-</v>
          </cell>
          <cell r="CD178" t="str">
            <v>-</v>
          </cell>
          <cell r="CE178" t="str">
            <v>-</v>
          </cell>
          <cell r="CF178" t="str">
            <v>-</v>
          </cell>
          <cell r="CG178" t="str">
            <v>-</v>
          </cell>
          <cell r="CH178" t="str">
            <v>-</v>
          </cell>
          <cell r="CI178" t="str">
            <v>-</v>
          </cell>
          <cell r="CJ178" t="str">
            <v>-</v>
          </cell>
          <cell r="CK178" t="str">
            <v>-</v>
          </cell>
          <cell r="CL178" t="str">
            <v>-</v>
          </cell>
          <cell r="CM178" t="str">
            <v>-</v>
          </cell>
          <cell r="CN178" t="str">
            <v>-</v>
          </cell>
          <cell r="CO178" t="str">
            <v>-</v>
          </cell>
          <cell r="CP178" t="str">
            <v>-</v>
          </cell>
          <cell r="CQ178" t="str">
            <v>-</v>
          </cell>
          <cell r="CR178" t="str">
            <v>-</v>
          </cell>
          <cell r="CS178" t="str">
            <v>-</v>
          </cell>
          <cell r="CT178" t="str">
            <v>-</v>
          </cell>
          <cell r="CU178" t="str">
            <v>SAN BALTAZAR CHICHICÁPAM</v>
          </cell>
          <cell r="CV178" t="str">
            <v>PIAXTLA</v>
          </cell>
          <cell r="CW178" t="str">
            <v>-</v>
          </cell>
          <cell r="CX178" t="str">
            <v>-</v>
          </cell>
          <cell r="CY178" t="str">
            <v>-</v>
          </cell>
          <cell r="CZ178" t="str">
            <v>-</v>
          </cell>
          <cell r="DB178" t="str">
            <v>-</v>
          </cell>
          <cell r="DC178" t="str">
            <v>-</v>
          </cell>
          <cell r="DD178" t="str">
            <v>-</v>
          </cell>
          <cell r="DE178" t="str">
            <v>NOGALES</v>
          </cell>
          <cell r="DF178" t="str">
            <v>-</v>
          </cell>
          <cell r="DG178" t="str">
            <v>-</v>
          </cell>
        </row>
        <row r="179">
          <cell r="AT179" t="str">
            <v>-</v>
          </cell>
          <cell r="AU179" t="str">
            <v>-</v>
          </cell>
          <cell r="AV179" t="str">
            <v>-</v>
          </cell>
          <cell r="AW179" t="str">
            <v>-</v>
          </cell>
          <cell r="AX179" t="str">
            <v>-</v>
          </cell>
          <cell r="AY179" t="str">
            <v>-</v>
          </cell>
          <cell r="AZ179" t="str">
            <v>-</v>
          </cell>
          <cell r="BA179" t="str">
            <v>-</v>
          </cell>
          <cell r="BB179" t="str">
            <v>-</v>
          </cell>
          <cell r="BC179" t="str">
            <v>-</v>
          </cell>
          <cell r="BD179" t="str">
            <v>-</v>
          </cell>
          <cell r="BE179" t="str">
            <v>-</v>
          </cell>
          <cell r="BF179" t="str">
            <v>-</v>
          </cell>
          <cell r="BG179" t="str">
            <v>-</v>
          </cell>
          <cell r="BH179" t="str">
            <v>-</v>
          </cell>
          <cell r="BI179" t="str">
            <v>-</v>
          </cell>
          <cell r="BJ179" t="str">
            <v>-</v>
          </cell>
          <cell r="BK179" t="str">
            <v>-</v>
          </cell>
          <cell r="BL179" t="str">
            <v>-</v>
          </cell>
          <cell r="BM179" t="str">
            <v>20113</v>
          </cell>
          <cell r="BN179" t="str">
            <v>21116</v>
          </cell>
          <cell r="BO179" t="str">
            <v>-</v>
          </cell>
          <cell r="BP179" t="str">
            <v>-</v>
          </cell>
          <cell r="BQ179" t="str">
            <v>-</v>
          </cell>
          <cell r="BR179" t="str">
            <v>-</v>
          </cell>
          <cell r="BS179" t="str">
            <v>-</v>
          </cell>
          <cell r="BT179" t="str">
            <v>-</v>
          </cell>
          <cell r="BU179" t="str">
            <v>-</v>
          </cell>
          <cell r="BV179" t="str">
            <v>-</v>
          </cell>
          <cell r="BW179" t="str">
            <v>30116</v>
          </cell>
          <cell r="BX179" t="str">
            <v>-</v>
          </cell>
          <cell r="BY179" t="str">
            <v>-</v>
          </cell>
          <cell r="CB179" t="str">
            <v>-</v>
          </cell>
          <cell r="CC179" t="str">
            <v>-</v>
          </cell>
          <cell r="CD179" t="str">
            <v>-</v>
          </cell>
          <cell r="CE179" t="str">
            <v>-</v>
          </cell>
          <cell r="CF179" t="str">
            <v>-</v>
          </cell>
          <cell r="CG179" t="str">
            <v>-</v>
          </cell>
          <cell r="CH179" t="str">
            <v>-</v>
          </cell>
          <cell r="CI179" t="str">
            <v>-</v>
          </cell>
          <cell r="CJ179" t="str">
            <v>-</v>
          </cell>
          <cell r="CK179" t="str">
            <v>-</v>
          </cell>
          <cell r="CL179" t="str">
            <v>-</v>
          </cell>
          <cell r="CM179" t="str">
            <v>-</v>
          </cell>
          <cell r="CN179" t="str">
            <v>-</v>
          </cell>
          <cell r="CO179" t="str">
            <v>-</v>
          </cell>
          <cell r="CP179" t="str">
            <v>-</v>
          </cell>
          <cell r="CQ179" t="str">
            <v>-</v>
          </cell>
          <cell r="CR179" t="str">
            <v>-</v>
          </cell>
          <cell r="CS179" t="str">
            <v>-</v>
          </cell>
          <cell r="CT179" t="str">
            <v>-</v>
          </cell>
          <cell r="CU179" t="str">
            <v>SAN BALTAZAR LOXICHA</v>
          </cell>
          <cell r="CV179" t="str">
            <v>QUIMIXTLÁN</v>
          </cell>
          <cell r="CW179" t="str">
            <v>-</v>
          </cell>
          <cell r="CX179" t="str">
            <v>-</v>
          </cell>
          <cell r="CY179" t="str">
            <v>-</v>
          </cell>
          <cell r="CZ179" t="str">
            <v>-</v>
          </cell>
          <cell r="DB179" t="str">
            <v>-</v>
          </cell>
          <cell r="DC179" t="str">
            <v>-</v>
          </cell>
          <cell r="DD179" t="str">
            <v>-</v>
          </cell>
          <cell r="DE179" t="str">
            <v>OLUTA</v>
          </cell>
          <cell r="DF179" t="str">
            <v>-</v>
          </cell>
          <cell r="DG179" t="str">
            <v>-</v>
          </cell>
        </row>
        <row r="180">
          <cell r="AT180" t="str">
            <v>-</v>
          </cell>
          <cell r="AU180" t="str">
            <v>-</v>
          </cell>
          <cell r="AV180" t="str">
            <v>-</v>
          </cell>
          <cell r="AW180" t="str">
            <v>-</v>
          </cell>
          <cell r="AX180" t="str">
            <v>-</v>
          </cell>
          <cell r="AY180" t="str">
            <v>-</v>
          </cell>
          <cell r="AZ180" t="str">
            <v>-</v>
          </cell>
          <cell r="BA180" t="str">
            <v>-</v>
          </cell>
          <cell r="BB180" t="str">
            <v>-</v>
          </cell>
          <cell r="BC180" t="str">
            <v>-</v>
          </cell>
          <cell r="BD180" t="str">
            <v>-</v>
          </cell>
          <cell r="BE180" t="str">
            <v>-</v>
          </cell>
          <cell r="BF180" t="str">
            <v>-</v>
          </cell>
          <cell r="BG180" t="str">
            <v>-</v>
          </cell>
          <cell r="BH180" t="str">
            <v>-</v>
          </cell>
          <cell r="BI180" t="str">
            <v>-</v>
          </cell>
          <cell r="BJ180" t="str">
            <v>-</v>
          </cell>
          <cell r="BK180" t="str">
            <v>-</v>
          </cell>
          <cell r="BL180" t="str">
            <v>-</v>
          </cell>
          <cell r="BM180" t="str">
            <v>20114</v>
          </cell>
          <cell r="BN180" t="str">
            <v>21117</v>
          </cell>
          <cell r="BO180" t="str">
            <v>-</v>
          </cell>
          <cell r="BP180" t="str">
            <v>-</v>
          </cell>
          <cell r="BQ180" t="str">
            <v>-</v>
          </cell>
          <cell r="BR180" t="str">
            <v>-</v>
          </cell>
          <cell r="BS180" t="str">
            <v>-</v>
          </cell>
          <cell r="BT180" t="str">
            <v>-</v>
          </cell>
          <cell r="BU180" t="str">
            <v>-</v>
          </cell>
          <cell r="BV180" t="str">
            <v>-</v>
          </cell>
          <cell r="BW180" t="str">
            <v>30117</v>
          </cell>
          <cell r="BX180" t="str">
            <v>-</v>
          </cell>
          <cell r="BY180" t="str">
            <v>-</v>
          </cell>
          <cell r="CB180" t="str">
            <v>-</v>
          </cell>
          <cell r="CC180" t="str">
            <v>-</v>
          </cell>
          <cell r="CD180" t="str">
            <v>-</v>
          </cell>
          <cell r="CE180" t="str">
            <v>-</v>
          </cell>
          <cell r="CF180" t="str">
            <v>-</v>
          </cell>
          <cell r="CG180" t="str">
            <v>-</v>
          </cell>
          <cell r="CH180" t="str">
            <v>-</v>
          </cell>
          <cell r="CI180" t="str">
            <v>-</v>
          </cell>
          <cell r="CJ180" t="str">
            <v>-</v>
          </cell>
          <cell r="CK180" t="str">
            <v>-</v>
          </cell>
          <cell r="CL180" t="str">
            <v>-</v>
          </cell>
          <cell r="CM180" t="str">
            <v>-</v>
          </cell>
          <cell r="CN180" t="str">
            <v>-</v>
          </cell>
          <cell r="CO180" t="str">
            <v>-</v>
          </cell>
          <cell r="CP180" t="str">
            <v>-</v>
          </cell>
          <cell r="CQ180" t="str">
            <v>-</v>
          </cell>
          <cell r="CR180" t="str">
            <v>-</v>
          </cell>
          <cell r="CS180" t="str">
            <v>-</v>
          </cell>
          <cell r="CT180" t="str">
            <v>-</v>
          </cell>
          <cell r="CU180" t="str">
            <v>SAN BALTAZAR YATZACHI EL BAJO</v>
          </cell>
          <cell r="CV180" t="str">
            <v>RAFAEL LARA GRAJALES</v>
          </cell>
          <cell r="CW180" t="str">
            <v>-</v>
          </cell>
          <cell r="CX180" t="str">
            <v>-</v>
          </cell>
          <cell r="CY180" t="str">
            <v>-</v>
          </cell>
          <cell r="CZ180" t="str">
            <v>-</v>
          </cell>
          <cell r="DB180" t="str">
            <v>-</v>
          </cell>
          <cell r="DC180" t="str">
            <v>-</v>
          </cell>
          <cell r="DD180" t="str">
            <v>-</v>
          </cell>
          <cell r="DE180" t="str">
            <v>OMEALCA</v>
          </cell>
          <cell r="DF180" t="str">
            <v>-</v>
          </cell>
          <cell r="DG180" t="str">
            <v>-</v>
          </cell>
        </row>
        <row r="181">
          <cell r="AT181" t="str">
            <v>-</v>
          </cell>
          <cell r="AU181" t="str">
            <v>-</v>
          </cell>
          <cell r="AV181" t="str">
            <v>-</v>
          </cell>
          <cell r="AW181" t="str">
            <v>-</v>
          </cell>
          <cell r="AX181" t="str">
            <v>-</v>
          </cell>
          <cell r="AY181" t="str">
            <v>-</v>
          </cell>
          <cell r="AZ181" t="str">
            <v>-</v>
          </cell>
          <cell r="BA181" t="str">
            <v>-</v>
          </cell>
          <cell r="BB181" t="str">
            <v>-</v>
          </cell>
          <cell r="BC181" t="str">
            <v>-</v>
          </cell>
          <cell r="BD181" t="str">
            <v>-</v>
          </cell>
          <cell r="BE181" t="str">
            <v>-</v>
          </cell>
          <cell r="BF181" t="str">
            <v>-</v>
          </cell>
          <cell r="BG181" t="str">
            <v>-</v>
          </cell>
          <cell r="BH181" t="str">
            <v>-</v>
          </cell>
          <cell r="BI181" t="str">
            <v>-</v>
          </cell>
          <cell r="BJ181" t="str">
            <v>-</v>
          </cell>
          <cell r="BK181" t="str">
            <v>-</v>
          </cell>
          <cell r="BL181" t="str">
            <v>-</v>
          </cell>
          <cell r="BM181" t="str">
            <v>20115</v>
          </cell>
          <cell r="BN181" t="str">
            <v>21118</v>
          </cell>
          <cell r="BO181" t="str">
            <v>-</v>
          </cell>
          <cell r="BP181" t="str">
            <v>-</v>
          </cell>
          <cell r="BQ181" t="str">
            <v>-</v>
          </cell>
          <cell r="BR181" t="str">
            <v>-</v>
          </cell>
          <cell r="BS181" t="str">
            <v>-</v>
          </cell>
          <cell r="BT181" t="str">
            <v>-</v>
          </cell>
          <cell r="BU181" t="str">
            <v>-</v>
          </cell>
          <cell r="BV181" t="str">
            <v>-</v>
          </cell>
          <cell r="BW181" t="str">
            <v>30119</v>
          </cell>
          <cell r="BX181" t="str">
            <v>-</v>
          </cell>
          <cell r="BY181" t="str">
            <v>-</v>
          </cell>
          <cell r="CB181" t="str">
            <v>-</v>
          </cell>
          <cell r="CC181" t="str">
            <v>-</v>
          </cell>
          <cell r="CD181" t="str">
            <v>-</v>
          </cell>
          <cell r="CE181" t="str">
            <v>-</v>
          </cell>
          <cell r="CF181" t="str">
            <v>-</v>
          </cell>
          <cell r="CG181" t="str">
            <v>-</v>
          </cell>
          <cell r="CH181" t="str">
            <v>-</v>
          </cell>
          <cell r="CI181" t="str">
            <v>-</v>
          </cell>
          <cell r="CJ181" t="str">
            <v>-</v>
          </cell>
          <cell r="CK181" t="str">
            <v>-</v>
          </cell>
          <cell r="CL181" t="str">
            <v>-</v>
          </cell>
          <cell r="CM181" t="str">
            <v>-</v>
          </cell>
          <cell r="CN181" t="str">
            <v>-</v>
          </cell>
          <cell r="CO181" t="str">
            <v>-</v>
          </cell>
          <cell r="CP181" t="str">
            <v>-</v>
          </cell>
          <cell r="CQ181" t="str">
            <v>-</v>
          </cell>
          <cell r="CR181" t="str">
            <v>-</v>
          </cell>
          <cell r="CS181" t="str">
            <v>-</v>
          </cell>
          <cell r="CT181" t="str">
            <v>-</v>
          </cell>
          <cell r="CU181" t="str">
            <v>SAN BARTOLO COYOTEPEC</v>
          </cell>
          <cell r="CV181" t="str">
            <v>LOS REYES DE JUÁREZ</v>
          </cell>
          <cell r="CW181" t="str">
            <v>-</v>
          </cell>
          <cell r="CX181" t="str">
            <v>-</v>
          </cell>
          <cell r="CY181" t="str">
            <v>-</v>
          </cell>
          <cell r="CZ181" t="str">
            <v>-</v>
          </cell>
          <cell r="DB181" t="str">
            <v>-</v>
          </cell>
          <cell r="DC181" t="str">
            <v>-</v>
          </cell>
          <cell r="DD181" t="str">
            <v>-</v>
          </cell>
          <cell r="DE181" t="str">
            <v>OTATITLÁN</v>
          </cell>
          <cell r="DF181" t="str">
            <v>-</v>
          </cell>
          <cell r="DG181" t="str">
            <v>-</v>
          </cell>
        </row>
        <row r="182">
          <cell r="AT182" t="str">
            <v>-</v>
          </cell>
          <cell r="AU182" t="str">
            <v>-</v>
          </cell>
          <cell r="AV182" t="str">
            <v>-</v>
          </cell>
          <cell r="AW182" t="str">
            <v>-</v>
          </cell>
          <cell r="AX182" t="str">
            <v>-</v>
          </cell>
          <cell r="AY182" t="str">
            <v>-</v>
          </cell>
          <cell r="AZ182" t="str">
            <v>-</v>
          </cell>
          <cell r="BA182" t="str">
            <v>-</v>
          </cell>
          <cell r="BB182" t="str">
            <v>-</v>
          </cell>
          <cell r="BC182" t="str">
            <v>-</v>
          </cell>
          <cell r="BD182" t="str">
            <v>-</v>
          </cell>
          <cell r="BE182" t="str">
            <v>-</v>
          </cell>
          <cell r="BF182" t="str">
            <v>-</v>
          </cell>
          <cell r="BG182" t="str">
            <v>-</v>
          </cell>
          <cell r="BH182" t="str">
            <v>-</v>
          </cell>
          <cell r="BI182" t="str">
            <v>-</v>
          </cell>
          <cell r="BJ182" t="str">
            <v>-</v>
          </cell>
          <cell r="BK182" t="str">
            <v>-</v>
          </cell>
          <cell r="BL182" t="str">
            <v>-</v>
          </cell>
          <cell r="BM182" t="str">
            <v>20116</v>
          </cell>
          <cell r="BN182" t="str">
            <v>21120</v>
          </cell>
          <cell r="BO182" t="str">
            <v>-</v>
          </cell>
          <cell r="BP182" t="str">
            <v>-</v>
          </cell>
          <cell r="BQ182" t="str">
            <v>-</v>
          </cell>
          <cell r="BR182" t="str">
            <v>-</v>
          </cell>
          <cell r="BS182" t="str">
            <v>-</v>
          </cell>
          <cell r="BT182" t="str">
            <v>-</v>
          </cell>
          <cell r="BU182" t="str">
            <v>-</v>
          </cell>
          <cell r="BV182" t="str">
            <v>-</v>
          </cell>
          <cell r="BW182" t="str">
            <v>30120</v>
          </cell>
          <cell r="BX182" t="str">
            <v>-</v>
          </cell>
          <cell r="BY182" t="str">
            <v>-</v>
          </cell>
          <cell r="CB182" t="str">
            <v>-</v>
          </cell>
          <cell r="CC182" t="str">
            <v>-</v>
          </cell>
          <cell r="CD182" t="str">
            <v>-</v>
          </cell>
          <cell r="CE182" t="str">
            <v>-</v>
          </cell>
          <cell r="CF182" t="str">
            <v>-</v>
          </cell>
          <cell r="CG182" t="str">
            <v>-</v>
          </cell>
          <cell r="CH182" t="str">
            <v>-</v>
          </cell>
          <cell r="CI182" t="str">
            <v>-</v>
          </cell>
          <cell r="CJ182" t="str">
            <v>-</v>
          </cell>
          <cell r="CK182" t="str">
            <v>-</v>
          </cell>
          <cell r="CL182" t="str">
            <v>-</v>
          </cell>
          <cell r="CM182" t="str">
            <v>-</v>
          </cell>
          <cell r="CN182" t="str">
            <v>-</v>
          </cell>
          <cell r="CO182" t="str">
            <v>-</v>
          </cell>
          <cell r="CP182" t="str">
            <v>-</v>
          </cell>
          <cell r="CQ182" t="str">
            <v>-</v>
          </cell>
          <cell r="CR182" t="str">
            <v>-</v>
          </cell>
          <cell r="CS182" t="str">
            <v>-</v>
          </cell>
          <cell r="CT182" t="str">
            <v>-</v>
          </cell>
          <cell r="CU182" t="str">
            <v>SAN BARTOLOMÉ AYAUTLA</v>
          </cell>
          <cell r="CV182" t="str">
            <v>SAN ANTONIO CAÑADA</v>
          </cell>
          <cell r="CW182" t="str">
            <v>-</v>
          </cell>
          <cell r="CX182" t="str">
            <v>-</v>
          </cell>
          <cell r="CY182" t="str">
            <v>-</v>
          </cell>
          <cell r="CZ182" t="str">
            <v>-</v>
          </cell>
          <cell r="DB182" t="str">
            <v>-</v>
          </cell>
          <cell r="DC182" t="str">
            <v>-</v>
          </cell>
          <cell r="DD182" t="str">
            <v>-</v>
          </cell>
          <cell r="DE182" t="str">
            <v>OTEAPAN</v>
          </cell>
          <cell r="DF182" t="str">
            <v>-</v>
          </cell>
          <cell r="DG182" t="str">
            <v>-</v>
          </cell>
        </row>
        <row r="183">
          <cell r="AT183" t="str">
            <v>-</v>
          </cell>
          <cell r="AU183" t="str">
            <v>-</v>
          </cell>
          <cell r="AV183" t="str">
            <v>-</v>
          </cell>
          <cell r="AW183" t="str">
            <v>-</v>
          </cell>
          <cell r="AX183" t="str">
            <v>-</v>
          </cell>
          <cell r="AY183" t="str">
            <v>-</v>
          </cell>
          <cell r="AZ183" t="str">
            <v>-</v>
          </cell>
          <cell r="BA183" t="str">
            <v>-</v>
          </cell>
          <cell r="BB183" t="str">
            <v>-</v>
          </cell>
          <cell r="BC183" t="str">
            <v>-</v>
          </cell>
          <cell r="BD183" t="str">
            <v>-</v>
          </cell>
          <cell r="BE183" t="str">
            <v>-</v>
          </cell>
          <cell r="BF183" t="str">
            <v>-</v>
          </cell>
          <cell r="BG183" t="str">
            <v>-</v>
          </cell>
          <cell r="BH183" t="str">
            <v>-</v>
          </cell>
          <cell r="BI183" t="str">
            <v>-</v>
          </cell>
          <cell r="BJ183" t="str">
            <v>-</v>
          </cell>
          <cell r="BK183" t="str">
            <v>-</v>
          </cell>
          <cell r="BL183" t="str">
            <v>-</v>
          </cell>
          <cell r="BM183" t="str">
            <v>20117</v>
          </cell>
          <cell r="BN183" t="str">
            <v>21121</v>
          </cell>
          <cell r="BO183" t="str">
            <v>-</v>
          </cell>
          <cell r="BP183" t="str">
            <v>-</v>
          </cell>
          <cell r="BQ183" t="str">
            <v>-</v>
          </cell>
          <cell r="BR183" t="str">
            <v>-</v>
          </cell>
          <cell r="BS183" t="str">
            <v>-</v>
          </cell>
          <cell r="BT183" t="str">
            <v>-</v>
          </cell>
          <cell r="BU183" t="str">
            <v>-</v>
          </cell>
          <cell r="BV183" t="str">
            <v>-</v>
          </cell>
          <cell r="BW183" t="str">
            <v>30121</v>
          </cell>
          <cell r="BX183" t="str">
            <v>-</v>
          </cell>
          <cell r="BY183" t="str">
            <v>-</v>
          </cell>
          <cell r="CB183" t="str">
            <v>-</v>
          </cell>
          <cell r="CC183" t="str">
            <v>-</v>
          </cell>
          <cell r="CD183" t="str">
            <v>-</v>
          </cell>
          <cell r="CE183" t="str">
            <v>-</v>
          </cell>
          <cell r="CF183" t="str">
            <v>-</v>
          </cell>
          <cell r="CG183" t="str">
            <v>-</v>
          </cell>
          <cell r="CH183" t="str">
            <v>-</v>
          </cell>
          <cell r="CI183" t="str">
            <v>-</v>
          </cell>
          <cell r="CJ183" t="str">
            <v>-</v>
          </cell>
          <cell r="CK183" t="str">
            <v>-</v>
          </cell>
          <cell r="CL183" t="str">
            <v>-</v>
          </cell>
          <cell r="CM183" t="str">
            <v>-</v>
          </cell>
          <cell r="CN183" t="str">
            <v>-</v>
          </cell>
          <cell r="CO183" t="str">
            <v>-</v>
          </cell>
          <cell r="CP183" t="str">
            <v>-</v>
          </cell>
          <cell r="CQ183" t="str">
            <v>-</v>
          </cell>
          <cell r="CR183" t="str">
            <v>-</v>
          </cell>
          <cell r="CS183" t="str">
            <v>-</v>
          </cell>
          <cell r="CT183" t="str">
            <v>-</v>
          </cell>
          <cell r="CU183" t="str">
            <v>SAN BARTOLOMÉ LOXICHA</v>
          </cell>
          <cell r="CV183" t="str">
            <v>SAN DIEGO LA MESA TOCHIMILTZINGO</v>
          </cell>
          <cell r="CW183" t="str">
            <v>-</v>
          </cell>
          <cell r="CX183" t="str">
            <v>-</v>
          </cell>
          <cell r="CY183" t="str">
            <v>-</v>
          </cell>
          <cell r="CZ183" t="str">
            <v>-</v>
          </cell>
          <cell r="DB183" t="str">
            <v>-</v>
          </cell>
          <cell r="DC183" t="str">
            <v>-</v>
          </cell>
          <cell r="DD183" t="str">
            <v>-</v>
          </cell>
          <cell r="DE183" t="str">
            <v>OZULUAMA DE MASCAREÑAS</v>
          </cell>
          <cell r="DF183" t="str">
            <v>-</v>
          </cell>
          <cell r="DG183" t="str">
            <v>-</v>
          </cell>
        </row>
        <row r="184">
          <cell r="AT184" t="str">
            <v>-</v>
          </cell>
          <cell r="AU184" t="str">
            <v>-</v>
          </cell>
          <cell r="AV184" t="str">
            <v>-</v>
          </cell>
          <cell r="AW184" t="str">
            <v>-</v>
          </cell>
          <cell r="AX184" t="str">
            <v>-</v>
          </cell>
          <cell r="AY184" t="str">
            <v>-</v>
          </cell>
          <cell r="AZ184" t="str">
            <v>-</v>
          </cell>
          <cell r="BA184" t="str">
            <v>-</v>
          </cell>
          <cell r="BB184" t="str">
            <v>-</v>
          </cell>
          <cell r="BC184" t="str">
            <v>-</v>
          </cell>
          <cell r="BD184" t="str">
            <v>-</v>
          </cell>
          <cell r="BE184" t="str">
            <v>-</v>
          </cell>
          <cell r="BF184" t="str">
            <v>-</v>
          </cell>
          <cell r="BG184" t="str">
            <v>-</v>
          </cell>
          <cell r="BH184" t="str">
            <v>-</v>
          </cell>
          <cell r="BI184" t="str">
            <v>-</v>
          </cell>
          <cell r="BJ184" t="str">
            <v>-</v>
          </cell>
          <cell r="BK184" t="str">
            <v>-</v>
          </cell>
          <cell r="BL184" t="str">
            <v>-</v>
          </cell>
          <cell r="BM184" t="str">
            <v>20118</v>
          </cell>
          <cell r="BN184" t="str">
            <v>21122</v>
          </cell>
          <cell r="BO184" t="str">
            <v>-</v>
          </cell>
          <cell r="BP184" t="str">
            <v>-</v>
          </cell>
          <cell r="BQ184" t="str">
            <v>-</v>
          </cell>
          <cell r="BR184" t="str">
            <v>-</v>
          </cell>
          <cell r="BS184" t="str">
            <v>-</v>
          </cell>
          <cell r="BT184" t="str">
            <v>-</v>
          </cell>
          <cell r="BU184" t="str">
            <v>-</v>
          </cell>
          <cell r="BV184" t="str">
            <v>-</v>
          </cell>
          <cell r="BW184" t="str">
            <v>30122</v>
          </cell>
          <cell r="BX184" t="str">
            <v>-</v>
          </cell>
          <cell r="BY184" t="str">
            <v>-</v>
          </cell>
          <cell r="CB184" t="str">
            <v>-</v>
          </cell>
          <cell r="CC184" t="str">
            <v>-</v>
          </cell>
          <cell r="CD184" t="str">
            <v>-</v>
          </cell>
          <cell r="CE184" t="str">
            <v>-</v>
          </cell>
          <cell r="CF184" t="str">
            <v>-</v>
          </cell>
          <cell r="CG184" t="str">
            <v>-</v>
          </cell>
          <cell r="CH184" t="str">
            <v>-</v>
          </cell>
          <cell r="CI184" t="str">
            <v>-</v>
          </cell>
          <cell r="CJ184" t="str">
            <v>-</v>
          </cell>
          <cell r="CK184" t="str">
            <v>-</v>
          </cell>
          <cell r="CL184" t="str">
            <v>-</v>
          </cell>
          <cell r="CM184" t="str">
            <v>-</v>
          </cell>
          <cell r="CN184" t="str">
            <v>-</v>
          </cell>
          <cell r="CO184" t="str">
            <v>-</v>
          </cell>
          <cell r="CP184" t="str">
            <v>-</v>
          </cell>
          <cell r="CQ184" t="str">
            <v>-</v>
          </cell>
          <cell r="CR184" t="str">
            <v>-</v>
          </cell>
          <cell r="CS184" t="str">
            <v>-</v>
          </cell>
          <cell r="CT184" t="str">
            <v>-</v>
          </cell>
          <cell r="CU184" t="str">
            <v>SAN BARTOLOMÉ QUIALANA</v>
          </cell>
          <cell r="CV184" t="str">
            <v>SAN FELIPE TEOTLALCINGO</v>
          </cell>
          <cell r="CW184" t="str">
            <v>-</v>
          </cell>
          <cell r="CX184" t="str">
            <v>-</v>
          </cell>
          <cell r="CY184" t="str">
            <v>-</v>
          </cell>
          <cell r="CZ184" t="str">
            <v>-</v>
          </cell>
          <cell r="DB184" t="str">
            <v>-</v>
          </cell>
          <cell r="DC184" t="str">
            <v>-</v>
          </cell>
          <cell r="DD184" t="str">
            <v>-</v>
          </cell>
          <cell r="DE184" t="str">
            <v>PAJAPAN</v>
          </cell>
          <cell r="DF184" t="str">
            <v>-</v>
          </cell>
          <cell r="DG184" t="str">
            <v>-</v>
          </cell>
        </row>
        <row r="185">
          <cell r="AT185" t="str">
            <v>-</v>
          </cell>
          <cell r="AU185" t="str">
            <v>-</v>
          </cell>
          <cell r="AV185" t="str">
            <v>-</v>
          </cell>
          <cell r="AW185" t="str">
            <v>-</v>
          </cell>
          <cell r="AX185" t="str">
            <v>-</v>
          </cell>
          <cell r="AY185" t="str">
            <v>-</v>
          </cell>
          <cell r="AZ185" t="str">
            <v>-</v>
          </cell>
          <cell r="BA185" t="str">
            <v>-</v>
          </cell>
          <cell r="BB185" t="str">
            <v>-</v>
          </cell>
          <cell r="BC185" t="str">
            <v>-</v>
          </cell>
          <cell r="BD185" t="str">
            <v>-</v>
          </cell>
          <cell r="BE185" t="str">
            <v>-</v>
          </cell>
          <cell r="BF185" t="str">
            <v>-</v>
          </cell>
          <cell r="BG185" t="str">
            <v>-</v>
          </cell>
          <cell r="BH185" t="str">
            <v>-</v>
          </cell>
          <cell r="BI185" t="str">
            <v>-</v>
          </cell>
          <cell r="BJ185" t="str">
            <v>-</v>
          </cell>
          <cell r="BK185" t="str">
            <v>-</v>
          </cell>
          <cell r="BL185" t="str">
            <v>-</v>
          </cell>
          <cell r="BM185" t="str">
            <v>20119</v>
          </cell>
          <cell r="BN185" t="str">
            <v>21123</v>
          </cell>
          <cell r="BO185" t="str">
            <v>-</v>
          </cell>
          <cell r="BP185" t="str">
            <v>-</v>
          </cell>
          <cell r="BQ185" t="str">
            <v>-</v>
          </cell>
          <cell r="BR185" t="str">
            <v>-</v>
          </cell>
          <cell r="BS185" t="str">
            <v>-</v>
          </cell>
          <cell r="BT185" t="str">
            <v>-</v>
          </cell>
          <cell r="BU185" t="str">
            <v>-</v>
          </cell>
          <cell r="BV185" t="str">
            <v>-</v>
          </cell>
          <cell r="BW185" t="str">
            <v>30125</v>
          </cell>
          <cell r="BX185" t="str">
            <v>-</v>
          </cell>
          <cell r="BY185" t="str">
            <v>-</v>
          </cell>
          <cell r="CB185" t="str">
            <v>-</v>
          </cell>
          <cell r="CC185" t="str">
            <v>-</v>
          </cell>
          <cell r="CD185" t="str">
            <v>-</v>
          </cell>
          <cell r="CE185" t="str">
            <v>-</v>
          </cell>
          <cell r="CF185" t="str">
            <v>-</v>
          </cell>
          <cell r="CG185" t="str">
            <v>-</v>
          </cell>
          <cell r="CH185" t="str">
            <v>-</v>
          </cell>
          <cell r="CI185" t="str">
            <v>-</v>
          </cell>
          <cell r="CJ185" t="str">
            <v>-</v>
          </cell>
          <cell r="CK185" t="str">
            <v>-</v>
          </cell>
          <cell r="CL185" t="str">
            <v>-</v>
          </cell>
          <cell r="CM185" t="str">
            <v>-</v>
          </cell>
          <cell r="CN185" t="str">
            <v>-</v>
          </cell>
          <cell r="CO185" t="str">
            <v>-</v>
          </cell>
          <cell r="CP185" t="str">
            <v>-</v>
          </cell>
          <cell r="CQ185" t="str">
            <v>-</v>
          </cell>
          <cell r="CR185" t="str">
            <v>-</v>
          </cell>
          <cell r="CS185" t="str">
            <v>-</v>
          </cell>
          <cell r="CT185" t="str">
            <v>-</v>
          </cell>
          <cell r="CU185" t="str">
            <v>SAN BARTOLOMÉ YUCUAÑE</v>
          </cell>
          <cell r="CV185" t="str">
            <v>SAN FELIPE TEPATLÁN</v>
          </cell>
          <cell r="CW185" t="str">
            <v>-</v>
          </cell>
          <cell r="CX185" t="str">
            <v>-</v>
          </cell>
          <cell r="CY185" t="str">
            <v>-</v>
          </cell>
          <cell r="CZ185" t="str">
            <v>-</v>
          </cell>
          <cell r="DB185" t="str">
            <v>-</v>
          </cell>
          <cell r="DC185" t="str">
            <v>-</v>
          </cell>
          <cell r="DD185" t="str">
            <v>-</v>
          </cell>
          <cell r="DE185" t="str">
            <v>PASO DEL MACHO</v>
          </cell>
          <cell r="DF185" t="str">
            <v>-</v>
          </cell>
          <cell r="DG185" t="str">
            <v>-</v>
          </cell>
        </row>
        <row r="186">
          <cell r="AT186" t="str">
            <v>-</v>
          </cell>
          <cell r="AU186" t="str">
            <v>-</v>
          </cell>
          <cell r="AV186" t="str">
            <v>-</v>
          </cell>
          <cell r="AW186" t="str">
            <v>-</v>
          </cell>
          <cell r="AX186" t="str">
            <v>-</v>
          </cell>
          <cell r="AY186" t="str">
            <v>-</v>
          </cell>
          <cell r="AZ186" t="str">
            <v>-</v>
          </cell>
          <cell r="BA186" t="str">
            <v>-</v>
          </cell>
          <cell r="BB186" t="str">
            <v>-</v>
          </cell>
          <cell r="BC186" t="str">
            <v>-</v>
          </cell>
          <cell r="BD186" t="str">
            <v>-</v>
          </cell>
          <cell r="BE186" t="str">
            <v>-</v>
          </cell>
          <cell r="BF186" t="str">
            <v>-</v>
          </cell>
          <cell r="BG186" t="str">
            <v>-</v>
          </cell>
          <cell r="BH186" t="str">
            <v>-</v>
          </cell>
          <cell r="BI186" t="str">
            <v>-</v>
          </cell>
          <cell r="BJ186" t="str">
            <v>-</v>
          </cell>
          <cell r="BK186" t="str">
            <v>-</v>
          </cell>
          <cell r="BL186" t="str">
            <v>-</v>
          </cell>
          <cell r="BM186" t="str">
            <v>20120</v>
          </cell>
          <cell r="BN186" t="str">
            <v>21124</v>
          </cell>
          <cell r="BO186" t="str">
            <v>-</v>
          </cell>
          <cell r="BP186" t="str">
            <v>-</v>
          </cell>
          <cell r="BQ186" t="str">
            <v>-</v>
          </cell>
          <cell r="BR186" t="str">
            <v>-</v>
          </cell>
          <cell r="BS186" t="str">
            <v>-</v>
          </cell>
          <cell r="BT186" t="str">
            <v>-</v>
          </cell>
          <cell r="BU186" t="str">
            <v>-</v>
          </cell>
          <cell r="BV186" t="str">
            <v>-</v>
          </cell>
          <cell r="BW186" t="str">
            <v>30126</v>
          </cell>
          <cell r="BX186" t="str">
            <v>-</v>
          </cell>
          <cell r="BY186" t="str">
            <v>-</v>
          </cell>
          <cell r="CB186" t="str">
            <v>-</v>
          </cell>
          <cell r="CC186" t="str">
            <v>-</v>
          </cell>
          <cell r="CD186" t="str">
            <v>-</v>
          </cell>
          <cell r="CE186" t="str">
            <v>-</v>
          </cell>
          <cell r="CF186" t="str">
            <v>-</v>
          </cell>
          <cell r="CG186" t="str">
            <v>-</v>
          </cell>
          <cell r="CH186" t="str">
            <v>-</v>
          </cell>
          <cell r="CI186" t="str">
            <v>-</v>
          </cell>
          <cell r="CJ186" t="str">
            <v>-</v>
          </cell>
          <cell r="CK186" t="str">
            <v>-</v>
          </cell>
          <cell r="CL186" t="str">
            <v>-</v>
          </cell>
          <cell r="CM186" t="str">
            <v>-</v>
          </cell>
          <cell r="CN186" t="str">
            <v>-</v>
          </cell>
          <cell r="CO186" t="str">
            <v>-</v>
          </cell>
          <cell r="CP186" t="str">
            <v>-</v>
          </cell>
          <cell r="CQ186" t="str">
            <v>-</v>
          </cell>
          <cell r="CR186" t="str">
            <v>-</v>
          </cell>
          <cell r="CS186" t="str">
            <v>-</v>
          </cell>
          <cell r="CT186" t="str">
            <v>-</v>
          </cell>
          <cell r="CU186" t="str">
            <v>SAN BARTOLOMÉ ZOOGOCHO</v>
          </cell>
          <cell r="CV186" t="str">
            <v>SAN GABRIEL CHILAC</v>
          </cell>
          <cell r="CW186" t="str">
            <v>-</v>
          </cell>
          <cell r="CX186" t="str">
            <v>-</v>
          </cell>
          <cell r="CY186" t="str">
            <v>-</v>
          </cell>
          <cell r="CZ186" t="str">
            <v>-</v>
          </cell>
          <cell r="DB186" t="str">
            <v>-</v>
          </cell>
          <cell r="DC186" t="str">
            <v>-</v>
          </cell>
          <cell r="DD186" t="str">
            <v>-</v>
          </cell>
          <cell r="DE186" t="str">
            <v>PASO DE OVEJAS</v>
          </cell>
          <cell r="DF186" t="str">
            <v>-</v>
          </cell>
          <cell r="DG186" t="str">
            <v>-</v>
          </cell>
        </row>
        <row r="187">
          <cell r="AT187" t="str">
            <v>-</v>
          </cell>
          <cell r="AU187" t="str">
            <v>-</v>
          </cell>
          <cell r="AV187" t="str">
            <v>-</v>
          </cell>
          <cell r="AW187" t="str">
            <v>-</v>
          </cell>
          <cell r="AX187" t="str">
            <v>-</v>
          </cell>
          <cell r="AY187" t="str">
            <v>-</v>
          </cell>
          <cell r="AZ187" t="str">
            <v>-</v>
          </cell>
          <cell r="BA187" t="str">
            <v>-</v>
          </cell>
          <cell r="BB187" t="str">
            <v>-</v>
          </cell>
          <cell r="BC187" t="str">
            <v>-</v>
          </cell>
          <cell r="BD187" t="str">
            <v>-</v>
          </cell>
          <cell r="BE187" t="str">
            <v>-</v>
          </cell>
          <cell r="BF187" t="str">
            <v>-</v>
          </cell>
          <cell r="BG187" t="str">
            <v>-</v>
          </cell>
          <cell r="BH187" t="str">
            <v>-</v>
          </cell>
          <cell r="BI187" t="str">
            <v>-</v>
          </cell>
          <cell r="BJ187" t="str">
            <v>-</v>
          </cell>
          <cell r="BK187" t="str">
            <v>-</v>
          </cell>
          <cell r="BL187" t="str">
            <v>-</v>
          </cell>
          <cell r="BM187" t="str">
            <v>20121</v>
          </cell>
          <cell r="BN187" t="str">
            <v>21125</v>
          </cell>
          <cell r="BO187" t="str">
            <v>-</v>
          </cell>
          <cell r="BP187" t="str">
            <v>-</v>
          </cell>
          <cell r="BQ187" t="str">
            <v>-</v>
          </cell>
          <cell r="BR187" t="str">
            <v>-</v>
          </cell>
          <cell r="BS187" t="str">
            <v>-</v>
          </cell>
          <cell r="BT187" t="str">
            <v>-</v>
          </cell>
          <cell r="BU187" t="str">
            <v>-</v>
          </cell>
          <cell r="BV187" t="str">
            <v>-</v>
          </cell>
          <cell r="BW187" t="str">
            <v>30127</v>
          </cell>
          <cell r="BX187" t="str">
            <v>-</v>
          </cell>
          <cell r="BY187" t="str">
            <v>-</v>
          </cell>
          <cell r="CB187" t="str">
            <v>-</v>
          </cell>
          <cell r="CC187" t="str">
            <v>-</v>
          </cell>
          <cell r="CD187" t="str">
            <v>-</v>
          </cell>
          <cell r="CE187" t="str">
            <v>-</v>
          </cell>
          <cell r="CF187" t="str">
            <v>-</v>
          </cell>
          <cell r="CG187" t="str">
            <v>-</v>
          </cell>
          <cell r="CH187" t="str">
            <v>-</v>
          </cell>
          <cell r="CI187" t="str">
            <v>-</v>
          </cell>
          <cell r="CJ187" t="str">
            <v>-</v>
          </cell>
          <cell r="CK187" t="str">
            <v>-</v>
          </cell>
          <cell r="CL187" t="str">
            <v>-</v>
          </cell>
          <cell r="CM187" t="str">
            <v>-</v>
          </cell>
          <cell r="CN187" t="str">
            <v>-</v>
          </cell>
          <cell r="CO187" t="str">
            <v>-</v>
          </cell>
          <cell r="CP187" t="str">
            <v>-</v>
          </cell>
          <cell r="CQ187" t="str">
            <v>-</v>
          </cell>
          <cell r="CR187" t="str">
            <v>-</v>
          </cell>
          <cell r="CS187" t="str">
            <v>-</v>
          </cell>
          <cell r="CT187" t="str">
            <v>-</v>
          </cell>
          <cell r="CU187" t="str">
            <v>SAN BARTOLO SOYALTEPEC</v>
          </cell>
          <cell r="CV187" t="str">
            <v>SAN GREGORIO ATZOMPA</v>
          </cell>
          <cell r="CW187" t="str">
            <v>-</v>
          </cell>
          <cell r="CX187" t="str">
            <v>-</v>
          </cell>
          <cell r="CY187" t="str">
            <v>-</v>
          </cell>
          <cell r="CZ187" t="str">
            <v>-</v>
          </cell>
          <cell r="DB187" t="str">
            <v>-</v>
          </cell>
          <cell r="DC187" t="str">
            <v>-</v>
          </cell>
          <cell r="DD187" t="str">
            <v>-</v>
          </cell>
          <cell r="DE187" t="str">
            <v>LA PERLA</v>
          </cell>
          <cell r="DF187" t="str">
            <v>-</v>
          </cell>
          <cell r="DG187" t="str">
            <v>-</v>
          </cell>
        </row>
        <row r="188">
          <cell r="AT188" t="str">
            <v>-</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20122</v>
          </cell>
          <cell r="BN188" t="str">
            <v>21126</v>
          </cell>
          <cell r="BO188" t="str">
            <v>-</v>
          </cell>
          <cell r="BP188" t="str">
            <v>-</v>
          </cell>
          <cell r="BQ188" t="str">
            <v>-</v>
          </cell>
          <cell r="BR188" t="str">
            <v>-</v>
          </cell>
          <cell r="BS188" t="str">
            <v>-</v>
          </cell>
          <cell r="BT188" t="str">
            <v>-</v>
          </cell>
          <cell r="BU188" t="str">
            <v>-</v>
          </cell>
          <cell r="BV188" t="str">
            <v>-</v>
          </cell>
          <cell r="BW188" t="str">
            <v>30129</v>
          </cell>
          <cell r="BX188" t="str">
            <v>-</v>
          </cell>
          <cell r="BY188" t="str">
            <v>-</v>
          </cell>
          <cell r="CB188" t="str">
            <v>-</v>
          </cell>
          <cell r="CC188" t="str">
            <v>-</v>
          </cell>
          <cell r="CD188" t="str">
            <v>-</v>
          </cell>
          <cell r="CE188" t="str">
            <v>-</v>
          </cell>
          <cell r="CF188" t="str">
            <v>-</v>
          </cell>
          <cell r="CG188" t="str">
            <v>-</v>
          </cell>
          <cell r="CH188" t="str">
            <v>-</v>
          </cell>
          <cell r="CI188" t="str">
            <v>-</v>
          </cell>
          <cell r="CJ188" t="str">
            <v>-</v>
          </cell>
          <cell r="CK188" t="str">
            <v>-</v>
          </cell>
          <cell r="CL188" t="str">
            <v>-</v>
          </cell>
          <cell r="CM188" t="str">
            <v>-</v>
          </cell>
          <cell r="CN188" t="str">
            <v>-</v>
          </cell>
          <cell r="CO188" t="str">
            <v>-</v>
          </cell>
          <cell r="CP188" t="str">
            <v>-</v>
          </cell>
          <cell r="CQ188" t="str">
            <v>-</v>
          </cell>
          <cell r="CR188" t="str">
            <v>-</v>
          </cell>
          <cell r="CS188" t="str">
            <v>-</v>
          </cell>
          <cell r="CT188" t="str">
            <v>-</v>
          </cell>
          <cell r="CU188" t="str">
            <v>SAN BARTOLO YAUTEPEC</v>
          </cell>
          <cell r="CV188" t="str">
            <v>SAN JERÓNIMO TECUANIPAN</v>
          </cell>
          <cell r="CW188" t="str">
            <v>-</v>
          </cell>
          <cell r="CX188" t="str">
            <v>-</v>
          </cell>
          <cell r="CY188" t="str">
            <v>-</v>
          </cell>
          <cell r="CZ188" t="str">
            <v>-</v>
          </cell>
          <cell r="DB188" t="str">
            <v>-</v>
          </cell>
          <cell r="DC188" t="str">
            <v>-</v>
          </cell>
          <cell r="DD188" t="str">
            <v>-</v>
          </cell>
          <cell r="DE188" t="str">
            <v>PLATÓN SÁNCHEZ</v>
          </cell>
          <cell r="DF188" t="str">
            <v>-</v>
          </cell>
          <cell r="DG188" t="str">
            <v>-</v>
          </cell>
        </row>
        <row r="189">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20123</v>
          </cell>
          <cell r="BN189" t="str">
            <v>21127</v>
          </cell>
          <cell r="BO189" t="str">
            <v>-</v>
          </cell>
          <cell r="BP189" t="str">
            <v>-</v>
          </cell>
          <cell r="BQ189" t="str">
            <v>-</v>
          </cell>
          <cell r="BR189" t="str">
            <v>-</v>
          </cell>
          <cell r="BS189" t="str">
            <v>-</v>
          </cell>
          <cell r="BT189" t="str">
            <v>-</v>
          </cell>
          <cell r="BU189" t="str">
            <v>-</v>
          </cell>
          <cell r="BV189" t="str">
            <v>-</v>
          </cell>
          <cell r="BW189" t="str">
            <v>30130</v>
          </cell>
          <cell r="BX189" t="str">
            <v>-</v>
          </cell>
          <cell r="BY189" t="str">
            <v>-</v>
          </cell>
          <cell r="CB189" t="str">
            <v>-</v>
          </cell>
          <cell r="CC189" t="str">
            <v>-</v>
          </cell>
          <cell r="CD189" t="str">
            <v>-</v>
          </cell>
          <cell r="CE189" t="str">
            <v>-</v>
          </cell>
          <cell r="CF189" t="str">
            <v>-</v>
          </cell>
          <cell r="CG189" t="str">
            <v>-</v>
          </cell>
          <cell r="CH189" t="str">
            <v>-</v>
          </cell>
          <cell r="CI189" t="str">
            <v>-</v>
          </cell>
          <cell r="CJ189" t="str">
            <v>-</v>
          </cell>
          <cell r="CK189" t="str">
            <v>-</v>
          </cell>
          <cell r="CL189" t="str">
            <v>-</v>
          </cell>
          <cell r="CM189" t="str">
            <v>-</v>
          </cell>
          <cell r="CN189" t="str">
            <v>-</v>
          </cell>
          <cell r="CO189" t="str">
            <v>-</v>
          </cell>
          <cell r="CP189" t="str">
            <v>-</v>
          </cell>
          <cell r="CQ189" t="str">
            <v>-</v>
          </cell>
          <cell r="CR189" t="str">
            <v>-</v>
          </cell>
          <cell r="CS189" t="str">
            <v>-</v>
          </cell>
          <cell r="CT189" t="str">
            <v>-</v>
          </cell>
          <cell r="CU189" t="str">
            <v>SAN BERNARDO MIXTEPEC</v>
          </cell>
          <cell r="CV189" t="str">
            <v>SAN JERÓNIMO XAYACATLÁN</v>
          </cell>
          <cell r="CW189" t="str">
            <v>-</v>
          </cell>
          <cell r="CX189" t="str">
            <v>-</v>
          </cell>
          <cell r="CY189" t="str">
            <v>-</v>
          </cell>
          <cell r="CZ189" t="str">
            <v>-</v>
          </cell>
          <cell r="DB189" t="str">
            <v>-</v>
          </cell>
          <cell r="DC189" t="str">
            <v>-</v>
          </cell>
          <cell r="DD189" t="str">
            <v>-</v>
          </cell>
          <cell r="DE189" t="str">
            <v>PLAYA VICENTE</v>
          </cell>
          <cell r="DF189" t="str">
            <v>-</v>
          </cell>
          <cell r="DG189" t="str">
            <v>-</v>
          </cell>
        </row>
        <row r="190">
          <cell r="AT190" t="str">
            <v>-</v>
          </cell>
          <cell r="AU190" t="str">
            <v>-</v>
          </cell>
          <cell r="AV190" t="str">
            <v>-</v>
          </cell>
          <cell r="AW190" t="str">
            <v>-</v>
          </cell>
          <cell r="AX190" t="str">
            <v>-</v>
          </cell>
          <cell r="AY190" t="str">
            <v>-</v>
          </cell>
          <cell r="AZ190" t="str">
            <v>-</v>
          </cell>
          <cell r="BA190" t="str">
            <v>-</v>
          </cell>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20124</v>
          </cell>
          <cell r="BN190" t="str">
            <v>21128</v>
          </cell>
          <cell r="BO190" t="str">
            <v>-</v>
          </cell>
          <cell r="BP190" t="str">
            <v>-</v>
          </cell>
          <cell r="BQ190" t="str">
            <v>-</v>
          </cell>
          <cell r="BR190" t="str">
            <v>-</v>
          </cell>
          <cell r="BS190" t="str">
            <v>-</v>
          </cell>
          <cell r="BT190" t="str">
            <v>-</v>
          </cell>
          <cell r="BU190" t="str">
            <v>-</v>
          </cell>
          <cell r="BV190" t="str">
            <v>-</v>
          </cell>
          <cell r="BW190" t="str">
            <v>30132</v>
          </cell>
          <cell r="BX190" t="str">
            <v>-</v>
          </cell>
          <cell r="BY190" t="str">
            <v>-</v>
          </cell>
          <cell r="CB190" t="str">
            <v>-</v>
          </cell>
          <cell r="CC190" t="str">
            <v>-</v>
          </cell>
          <cell r="CD190" t="str">
            <v>-</v>
          </cell>
          <cell r="CE190" t="str">
            <v>-</v>
          </cell>
          <cell r="CF190" t="str">
            <v>-</v>
          </cell>
          <cell r="CG190" t="str">
            <v>-</v>
          </cell>
          <cell r="CH190" t="str">
            <v>-</v>
          </cell>
          <cell r="CI190" t="str">
            <v>-</v>
          </cell>
          <cell r="CJ190" t="str">
            <v>-</v>
          </cell>
          <cell r="CK190" t="str">
            <v>-</v>
          </cell>
          <cell r="CL190" t="str">
            <v>-</v>
          </cell>
          <cell r="CM190" t="str">
            <v>-</v>
          </cell>
          <cell r="CN190" t="str">
            <v>-</v>
          </cell>
          <cell r="CO190" t="str">
            <v>-</v>
          </cell>
          <cell r="CP190" t="str">
            <v>-</v>
          </cell>
          <cell r="CQ190" t="str">
            <v>-</v>
          </cell>
          <cell r="CR190" t="str">
            <v>-</v>
          </cell>
          <cell r="CS190" t="str">
            <v>-</v>
          </cell>
          <cell r="CT190" t="str">
            <v>-</v>
          </cell>
          <cell r="CU190" t="str">
            <v>SAN BLAS ATEMPA</v>
          </cell>
          <cell r="CV190" t="str">
            <v>SAN JOSÉ CHIAPA</v>
          </cell>
          <cell r="CW190" t="str">
            <v>-</v>
          </cell>
          <cell r="CX190" t="str">
            <v>-</v>
          </cell>
          <cell r="CY190" t="str">
            <v>-</v>
          </cell>
          <cell r="CZ190" t="str">
            <v>-</v>
          </cell>
          <cell r="DB190" t="str">
            <v>-</v>
          </cell>
          <cell r="DC190" t="str">
            <v>-</v>
          </cell>
          <cell r="DD190" t="str">
            <v>-</v>
          </cell>
          <cell r="DE190" t="str">
            <v>LAS VIGAS DE RAMÍREZ</v>
          </cell>
          <cell r="DF190" t="str">
            <v>-</v>
          </cell>
          <cell r="DG190" t="str">
            <v>-</v>
          </cell>
        </row>
        <row r="191">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20125</v>
          </cell>
          <cell r="BN191" t="str">
            <v>21129</v>
          </cell>
          <cell r="BO191" t="str">
            <v>-</v>
          </cell>
          <cell r="BP191" t="str">
            <v>-</v>
          </cell>
          <cell r="BQ191" t="str">
            <v>-</v>
          </cell>
          <cell r="BR191" t="str">
            <v>-</v>
          </cell>
          <cell r="BS191" t="str">
            <v>-</v>
          </cell>
          <cell r="BT191" t="str">
            <v>-</v>
          </cell>
          <cell r="BU191" t="str">
            <v>-</v>
          </cell>
          <cell r="BV191" t="str">
            <v>-</v>
          </cell>
          <cell r="BW191" t="str">
            <v>30133</v>
          </cell>
          <cell r="BX191" t="str">
            <v>-</v>
          </cell>
          <cell r="BY191" t="str">
            <v>-</v>
          </cell>
          <cell r="CB191" t="str">
            <v>-</v>
          </cell>
          <cell r="CC191" t="str">
            <v>-</v>
          </cell>
          <cell r="CD191" t="str">
            <v>-</v>
          </cell>
          <cell r="CE191" t="str">
            <v>-</v>
          </cell>
          <cell r="CF191" t="str">
            <v>-</v>
          </cell>
          <cell r="CG191" t="str">
            <v>-</v>
          </cell>
          <cell r="CH191" t="str">
            <v>-</v>
          </cell>
          <cell r="CI191" t="str">
            <v>-</v>
          </cell>
          <cell r="CJ191" t="str">
            <v>-</v>
          </cell>
          <cell r="CK191" t="str">
            <v>-</v>
          </cell>
          <cell r="CL191" t="str">
            <v>-</v>
          </cell>
          <cell r="CM191" t="str">
            <v>-</v>
          </cell>
          <cell r="CN191" t="str">
            <v>-</v>
          </cell>
          <cell r="CO191" t="str">
            <v>-</v>
          </cell>
          <cell r="CP191" t="str">
            <v>-</v>
          </cell>
          <cell r="CQ191" t="str">
            <v>-</v>
          </cell>
          <cell r="CR191" t="str">
            <v>-</v>
          </cell>
          <cell r="CS191" t="str">
            <v>-</v>
          </cell>
          <cell r="CT191" t="str">
            <v>-</v>
          </cell>
          <cell r="CU191" t="str">
            <v>SAN CARLOS YAUTEPEC</v>
          </cell>
          <cell r="CV191" t="str">
            <v>SAN JOSÉ MIAHUATLÁN</v>
          </cell>
          <cell r="CW191" t="str">
            <v>-</v>
          </cell>
          <cell r="CX191" t="str">
            <v>-</v>
          </cell>
          <cell r="CY191" t="str">
            <v>-</v>
          </cell>
          <cell r="CZ191" t="str">
            <v>-</v>
          </cell>
          <cell r="DB191" t="str">
            <v>-</v>
          </cell>
          <cell r="DC191" t="str">
            <v>-</v>
          </cell>
          <cell r="DD191" t="str">
            <v>-</v>
          </cell>
          <cell r="DE191" t="str">
            <v>PUEBLO VIEJO</v>
          </cell>
          <cell r="DF191" t="str">
            <v>-</v>
          </cell>
          <cell r="DG191" t="str">
            <v>-</v>
          </cell>
        </row>
        <row r="192">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20126</v>
          </cell>
          <cell r="BN192" t="str">
            <v>21130</v>
          </cell>
          <cell r="BO192" t="str">
            <v>-</v>
          </cell>
          <cell r="BP192" t="str">
            <v>-</v>
          </cell>
          <cell r="BQ192" t="str">
            <v>-</v>
          </cell>
          <cell r="BR192" t="str">
            <v>-</v>
          </cell>
          <cell r="BS192" t="str">
            <v>-</v>
          </cell>
          <cell r="BT192" t="str">
            <v>-</v>
          </cell>
          <cell r="BU192" t="str">
            <v>-</v>
          </cell>
          <cell r="BV192" t="str">
            <v>-</v>
          </cell>
          <cell r="BW192" t="str">
            <v>30134</v>
          </cell>
          <cell r="BX192" t="str">
            <v>-</v>
          </cell>
          <cell r="BY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SAN CRISTÓBAL AMATLÁN</v>
          </cell>
          <cell r="CV192" t="str">
            <v>SAN JUAN ATENCO</v>
          </cell>
          <cell r="CW192" t="str">
            <v>-</v>
          </cell>
          <cell r="CX192" t="str">
            <v>-</v>
          </cell>
          <cell r="CY192" t="str">
            <v>-</v>
          </cell>
          <cell r="CZ192" t="str">
            <v>-</v>
          </cell>
          <cell r="DB192" t="str">
            <v>-</v>
          </cell>
          <cell r="DC192" t="str">
            <v>-</v>
          </cell>
          <cell r="DD192" t="str">
            <v>-</v>
          </cell>
          <cell r="DE192" t="str">
            <v>PUENTE NACIONAL</v>
          </cell>
          <cell r="DF192" t="str">
            <v>-</v>
          </cell>
          <cell r="DG192" t="str">
            <v>-</v>
          </cell>
        </row>
        <row r="193">
          <cell r="AT193" t="str">
            <v>-</v>
          </cell>
          <cell r="AU193" t="str">
            <v>-</v>
          </cell>
          <cell r="AV193" t="str">
            <v>-</v>
          </cell>
          <cell r="AW193" t="str">
            <v>-</v>
          </cell>
          <cell r="AX193" t="str">
            <v>-</v>
          </cell>
          <cell r="AY193" t="str">
            <v>-</v>
          </cell>
          <cell r="AZ193" t="str">
            <v>-</v>
          </cell>
          <cell r="BA193" t="str">
            <v>-</v>
          </cell>
          <cell r="BB193" t="str">
            <v>-</v>
          </cell>
          <cell r="BC193" t="str">
            <v>-</v>
          </cell>
          <cell r="BD193" t="str">
            <v>-</v>
          </cell>
          <cell r="BE193" t="str">
            <v>-</v>
          </cell>
          <cell r="BF193" t="str">
            <v>-</v>
          </cell>
          <cell r="BG193" t="str">
            <v>-</v>
          </cell>
          <cell r="BH193" t="str">
            <v>-</v>
          </cell>
          <cell r="BI193" t="str">
            <v>-</v>
          </cell>
          <cell r="BJ193" t="str">
            <v>-</v>
          </cell>
          <cell r="BK193" t="str">
            <v>-</v>
          </cell>
          <cell r="BL193" t="str">
            <v>-</v>
          </cell>
          <cell r="BM193" t="str">
            <v>20127</v>
          </cell>
          <cell r="BN193" t="str">
            <v>21131</v>
          </cell>
          <cell r="BO193" t="str">
            <v>-</v>
          </cell>
          <cell r="BP193" t="str">
            <v>-</v>
          </cell>
          <cell r="BQ193" t="str">
            <v>-</v>
          </cell>
          <cell r="BR193" t="str">
            <v>-</v>
          </cell>
          <cell r="BS193" t="str">
            <v>-</v>
          </cell>
          <cell r="BT193" t="str">
            <v>-</v>
          </cell>
          <cell r="BU193" t="str">
            <v>-</v>
          </cell>
          <cell r="BV193" t="str">
            <v>-</v>
          </cell>
          <cell r="BW193" t="str">
            <v>30135</v>
          </cell>
          <cell r="BX193" t="str">
            <v>-</v>
          </cell>
          <cell r="BY193" t="str">
            <v>-</v>
          </cell>
          <cell r="CB193" t="str">
            <v>-</v>
          </cell>
          <cell r="CC193" t="str">
            <v>-</v>
          </cell>
          <cell r="CD193" t="str">
            <v>-</v>
          </cell>
          <cell r="CE193" t="str">
            <v>-</v>
          </cell>
          <cell r="CF193" t="str">
            <v>-</v>
          </cell>
          <cell r="CG193" t="str">
            <v>-</v>
          </cell>
          <cell r="CH193" t="str">
            <v>-</v>
          </cell>
          <cell r="CI193" t="str">
            <v>-</v>
          </cell>
          <cell r="CJ193" t="str">
            <v>-</v>
          </cell>
          <cell r="CK193" t="str">
            <v>-</v>
          </cell>
          <cell r="CL193" t="str">
            <v>-</v>
          </cell>
          <cell r="CM193" t="str">
            <v>-</v>
          </cell>
          <cell r="CN193" t="str">
            <v>-</v>
          </cell>
          <cell r="CO193" t="str">
            <v>-</v>
          </cell>
          <cell r="CP193" t="str">
            <v>-</v>
          </cell>
          <cell r="CQ193" t="str">
            <v>-</v>
          </cell>
          <cell r="CR193" t="str">
            <v>-</v>
          </cell>
          <cell r="CS193" t="str">
            <v>-</v>
          </cell>
          <cell r="CT193" t="str">
            <v>-</v>
          </cell>
          <cell r="CU193" t="str">
            <v>SAN CRISTÓBAL AMOLTEPEC</v>
          </cell>
          <cell r="CV193" t="str">
            <v>SAN JUAN ATZOMPA</v>
          </cell>
          <cell r="CW193" t="str">
            <v>-</v>
          </cell>
          <cell r="CX193" t="str">
            <v>-</v>
          </cell>
          <cell r="CY193" t="str">
            <v>-</v>
          </cell>
          <cell r="CZ193" t="str">
            <v>-</v>
          </cell>
          <cell r="DB193" t="str">
            <v>-</v>
          </cell>
          <cell r="DC193" t="str">
            <v>-</v>
          </cell>
          <cell r="DD193" t="str">
            <v>-</v>
          </cell>
          <cell r="DE193" t="str">
            <v>RAFAEL DELGADO</v>
          </cell>
          <cell r="DF193" t="str">
            <v>-</v>
          </cell>
          <cell r="DG193" t="str">
            <v>-</v>
          </cell>
        </row>
        <row r="194">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20128</v>
          </cell>
          <cell r="BN194" t="str">
            <v>21133</v>
          </cell>
          <cell r="BO194" t="str">
            <v>-</v>
          </cell>
          <cell r="BP194" t="str">
            <v>-</v>
          </cell>
          <cell r="BQ194" t="str">
            <v>-</v>
          </cell>
          <cell r="BR194" t="str">
            <v>-</v>
          </cell>
          <cell r="BS194" t="str">
            <v>-</v>
          </cell>
          <cell r="BT194" t="str">
            <v>-</v>
          </cell>
          <cell r="BU194" t="str">
            <v>-</v>
          </cell>
          <cell r="BV194" t="str">
            <v>-</v>
          </cell>
          <cell r="BW194" t="str">
            <v>30136</v>
          </cell>
          <cell r="BX194" t="str">
            <v>-</v>
          </cell>
          <cell r="BY194" t="str">
            <v>-</v>
          </cell>
          <cell r="CB194" t="str">
            <v>-</v>
          </cell>
          <cell r="CC194" t="str">
            <v>-</v>
          </cell>
          <cell r="CD194" t="str">
            <v>-</v>
          </cell>
          <cell r="CE194" t="str">
            <v>-</v>
          </cell>
          <cell r="CF194" t="str">
            <v>-</v>
          </cell>
          <cell r="CG194" t="str">
            <v>-</v>
          </cell>
          <cell r="CH194" t="str">
            <v>-</v>
          </cell>
          <cell r="CI194" t="str">
            <v>-</v>
          </cell>
          <cell r="CJ194" t="str">
            <v>-</v>
          </cell>
          <cell r="CK194" t="str">
            <v>-</v>
          </cell>
          <cell r="CL194" t="str">
            <v>-</v>
          </cell>
          <cell r="CM194" t="str">
            <v>-</v>
          </cell>
          <cell r="CN194" t="str">
            <v>-</v>
          </cell>
          <cell r="CO194" t="str">
            <v>-</v>
          </cell>
          <cell r="CP194" t="str">
            <v>-</v>
          </cell>
          <cell r="CQ194" t="str">
            <v>-</v>
          </cell>
          <cell r="CR194" t="str">
            <v>-</v>
          </cell>
          <cell r="CS194" t="str">
            <v>-</v>
          </cell>
          <cell r="CT194" t="str">
            <v>-</v>
          </cell>
          <cell r="CU194" t="str">
            <v>SAN CRISTÓBAL LACHIRIOAG</v>
          </cell>
          <cell r="CV194" t="str">
            <v>SAN MARTÍN TOTOLTEPEC</v>
          </cell>
          <cell r="CW194" t="str">
            <v>-</v>
          </cell>
          <cell r="CX194" t="str">
            <v>-</v>
          </cell>
          <cell r="CY194" t="str">
            <v>-</v>
          </cell>
          <cell r="CZ194" t="str">
            <v>-</v>
          </cell>
          <cell r="DB194" t="str">
            <v>-</v>
          </cell>
          <cell r="DC194" t="str">
            <v>-</v>
          </cell>
          <cell r="DD194" t="str">
            <v>-</v>
          </cell>
          <cell r="DE194" t="str">
            <v>RAFAEL LUCIO</v>
          </cell>
          <cell r="DF194" t="str">
            <v>-</v>
          </cell>
          <cell r="DG194" t="str">
            <v>-</v>
          </cell>
        </row>
        <row r="195">
          <cell r="AT195" t="str">
            <v>-</v>
          </cell>
          <cell r="AU195" t="str">
            <v>-</v>
          </cell>
          <cell r="AV195" t="str">
            <v>-</v>
          </cell>
          <cell r="AW195" t="str">
            <v>-</v>
          </cell>
          <cell r="AX195" t="str">
            <v>-</v>
          </cell>
          <cell r="AY195" t="str">
            <v>-</v>
          </cell>
          <cell r="AZ195" t="str">
            <v>-</v>
          </cell>
          <cell r="BA195" t="str">
            <v>-</v>
          </cell>
          <cell r="BB195" t="str">
            <v>-</v>
          </cell>
          <cell r="BC195" t="str">
            <v>-</v>
          </cell>
          <cell r="BD195" t="str">
            <v>-</v>
          </cell>
          <cell r="BE195" t="str">
            <v>-</v>
          </cell>
          <cell r="BF195" t="str">
            <v>-</v>
          </cell>
          <cell r="BG195" t="str">
            <v>-</v>
          </cell>
          <cell r="BH195" t="str">
            <v>-</v>
          </cell>
          <cell r="BI195" t="str">
            <v>-</v>
          </cell>
          <cell r="BJ195" t="str">
            <v>-</v>
          </cell>
          <cell r="BK195" t="str">
            <v>-</v>
          </cell>
          <cell r="BL195" t="str">
            <v>-</v>
          </cell>
          <cell r="BM195" t="str">
            <v>20129</v>
          </cell>
          <cell r="BN195" t="str">
            <v>21134</v>
          </cell>
          <cell r="BO195" t="str">
            <v>-</v>
          </cell>
          <cell r="BP195" t="str">
            <v>-</v>
          </cell>
          <cell r="BQ195" t="str">
            <v>-</v>
          </cell>
          <cell r="BR195" t="str">
            <v>-</v>
          </cell>
          <cell r="BS195" t="str">
            <v>-</v>
          </cell>
          <cell r="BT195" t="str">
            <v>-</v>
          </cell>
          <cell r="BU195" t="str">
            <v>-</v>
          </cell>
          <cell r="BV195" t="str">
            <v>-</v>
          </cell>
          <cell r="BW195" t="str">
            <v>30137</v>
          </cell>
          <cell r="BX195" t="str">
            <v>-</v>
          </cell>
          <cell r="BY195" t="str">
            <v>-</v>
          </cell>
          <cell r="CB195" t="str">
            <v>-</v>
          </cell>
          <cell r="CC195" t="str">
            <v>-</v>
          </cell>
          <cell r="CD195" t="str">
            <v>-</v>
          </cell>
          <cell r="CE195" t="str">
            <v>-</v>
          </cell>
          <cell r="CF195" t="str">
            <v>-</v>
          </cell>
          <cell r="CG195" t="str">
            <v>-</v>
          </cell>
          <cell r="CH195" t="str">
            <v>-</v>
          </cell>
          <cell r="CI195" t="str">
            <v>-</v>
          </cell>
          <cell r="CJ195" t="str">
            <v>-</v>
          </cell>
          <cell r="CK195" t="str">
            <v>-</v>
          </cell>
          <cell r="CL195" t="str">
            <v>-</v>
          </cell>
          <cell r="CM195" t="str">
            <v>-</v>
          </cell>
          <cell r="CN195" t="str">
            <v>-</v>
          </cell>
          <cell r="CO195" t="str">
            <v>-</v>
          </cell>
          <cell r="CP195" t="str">
            <v>-</v>
          </cell>
          <cell r="CQ195" t="str">
            <v>-</v>
          </cell>
          <cell r="CR195" t="str">
            <v>-</v>
          </cell>
          <cell r="CS195" t="str">
            <v>-</v>
          </cell>
          <cell r="CT195" t="str">
            <v>-</v>
          </cell>
          <cell r="CU195" t="str">
            <v>SAN CRISTÓBAL SUCHIXTLAHUACA</v>
          </cell>
          <cell r="CV195" t="str">
            <v>SAN MATÍAS TLALANCALECA</v>
          </cell>
          <cell r="CW195" t="str">
            <v>-</v>
          </cell>
          <cell r="CX195" t="str">
            <v>-</v>
          </cell>
          <cell r="CY195" t="str">
            <v>-</v>
          </cell>
          <cell r="CZ195" t="str">
            <v>-</v>
          </cell>
          <cell r="DB195" t="str">
            <v>-</v>
          </cell>
          <cell r="DC195" t="str">
            <v>-</v>
          </cell>
          <cell r="DD195" t="str">
            <v>-</v>
          </cell>
          <cell r="DE195" t="str">
            <v>LOS REYES</v>
          </cell>
          <cell r="DF195" t="str">
            <v>-</v>
          </cell>
          <cell r="DG195" t="str">
            <v>-</v>
          </cell>
        </row>
        <row r="196">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20130</v>
          </cell>
          <cell r="BN196" t="str">
            <v>21135</v>
          </cell>
          <cell r="BO196" t="str">
            <v>-</v>
          </cell>
          <cell r="BP196" t="str">
            <v>-</v>
          </cell>
          <cell r="BQ196" t="str">
            <v>-</v>
          </cell>
          <cell r="BR196" t="str">
            <v>-</v>
          </cell>
          <cell r="BS196" t="str">
            <v>-</v>
          </cell>
          <cell r="BT196" t="str">
            <v>-</v>
          </cell>
          <cell r="BU196" t="str">
            <v>-</v>
          </cell>
          <cell r="BV196" t="str">
            <v>-</v>
          </cell>
          <cell r="BW196" t="str">
            <v>30138</v>
          </cell>
          <cell r="BX196" t="str">
            <v>-</v>
          </cell>
          <cell r="BY196" t="str">
            <v>-</v>
          </cell>
          <cell r="CB196" t="str">
            <v>-</v>
          </cell>
          <cell r="CC196" t="str">
            <v>-</v>
          </cell>
          <cell r="CD196" t="str">
            <v>-</v>
          </cell>
          <cell r="CE196" t="str">
            <v>-</v>
          </cell>
          <cell r="CF196" t="str">
            <v>-</v>
          </cell>
          <cell r="CG196" t="str">
            <v>-</v>
          </cell>
          <cell r="CH196" t="str">
            <v>-</v>
          </cell>
          <cell r="CI196" t="str">
            <v>-</v>
          </cell>
          <cell r="CJ196" t="str">
            <v>-</v>
          </cell>
          <cell r="CK196" t="str">
            <v>-</v>
          </cell>
          <cell r="CL196" t="str">
            <v>-</v>
          </cell>
          <cell r="CM196" t="str">
            <v>-</v>
          </cell>
          <cell r="CN196" t="str">
            <v>-</v>
          </cell>
          <cell r="CO196" t="str">
            <v>-</v>
          </cell>
          <cell r="CP196" t="str">
            <v>-</v>
          </cell>
          <cell r="CQ196" t="str">
            <v>-</v>
          </cell>
          <cell r="CR196" t="str">
            <v>-</v>
          </cell>
          <cell r="CS196" t="str">
            <v>-</v>
          </cell>
          <cell r="CT196" t="str">
            <v>-</v>
          </cell>
          <cell r="CU196" t="str">
            <v>SAN DIONISIO DEL MAR</v>
          </cell>
          <cell r="CV196" t="str">
            <v>SAN MIGUEL IXITLÁN</v>
          </cell>
          <cell r="CW196" t="str">
            <v>-</v>
          </cell>
          <cell r="CX196" t="str">
            <v>-</v>
          </cell>
          <cell r="CY196" t="str">
            <v>-</v>
          </cell>
          <cell r="CZ196" t="str">
            <v>-</v>
          </cell>
          <cell r="DB196" t="str">
            <v>-</v>
          </cell>
          <cell r="DC196" t="str">
            <v>-</v>
          </cell>
          <cell r="DD196" t="str">
            <v>-</v>
          </cell>
          <cell r="DE196" t="str">
            <v>RÍO BLANCO</v>
          </cell>
          <cell r="DF196" t="str">
            <v>-</v>
          </cell>
          <cell r="DG196" t="str">
            <v>-</v>
          </cell>
        </row>
        <row r="197">
          <cell r="AT197" t="str">
            <v>-</v>
          </cell>
          <cell r="AU197" t="str">
            <v>-</v>
          </cell>
          <cell r="AV197" t="str">
            <v>-</v>
          </cell>
          <cell r="AW197" t="str">
            <v>-</v>
          </cell>
          <cell r="AX197" t="str">
            <v>-</v>
          </cell>
          <cell r="AY197" t="str">
            <v>-</v>
          </cell>
          <cell r="AZ197" t="str">
            <v>-</v>
          </cell>
          <cell r="BA197" t="str">
            <v>-</v>
          </cell>
          <cell r="BB197" t="str">
            <v>-</v>
          </cell>
          <cell r="BC197" t="str">
            <v>-</v>
          </cell>
          <cell r="BD197" t="str">
            <v>-</v>
          </cell>
          <cell r="BE197" t="str">
            <v>-</v>
          </cell>
          <cell r="BF197" t="str">
            <v>-</v>
          </cell>
          <cell r="BG197" t="str">
            <v>-</v>
          </cell>
          <cell r="BH197" t="str">
            <v>-</v>
          </cell>
          <cell r="BI197" t="str">
            <v>-</v>
          </cell>
          <cell r="BJ197" t="str">
            <v>-</v>
          </cell>
          <cell r="BK197" t="str">
            <v>-</v>
          </cell>
          <cell r="BL197" t="str">
            <v>-</v>
          </cell>
          <cell r="BM197" t="str">
            <v>20131</v>
          </cell>
          <cell r="BN197" t="str">
            <v>21136</v>
          </cell>
          <cell r="BO197" t="str">
            <v>-</v>
          </cell>
          <cell r="BP197" t="str">
            <v>-</v>
          </cell>
          <cell r="BQ197" t="str">
            <v>-</v>
          </cell>
          <cell r="BR197" t="str">
            <v>-</v>
          </cell>
          <cell r="BS197" t="str">
            <v>-</v>
          </cell>
          <cell r="BT197" t="str">
            <v>-</v>
          </cell>
          <cell r="BU197" t="str">
            <v>-</v>
          </cell>
          <cell r="BV197" t="str">
            <v>-</v>
          </cell>
          <cell r="BW197" t="str">
            <v>30139</v>
          </cell>
          <cell r="BX197" t="str">
            <v>-</v>
          </cell>
          <cell r="BY197" t="str">
            <v>-</v>
          </cell>
          <cell r="CB197" t="str">
            <v>-</v>
          </cell>
          <cell r="CC197" t="str">
            <v>-</v>
          </cell>
          <cell r="CD197" t="str">
            <v>-</v>
          </cell>
          <cell r="CE197" t="str">
            <v>-</v>
          </cell>
          <cell r="CF197" t="str">
            <v>-</v>
          </cell>
          <cell r="CG197" t="str">
            <v>-</v>
          </cell>
          <cell r="CH197" t="str">
            <v>-</v>
          </cell>
          <cell r="CI197" t="str">
            <v>-</v>
          </cell>
          <cell r="CJ197" t="str">
            <v>-</v>
          </cell>
          <cell r="CK197" t="str">
            <v>-</v>
          </cell>
          <cell r="CL197" t="str">
            <v>-</v>
          </cell>
          <cell r="CM197" t="str">
            <v>-</v>
          </cell>
          <cell r="CN197" t="str">
            <v>-</v>
          </cell>
          <cell r="CO197" t="str">
            <v>-</v>
          </cell>
          <cell r="CP197" t="str">
            <v>-</v>
          </cell>
          <cell r="CQ197" t="str">
            <v>-</v>
          </cell>
          <cell r="CR197" t="str">
            <v>-</v>
          </cell>
          <cell r="CS197" t="str">
            <v>-</v>
          </cell>
          <cell r="CT197" t="str">
            <v>-</v>
          </cell>
          <cell r="CU197" t="str">
            <v>SAN DIONISIO OCOTEPEC</v>
          </cell>
          <cell r="CV197" t="str">
            <v>SAN MIGUEL XOXTLA</v>
          </cell>
          <cell r="CW197" t="str">
            <v>-</v>
          </cell>
          <cell r="CX197" t="str">
            <v>-</v>
          </cell>
          <cell r="CY197" t="str">
            <v>-</v>
          </cell>
          <cell r="CZ197" t="str">
            <v>-</v>
          </cell>
          <cell r="DB197" t="str">
            <v>-</v>
          </cell>
          <cell r="DC197" t="str">
            <v>-</v>
          </cell>
          <cell r="DD197" t="str">
            <v>-</v>
          </cell>
          <cell r="DE197" t="str">
            <v>SALTABARRANCA</v>
          </cell>
          <cell r="DF197" t="str">
            <v>-</v>
          </cell>
          <cell r="DG197" t="str">
            <v>-</v>
          </cell>
        </row>
        <row r="198">
          <cell r="AT198" t="str">
            <v>-</v>
          </cell>
          <cell r="AU198" t="str">
            <v>-</v>
          </cell>
          <cell r="AV198" t="str">
            <v>-</v>
          </cell>
          <cell r="AW198" t="str">
            <v>-</v>
          </cell>
          <cell r="AX198" t="str">
            <v>-</v>
          </cell>
          <cell r="AY198" t="str">
            <v>-</v>
          </cell>
          <cell r="AZ198" t="str">
            <v>-</v>
          </cell>
          <cell r="BA198" t="str">
            <v>-</v>
          </cell>
          <cell r="BB198" t="str">
            <v>-</v>
          </cell>
          <cell r="BC198" t="str">
            <v>-</v>
          </cell>
          <cell r="BD198" t="str">
            <v>-</v>
          </cell>
          <cell r="BE198" t="str">
            <v>-</v>
          </cell>
          <cell r="BF198" t="str">
            <v>-</v>
          </cell>
          <cell r="BG198" t="str">
            <v>-</v>
          </cell>
          <cell r="BH198" t="str">
            <v>-</v>
          </cell>
          <cell r="BI198" t="str">
            <v>-</v>
          </cell>
          <cell r="BJ198" t="str">
            <v>-</v>
          </cell>
          <cell r="BK198" t="str">
            <v>-</v>
          </cell>
          <cell r="BL198" t="str">
            <v>-</v>
          </cell>
          <cell r="BM198" t="str">
            <v>20132</v>
          </cell>
          <cell r="BN198" t="str">
            <v>21137</v>
          </cell>
          <cell r="BO198" t="str">
            <v>-</v>
          </cell>
          <cell r="BP198" t="str">
            <v>-</v>
          </cell>
          <cell r="BQ198" t="str">
            <v>-</v>
          </cell>
          <cell r="BR198" t="str">
            <v>-</v>
          </cell>
          <cell r="BS198" t="str">
            <v>-</v>
          </cell>
          <cell r="BT198" t="str">
            <v>-</v>
          </cell>
          <cell r="BU198" t="str">
            <v>-</v>
          </cell>
          <cell r="BV198" t="str">
            <v>-</v>
          </cell>
          <cell r="BW198" t="str">
            <v>30140</v>
          </cell>
          <cell r="BX198" t="str">
            <v>-</v>
          </cell>
          <cell r="BY198" t="str">
            <v>-</v>
          </cell>
          <cell r="CB198" t="str">
            <v>-</v>
          </cell>
          <cell r="CC198" t="str">
            <v>-</v>
          </cell>
          <cell r="CD198" t="str">
            <v>-</v>
          </cell>
          <cell r="CE198" t="str">
            <v>-</v>
          </cell>
          <cell r="CF198" t="str">
            <v>-</v>
          </cell>
          <cell r="CG198" t="str">
            <v>-</v>
          </cell>
          <cell r="CH198" t="str">
            <v>-</v>
          </cell>
          <cell r="CI198" t="str">
            <v>-</v>
          </cell>
          <cell r="CJ198" t="str">
            <v>-</v>
          </cell>
          <cell r="CK198" t="str">
            <v>-</v>
          </cell>
          <cell r="CL198" t="str">
            <v>-</v>
          </cell>
          <cell r="CM198" t="str">
            <v>-</v>
          </cell>
          <cell r="CN198" t="str">
            <v>-</v>
          </cell>
          <cell r="CO198" t="str">
            <v>-</v>
          </cell>
          <cell r="CP198" t="str">
            <v>-</v>
          </cell>
          <cell r="CQ198" t="str">
            <v>-</v>
          </cell>
          <cell r="CR198" t="str">
            <v>-</v>
          </cell>
          <cell r="CS198" t="str">
            <v>-</v>
          </cell>
          <cell r="CT198" t="str">
            <v>-</v>
          </cell>
          <cell r="CU198" t="str">
            <v>SAN DIONISIO OCOTLÁN</v>
          </cell>
          <cell r="CV198" t="str">
            <v>SAN NICOLÁS BUENOS AIRES</v>
          </cell>
          <cell r="CW198" t="str">
            <v>-</v>
          </cell>
          <cell r="CX198" t="str">
            <v>-</v>
          </cell>
          <cell r="CY198" t="str">
            <v>-</v>
          </cell>
          <cell r="CZ198" t="str">
            <v>-</v>
          </cell>
          <cell r="DB198" t="str">
            <v>-</v>
          </cell>
          <cell r="DC198" t="str">
            <v>-</v>
          </cell>
          <cell r="DD198" t="str">
            <v>-</v>
          </cell>
          <cell r="DE198" t="str">
            <v>SAN ANDRÉS TENEJAPAN</v>
          </cell>
          <cell r="DF198" t="str">
            <v>-</v>
          </cell>
          <cell r="DG198" t="str">
            <v>-</v>
          </cell>
        </row>
        <row r="199">
          <cell r="AT199" t="str">
            <v>-</v>
          </cell>
          <cell r="AU199" t="str">
            <v>-</v>
          </cell>
          <cell r="AV199" t="str">
            <v>-</v>
          </cell>
          <cell r="AW199" t="str">
            <v>-</v>
          </cell>
          <cell r="AX199" t="str">
            <v>-</v>
          </cell>
          <cell r="AY199" t="str">
            <v>-</v>
          </cell>
          <cell r="AZ199" t="str">
            <v>-</v>
          </cell>
          <cell r="BA199" t="str">
            <v>-</v>
          </cell>
          <cell r="BB199" t="str">
            <v>-</v>
          </cell>
          <cell r="BC199" t="str">
            <v>-</v>
          </cell>
          <cell r="BD199" t="str">
            <v>-</v>
          </cell>
          <cell r="BE199" t="str">
            <v>-</v>
          </cell>
          <cell r="BF199" t="str">
            <v>-</v>
          </cell>
          <cell r="BG199" t="str">
            <v>-</v>
          </cell>
          <cell r="BH199" t="str">
            <v>-</v>
          </cell>
          <cell r="BI199" t="str">
            <v>-</v>
          </cell>
          <cell r="BJ199" t="str">
            <v>-</v>
          </cell>
          <cell r="BK199" t="str">
            <v>-</v>
          </cell>
          <cell r="BL199" t="str">
            <v>-</v>
          </cell>
          <cell r="BM199" t="str">
            <v>20133</v>
          </cell>
          <cell r="BN199" t="str">
            <v>21138</v>
          </cell>
          <cell r="BO199" t="str">
            <v>-</v>
          </cell>
          <cell r="BP199" t="str">
            <v>-</v>
          </cell>
          <cell r="BQ199" t="str">
            <v>-</v>
          </cell>
          <cell r="BR199" t="str">
            <v>-</v>
          </cell>
          <cell r="BS199" t="str">
            <v>-</v>
          </cell>
          <cell r="BT199" t="str">
            <v>-</v>
          </cell>
          <cell r="BU199" t="str">
            <v>-</v>
          </cell>
          <cell r="BV199" t="str">
            <v>-</v>
          </cell>
          <cell r="BW199" t="str">
            <v>30142</v>
          </cell>
          <cell r="BX199" t="str">
            <v>-</v>
          </cell>
          <cell r="BY199" t="str">
            <v>-</v>
          </cell>
          <cell r="CB199" t="str">
            <v>-</v>
          </cell>
          <cell r="CC199" t="str">
            <v>-</v>
          </cell>
          <cell r="CD199" t="str">
            <v>-</v>
          </cell>
          <cell r="CE199" t="str">
            <v>-</v>
          </cell>
          <cell r="CF199" t="str">
            <v>-</v>
          </cell>
          <cell r="CG199" t="str">
            <v>-</v>
          </cell>
          <cell r="CH199" t="str">
            <v>-</v>
          </cell>
          <cell r="CI199" t="str">
            <v>-</v>
          </cell>
          <cell r="CJ199" t="str">
            <v>-</v>
          </cell>
          <cell r="CK199" t="str">
            <v>-</v>
          </cell>
          <cell r="CL199" t="str">
            <v>-</v>
          </cell>
          <cell r="CM199" t="str">
            <v>-</v>
          </cell>
          <cell r="CN199" t="str">
            <v>-</v>
          </cell>
          <cell r="CO199" t="str">
            <v>-</v>
          </cell>
          <cell r="CP199" t="str">
            <v>-</v>
          </cell>
          <cell r="CQ199" t="str">
            <v>-</v>
          </cell>
          <cell r="CR199" t="str">
            <v>-</v>
          </cell>
          <cell r="CS199" t="str">
            <v>-</v>
          </cell>
          <cell r="CT199" t="str">
            <v>-</v>
          </cell>
          <cell r="CU199" t="str">
            <v>SAN ESTEBAN ATATLAHUCA</v>
          </cell>
          <cell r="CV199" t="str">
            <v>SAN NICOLÁS DE LOS RANCHOS</v>
          </cell>
          <cell r="CW199" t="str">
            <v>-</v>
          </cell>
          <cell r="CX199" t="str">
            <v>-</v>
          </cell>
          <cell r="CY199" t="str">
            <v>-</v>
          </cell>
          <cell r="CZ199" t="str">
            <v>-</v>
          </cell>
          <cell r="DB199" t="str">
            <v>-</v>
          </cell>
          <cell r="DC199" t="str">
            <v>-</v>
          </cell>
          <cell r="DD199" t="str">
            <v>-</v>
          </cell>
          <cell r="DE199" t="str">
            <v>SAN JUAN EVANGELISTA</v>
          </cell>
          <cell r="DF199" t="str">
            <v>-</v>
          </cell>
          <cell r="DG199" t="str">
            <v>-</v>
          </cell>
        </row>
        <row r="200">
          <cell r="AT200" t="str">
            <v>-</v>
          </cell>
          <cell r="AU200" t="str">
            <v>-</v>
          </cell>
          <cell r="AV200" t="str">
            <v>-</v>
          </cell>
          <cell r="AW200" t="str">
            <v>-</v>
          </cell>
          <cell r="AX200" t="str">
            <v>-</v>
          </cell>
          <cell r="AY200" t="str">
            <v>-</v>
          </cell>
          <cell r="AZ200" t="str">
            <v>-</v>
          </cell>
          <cell r="BA200" t="str">
            <v>-</v>
          </cell>
          <cell r="BB200" t="str">
            <v>-</v>
          </cell>
          <cell r="BC200" t="str">
            <v>-</v>
          </cell>
          <cell r="BD200" t="str">
            <v>-</v>
          </cell>
          <cell r="BE200" t="str">
            <v>-</v>
          </cell>
          <cell r="BF200" t="str">
            <v>-</v>
          </cell>
          <cell r="BG200" t="str">
            <v>-</v>
          </cell>
          <cell r="BH200" t="str">
            <v>-</v>
          </cell>
          <cell r="BI200" t="str">
            <v>-</v>
          </cell>
          <cell r="BJ200" t="str">
            <v>-</v>
          </cell>
          <cell r="BK200" t="str">
            <v>-</v>
          </cell>
          <cell r="BL200" t="str">
            <v>-</v>
          </cell>
          <cell r="BM200" t="str">
            <v>20134</v>
          </cell>
          <cell r="BN200" t="str">
            <v>21139</v>
          </cell>
          <cell r="BO200" t="str">
            <v>-</v>
          </cell>
          <cell r="BP200" t="str">
            <v>-</v>
          </cell>
          <cell r="BQ200" t="str">
            <v>-</v>
          </cell>
          <cell r="BR200" t="str">
            <v>-</v>
          </cell>
          <cell r="BS200" t="str">
            <v>-</v>
          </cell>
          <cell r="BT200" t="str">
            <v>-</v>
          </cell>
          <cell r="BU200" t="str">
            <v>-</v>
          </cell>
          <cell r="BV200" t="str">
            <v>-</v>
          </cell>
          <cell r="BW200" t="str">
            <v>30143</v>
          </cell>
          <cell r="BX200" t="str">
            <v>-</v>
          </cell>
          <cell r="BY200" t="str">
            <v>-</v>
          </cell>
          <cell r="CB200" t="str">
            <v>-</v>
          </cell>
          <cell r="CC200" t="str">
            <v>-</v>
          </cell>
          <cell r="CD200" t="str">
            <v>-</v>
          </cell>
          <cell r="CE200" t="str">
            <v>-</v>
          </cell>
          <cell r="CF200" t="str">
            <v>-</v>
          </cell>
          <cell r="CG200" t="str">
            <v>-</v>
          </cell>
          <cell r="CH200" t="str">
            <v>-</v>
          </cell>
          <cell r="CI200" t="str">
            <v>-</v>
          </cell>
          <cell r="CJ200" t="str">
            <v>-</v>
          </cell>
          <cell r="CK200" t="str">
            <v>-</v>
          </cell>
          <cell r="CL200" t="str">
            <v>-</v>
          </cell>
          <cell r="CM200" t="str">
            <v>-</v>
          </cell>
          <cell r="CN200" t="str">
            <v>-</v>
          </cell>
          <cell r="CO200" t="str">
            <v>-</v>
          </cell>
          <cell r="CP200" t="str">
            <v>-</v>
          </cell>
          <cell r="CQ200" t="str">
            <v>-</v>
          </cell>
          <cell r="CR200" t="str">
            <v>-</v>
          </cell>
          <cell r="CS200" t="str">
            <v>-</v>
          </cell>
          <cell r="CT200" t="str">
            <v>-</v>
          </cell>
          <cell r="CU200" t="str">
            <v>SAN FELIPE JALAPA DE DÍAZ</v>
          </cell>
          <cell r="CV200" t="str">
            <v>SAN PABLO ANICANO</v>
          </cell>
          <cell r="CW200" t="str">
            <v>-</v>
          </cell>
          <cell r="CX200" t="str">
            <v>-</v>
          </cell>
          <cell r="CY200" t="str">
            <v>-</v>
          </cell>
          <cell r="CZ200" t="str">
            <v>-</v>
          </cell>
          <cell r="DB200" t="str">
            <v>-</v>
          </cell>
          <cell r="DC200" t="str">
            <v>-</v>
          </cell>
          <cell r="DD200" t="str">
            <v>-</v>
          </cell>
          <cell r="DE200" t="str">
            <v>SANTIAGO TUXTLA</v>
          </cell>
          <cell r="DF200" t="str">
            <v>-</v>
          </cell>
          <cell r="DG200" t="str">
            <v>-</v>
          </cell>
        </row>
        <row r="201">
          <cell r="AT201" t="str">
            <v>-</v>
          </cell>
          <cell r="AU201" t="str">
            <v>-</v>
          </cell>
          <cell r="AV201" t="str">
            <v>-</v>
          </cell>
          <cell r="AW201" t="str">
            <v>-</v>
          </cell>
          <cell r="AX201" t="str">
            <v>-</v>
          </cell>
          <cell r="AY201" t="str">
            <v>-</v>
          </cell>
          <cell r="AZ201" t="str">
            <v>-</v>
          </cell>
          <cell r="BA201" t="str">
            <v>-</v>
          </cell>
          <cell r="BB201" t="str">
            <v>-</v>
          </cell>
          <cell r="BC201" t="str">
            <v>-</v>
          </cell>
          <cell r="BD201" t="str">
            <v>-</v>
          </cell>
          <cell r="BE201" t="str">
            <v>-</v>
          </cell>
          <cell r="BF201" t="str">
            <v>-</v>
          </cell>
          <cell r="BG201" t="str">
            <v>-</v>
          </cell>
          <cell r="BH201" t="str">
            <v>-</v>
          </cell>
          <cell r="BI201" t="str">
            <v>-</v>
          </cell>
          <cell r="BJ201" t="str">
            <v>-</v>
          </cell>
          <cell r="BK201" t="str">
            <v>-</v>
          </cell>
          <cell r="BL201" t="str">
            <v>-</v>
          </cell>
          <cell r="BM201" t="str">
            <v>20135</v>
          </cell>
          <cell r="BN201" t="str">
            <v>21141</v>
          </cell>
          <cell r="BO201" t="str">
            <v>-</v>
          </cell>
          <cell r="BP201" t="str">
            <v>-</v>
          </cell>
          <cell r="BQ201" t="str">
            <v>-</v>
          </cell>
          <cell r="BR201" t="str">
            <v>-</v>
          </cell>
          <cell r="BS201" t="str">
            <v>-</v>
          </cell>
          <cell r="BT201" t="str">
            <v>-</v>
          </cell>
          <cell r="BU201" t="str">
            <v>-</v>
          </cell>
          <cell r="BV201" t="str">
            <v>-</v>
          </cell>
          <cell r="BW201" t="str">
            <v>30144</v>
          </cell>
          <cell r="BX201" t="str">
            <v>-</v>
          </cell>
          <cell r="BY201" t="str">
            <v>-</v>
          </cell>
          <cell r="CB201" t="str">
            <v>-</v>
          </cell>
          <cell r="CC201" t="str">
            <v>-</v>
          </cell>
          <cell r="CD201" t="str">
            <v>-</v>
          </cell>
          <cell r="CE201" t="str">
            <v>-</v>
          </cell>
          <cell r="CF201" t="str">
            <v>-</v>
          </cell>
          <cell r="CG201" t="str">
            <v>-</v>
          </cell>
          <cell r="CH201" t="str">
            <v>-</v>
          </cell>
          <cell r="CI201" t="str">
            <v>-</v>
          </cell>
          <cell r="CJ201" t="str">
            <v>-</v>
          </cell>
          <cell r="CK201" t="str">
            <v>-</v>
          </cell>
          <cell r="CL201" t="str">
            <v>-</v>
          </cell>
          <cell r="CM201" t="str">
            <v>-</v>
          </cell>
          <cell r="CN201" t="str">
            <v>-</v>
          </cell>
          <cell r="CO201" t="str">
            <v>-</v>
          </cell>
          <cell r="CP201" t="str">
            <v>-</v>
          </cell>
          <cell r="CQ201" t="str">
            <v>-</v>
          </cell>
          <cell r="CR201" t="str">
            <v>-</v>
          </cell>
          <cell r="CS201" t="str">
            <v>-</v>
          </cell>
          <cell r="CT201" t="str">
            <v>-</v>
          </cell>
          <cell r="CU201" t="str">
            <v>SAN FELIPE TEJALÁPAM</v>
          </cell>
          <cell r="CV201" t="str">
            <v>SAN PEDRO YELOIXTLAHUACA</v>
          </cell>
          <cell r="CW201" t="str">
            <v>-</v>
          </cell>
          <cell r="CX201" t="str">
            <v>-</v>
          </cell>
          <cell r="CY201" t="str">
            <v>-</v>
          </cell>
          <cell r="CZ201" t="str">
            <v>-</v>
          </cell>
          <cell r="DB201" t="str">
            <v>-</v>
          </cell>
          <cell r="DC201" t="str">
            <v>-</v>
          </cell>
          <cell r="DD201" t="str">
            <v>-</v>
          </cell>
          <cell r="DE201" t="str">
            <v>SAYULA DE ALEMÁN</v>
          </cell>
          <cell r="DF201" t="str">
            <v>-</v>
          </cell>
          <cell r="DG201" t="str">
            <v>-</v>
          </cell>
        </row>
        <row r="202">
          <cell r="AT202" t="str">
            <v>-</v>
          </cell>
          <cell r="AU202" t="str">
            <v>-</v>
          </cell>
          <cell r="AV202" t="str">
            <v>-</v>
          </cell>
          <cell r="AW202" t="str">
            <v>-</v>
          </cell>
          <cell r="AX202" t="str">
            <v>-</v>
          </cell>
          <cell r="AY202" t="str">
            <v>-</v>
          </cell>
          <cell r="AZ202" t="str">
            <v>-</v>
          </cell>
          <cell r="BA202" t="str">
            <v>-</v>
          </cell>
          <cell r="BB202" t="str">
            <v>-</v>
          </cell>
          <cell r="BC202" t="str">
            <v>-</v>
          </cell>
          <cell r="BD202" t="str">
            <v>-</v>
          </cell>
          <cell r="BE202" t="str">
            <v>-</v>
          </cell>
          <cell r="BF202" t="str">
            <v>-</v>
          </cell>
          <cell r="BG202" t="str">
            <v>-</v>
          </cell>
          <cell r="BH202" t="str">
            <v>-</v>
          </cell>
          <cell r="BI202" t="str">
            <v>-</v>
          </cell>
          <cell r="BJ202" t="str">
            <v>-</v>
          </cell>
          <cell r="BK202" t="str">
            <v>-</v>
          </cell>
          <cell r="BL202" t="str">
            <v>-</v>
          </cell>
          <cell r="BM202" t="str">
            <v>20136</v>
          </cell>
          <cell r="BN202" t="str">
            <v>21142</v>
          </cell>
          <cell r="BO202" t="str">
            <v>-</v>
          </cell>
          <cell r="BP202" t="str">
            <v>-</v>
          </cell>
          <cell r="BQ202" t="str">
            <v>-</v>
          </cell>
          <cell r="BR202" t="str">
            <v>-</v>
          </cell>
          <cell r="BS202" t="str">
            <v>-</v>
          </cell>
          <cell r="BT202" t="str">
            <v>-</v>
          </cell>
          <cell r="BU202" t="str">
            <v>-</v>
          </cell>
          <cell r="BV202" t="str">
            <v>-</v>
          </cell>
          <cell r="BW202" t="str">
            <v>30145</v>
          </cell>
          <cell r="BX202" t="str">
            <v>-</v>
          </cell>
          <cell r="BY202" t="str">
            <v>-</v>
          </cell>
          <cell r="CB202" t="str">
            <v>-</v>
          </cell>
          <cell r="CC202" t="str">
            <v>-</v>
          </cell>
          <cell r="CD202" t="str">
            <v>-</v>
          </cell>
          <cell r="CE202" t="str">
            <v>-</v>
          </cell>
          <cell r="CF202" t="str">
            <v>-</v>
          </cell>
          <cell r="CG202" t="str">
            <v>-</v>
          </cell>
          <cell r="CH202" t="str">
            <v>-</v>
          </cell>
          <cell r="CI202" t="str">
            <v>-</v>
          </cell>
          <cell r="CJ202" t="str">
            <v>-</v>
          </cell>
          <cell r="CK202" t="str">
            <v>-</v>
          </cell>
          <cell r="CL202" t="str">
            <v>-</v>
          </cell>
          <cell r="CM202" t="str">
            <v>-</v>
          </cell>
          <cell r="CN202" t="str">
            <v>-</v>
          </cell>
          <cell r="CO202" t="str">
            <v>-</v>
          </cell>
          <cell r="CP202" t="str">
            <v>-</v>
          </cell>
          <cell r="CQ202" t="str">
            <v>-</v>
          </cell>
          <cell r="CR202" t="str">
            <v>-</v>
          </cell>
          <cell r="CS202" t="str">
            <v>-</v>
          </cell>
          <cell r="CT202" t="str">
            <v>-</v>
          </cell>
          <cell r="CU202" t="str">
            <v>SAN FELIPE USILA</v>
          </cell>
          <cell r="CV202" t="str">
            <v>SAN SALVADOR EL SECO</v>
          </cell>
          <cell r="CW202" t="str">
            <v>-</v>
          </cell>
          <cell r="CX202" t="str">
            <v>-</v>
          </cell>
          <cell r="CY202" t="str">
            <v>-</v>
          </cell>
          <cell r="CZ202" t="str">
            <v>-</v>
          </cell>
          <cell r="DB202" t="str">
            <v>-</v>
          </cell>
          <cell r="DC202" t="str">
            <v>-</v>
          </cell>
          <cell r="DD202" t="str">
            <v>-</v>
          </cell>
          <cell r="DE202" t="str">
            <v>SOCONUSCO</v>
          </cell>
          <cell r="DF202" t="str">
            <v>-</v>
          </cell>
          <cell r="DG202" t="str">
            <v>-</v>
          </cell>
        </row>
        <row r="203">
          <cell r="AT203" t="str">
            <v>-</v>
          </cell>
          <cell r="AU203" t="str">
            <v>-</v>
          </cell>
          <cell r="AV203" t="str">
            <v>-</v>
          </cell>
          <cell r="AW203" t="str">
            <v>-</v>
          </cell>
          <cell r="AX203" t="str">
            <v>-</v>
          </cell>
          <cell r="AY203" t="str">
            <v>-</v>
          </cell>
          <cell r="AZ203" t="str">
            <v>-</v>
          </cell>
          <cell r="BA203" t="str">
            <v>-</v>
          </cell>
          <cell r="BB203" t="str">
            <v>-</v>
          </cell>
          <cell r="BC203" t="str">
            <v>-</v>
          </cell>
          <cell r="BD203" t="str">
            <v>-</v>
          </cell>
          <cell r="BE203" t="str">
            <v>-</v>
          </cell>
          <cell r="BF203" t="str">
            <v>-</v>
          </cell>
          <cell r="BG203" t="str">
            <v>-</v>
          </cell>
          <cell r="BH203" t="str">
            <v>-</v>
          </cell>
          <cell r="BI203" t="str">
            <v>-</v>
          </cell>
          <cell r="BJ203" t="str">
            <v>-</v>
          </cell>
          <cell r="BK203" t="str">
            <v>-</v>
          </cell>
          <cell r="BL203" t="str">
            <v>-</v>
          </cell>
          <cell r="BM203" t="str">
            <v>20137</v>
          </cell>
          <cell r="BN203" t="str">
            <v>21143</v>
          </cell>
          <cell r="BO203" t="str">
            <v>-</v>
          </cell>
          <cell r="BP203" t="str">
            <v>-</v>
          </cell>
          <cell r="BQ203" t="str">
            <v>-</v>
          </cell>
          <cell r="BR203" t="str">
            <v>-</v>
          </cell>
          <cell r="BS203" t="str">
            <v>-</v>
          </cell>
          <cell r="BT203" t="str">
            <v>-</v>
          </cell>
          <cell r="BU203" t="str">
            <v>-</v>
          </cell>
          <cell r="BV203" t="str">
            <v>-</v>
          </cell>
          <cell r="BW203" t="str">
            <v>30146</v>
          </cell>
          <cell r="BX203" t="str">
            <v>-</v>
          </cell>
          <cell r="BY203" t="str">
            <v>-</v>
          </cell>
          <cell r="CB203" t="str">
            <v>-</v>
          </cell>
          <cell r="CC203" t="str">
            <v>-</v>
          </cell>
          <cell r="CD203" t="str">
            <v>-</v>
          </cell>
          <cell r="CE203" t="str">
            <v>-</v>
          </cell>
          <cell r="CF203" t="str">
            <v>-</v>
          </cell>
          <cell r="CG203" t="str">
            <v>-</v>
          </cell>
          <cell r="CH203" t="str">
            <v>-</v>
          </cell>
          <cell r="CI203" t="str">
            <v>-</v>
          </cell>
          <cell r="CJ203" t="str">
            <v>-</v>
          </cell>
          <cell r="CK203" t="str">
            <v>-</v>
          </cell>
          <cell r="CL203" t="str">
            <v>-</v>
          </cell>
          <cell r="CM203" t="str">
            <v>-</v>
          </cell>
          <cell r="CN203" t="str">
            <v>-</v>
          </cell>
          <cell r="CO203" t="str">
            <v>-</v>
          </cell>
          <cell r="CP203" t="str">
            <v>-</v>
          </cell>
          <cell r="CQ203" t="str">
            <v>-</v>
          </cell>
          <cell r="CR203" t="str">
            <v>-</v>
          </cell>
          <cell r="CS203" t="str">
            <v>-</v>
          </cell>
          <cell r="CT203" t="str">
            <v>-</v>
          </cell>
          <cell r="CU203" t="str">
            <v>SAN FRANCISCO CAHUACUÁ</v>
          </cell>
          <cell r="CV203" t="str">
            <v>SAN SALVADOR EL VERDE</v>
          </cell>
          <cell r="CW203" t="str">
            <v>-</v>
          </cell>
          <cell r="CX203" t="str">
            <v>-</v>
          </cell>
          <cell r="CY203" t="str">
            <v>-</v>
          </cell>
          <cell r="CZ203" t="str">
            <v>-</v>
          </cell>
          <cell r="DB203" t="str">
            <v>-</v>
          </cell>
          <cell r="DC203" t="str">
            <v>-</v>
          </cell>
          <cell r="DD203" t="str">
            <v>-</v>
          </cell>
          <cell r="DE203" t="str">
            <v>SOCHIAPA</v>
          </cell>
          <cell r="DF203" t="str">
            <v>-</v>
          </cell>
          <cell r="DG203" t="str">
            <v>-</v>
          </cell>
        </row>
        <row r="204">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20138</v>
          </cell>
          <cell r="BN204" t="str">
            <v>21144</v>
          </cell>
          <cell r="BO204" t="str">
            <v>-</v>
          </cell>
          <cell r="BP204" t="str">
            <v>-</v>
          </cell>
          <cell r="BQ204" t="str">
            <v>-</v>
          </cell>
          <cell r="BR204" t="str">
            <v>-</v>
          </cell>
          <cell r="BS204" t="str">
            <v>-</v>
          </cell>
          <cell r="BT204" t="str">
            <v>-</v>
          </cell>
          <cell r="BU204" t="str">
            <v>-</v>
          </cell>
          <cell r="BV204" t="str">
            <v>-</v>
          </cell>
          <cell r="BW204" t="str">
            <v>30147</v>
          </cell>
          <cell r="BX204" t="str">
            <v>-</v>
          </cell>
          <cell r="BY204" t="str">
            <v>-</v>
          </cell>
          <cell r="CB204" t="str">
            <v>-</v>
          </cell>
          <cell r="CC204" t="str">
            <v>-</v>
          </cell>
          <cell r="CD204" t="str">
            <v>-</v>
          </cell>
          <cell r="CE204" t="str">
            <v>-</v>
          </cell>
          <cell r="CF204" t="str">
            <v>-</v>
          </cell>
          <cell r="CG204" t="str">
            <v>-</v>
          </cell>
          <cell r="CH204" t="str">
            <v>-</v>
          </cell>
          <cell r="CI204" t="str">
            <v>-</v>
          </cell>
          <cell r="CJ204" t="str">
            <v>-</v>
          </cell>
          <cell r="CK204" t="str">
            <v>-</v>
          </cell>
          <cell r="CL204" t="str">
            <v>-</v>
          </cell>
          <cell r="CM204" t="str">
            <v>-</v>
          </cell>
          <cell r="CN204" t="str">
            <v>-</v>
          </cell>
          <cell r="CO204" t="str">
            <v>-</v>
          </cell>
          <cell r="CP204" t="str">
            <v>-</v>
          </cell>
          <cell r="CQ204" t="str">
            <v>-</v>
          </cell>
          <cell r="CR204" t="str">
            <v>-</v>
          </cell>
          <cell r="CS204" t="str">
            <v>-</v>
          </cell>
          <cell r="CT204" t="str">
            <v>-</v>
          </cell>
          <cell r="CU204" t="str">
            <v>SAN FRANCISCO CAJONOS</v>
          </cell>
          <cell r="CV204" t="str">
            <v>SAN SALVADOR HUIXCOLOTLA</v>
          </cell>
          <cell r="CW204" t="str">
            <v>-</v>
          </cell>
          <cell r="CX204" t="str">
            <v>-</v>
          </cell>
          <cell r="CY204" t="str">
            <v>-</v>
          </cell>
          <cell r="CZ204" t="str">
            <v>-</v>
          </cell>
          <cell r="DB204" t="str">
            <v>-</v>
          </cell>
          <cell r="DC204" t="str">
            <v>-</v>
          </cell>
          <cell r="DD204" t="str">
            <v>-</v>
          </cell>
          <cell r="DE204" t="str">
            <v>SOLEDAD ATZOMPA</v>
          </cell>
          <cell r="DF204" t="str">
            <v>-</v>
          </cell>
          <cell r="DG204" t="str">
            <v>-</v>
          </cell>
        </row>
        <row r="205">
          <cell r="AT205" t="str">
            <v>-</v>
          </cell>
          <cell r="AU205" t="str">
            <v>-</v>
          </cell>
          <cell r="AV205" t="str">
            <v>-</v>
          </cell>
          <cell r="AW205" t="str">
            <v>-</v>
          </cell>
          <cell r="AX205" t="str">
            <v>-</v>
          </cell>
          <cell r="AY205" t="str">
            <v>-</v>
          </cell>
          <cell r="AZ205" t="str">
            <v>-</v>
          </cell>
          <cell r="BA205" t="str">
            <v>-</v>
          </cell>
          <cell r="BB205" t="str">
            <v>-</v>
          </cell>
          <cell r="BC205" t="str">
            <v>-</v>
          </cell>
          <cell r="BD205" t="str">
            <v>-</v>
          </cell>
          <cell r="BE205" t="str">
            <v>-</v>
          </cell>
          <cell r="BF205" t="str">
            <v>-</v>
          </cell>
          <cell r="BG205" t="str">
            <v>-</v>
          </cell>
          <cell r="BH205" t="str">
            <v>-</v>
          </cell>
          <cell r="BI205" t="str">
            <v>-</v>
          </cell>
          <cell r="BJ205" t="str">
            <v>-</v>
          </cell>
          <cell r="BK205" t="str">
            <v>-</v>
          </cell>
          <cell r="BL205" t="str">
            <v>-</v>
          </cell>
          <cell r="BM205" t="str">
            <v>20139</v>
          </cell>
          <cell r="BN205" t="str">
            <v>21145</v>
          </cell>
          <cell r="BO205" t="str">
            <v>-</v>
          </cell>
          <cell r="BP205" t="str">
            <v>-</v>
          </cell>
          <cell r="BQ205" t="str">
            <v>-</v>
          </cell>
          <cell r="BR205" t="str">
            <v>-</v>
          </cell>
          <cell r="BS205" t="str">
            <v>-</v>
          </cell>
          <cell r="BT205" t="str">
            <v>-</v>
          </cell>
          <cell r="BU205" t="str">
            <v>-</v>
          </cell>
          <cell r="BV205" t="str">
            <v>-</v>
          </cell>
          <cell r="BW205" t="str">
            <v>30148</v>
          </cell>
          <cell r="BX205" t="str">
            <v>-</v>
          </cell>
          <cell r="BY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SAN FRANCISCO CHAPULAPA</v>
          </cell>
          <cell r="CV205" t="str">
            <v>SAN SEBASTIÁN TLACOTEPEC</v>
          </cell>
          <cell r="CW205" t="str">
            <v>-</v>
          </cell>
          <cell r="CX205" t="str">
            <v>-</v>
          </cell>
          <cell r="CY205" t="str">
            <v>-</v>
          </cell>
          <cell r="CZ205" t="str">
            <v>-</v>
          </cell>
          <cell r="DB205" t="str">
            <v>-</v>
          </cell>
          <cell r="DC205" t="str">
            <v>-</v>
          </cell>
          <cell r="DD205" t="str">
            <v>-</v>
          </cell>
          <cell r="DE205" t="str">
            <v>SOLEDAD DE DOBLADO</v>
          </cell>
          <cell r="DF205" t="str">
            <v>-</v>
          </cell>
          <cell r="DG205" t="str">
            <v>-</v>
          </cell>
        </row>
        <row r="206">
          <cell r="AT206" t="str">
            <v>-</v>
          </cell>
          <cell r="AU206" t="str">
            <v>-</v>
          </cell>
          <cell r="AV206" t="str">
            <v>-</v>
          </cell>
          <cell r="AW206" t="str">
            <v>-</v>
          </cell>
          <cell r="AX206" t="str">
            <v>-</v>
          </cell>
          <cell r="AY206" t="str">
            <v>-</v>
          </cell>
          <cell r="AZ206" t="str">
            <v>-</v>
          </cell>
          <cell r="BA206" t="str">
            <v>-</v>
          </cell>
          <cell r="BB206" t="str">
            <v>-</v>
          </cell>
          <cell r="BC206" t="str">
            <v>-</v>
          </cell>
          <cell r="BD206" t="str">
            <v>-</v>
          </cell>
          <cell r="BE206" t="str">
            <v>-</v>
          </cell>
          <cell r="BF206" t="str">
            <v>-</v>
          </cell>
          <cell r="BG206" t="str">
            <v>-</v>
          </cell>
          <cell r="BH206" t="str">
            <v>-</v>
          </cell>
          <cell r="BI206" t="str">
            <v>-</v>
          </cell>
          <cell r="BJ206" t="str">
            <v>-</v>
          </cell>
          <cell r="BK206" t="str">
            <v>-</v>
          </cell>
          <cell r="BL206" t="str">
            <v>-</v>
          </cell>
          <cell r="BM206" t="str">
            <v>20140</v>
          </cell>
          <cell r="BN206" t="str">
            <v>21146</v>
          </cell>
          <cell r="BO206" t="str">
            <v>-</v>
          </cell>
          <cell r="BP206" t="str">
            <v>-</v>
          </cell>
          <cell r="BQ206" t="str">
            <v>-</v>
          </cell>
          <cell r="BR206" t="str">
            <v>-</v>
          </cell>
          <cell r="BS206" t="str">
            <v>-</v>
          </cell>
          <cell r="BT206" t="str">
            <v>-</v>
          </cell>
          <cell r="BU206" t="str">
            <v>-</v>
          </cell>
          <cell r="BV206" t="str">
            <v>-</v>
          </cell>
          <cell r="BW206" t="str">
            <v>30149</v>
          </cell>
          <cell r="BX206" t="str">
            <v>-</v>
          </cell>
          <cell r="BY206" t="str">
            <v>-</v>
          </cell>
          <cell r="CB206" t="str">
            <v>-</v>
          </cell>
          <cell r="CC206" t="str">
            <v>-</v>
          </cell>
          <cell r="CD206" t="str">
            <v>-</v>
          </cell>
          <cell r="CE206" t="str">
            <v>-</v>
          </cell>
          <cell r="CF206" t="str">
            <v>-</v>
          </cell>
          <cell r="CG206" t="str">
            <v>-</v>
          </cell>
          <cell r="CH206" t="str">
            <v>-</v>
          </cell>
          <cell r="CI206" t="str">
            <v>-</v>
          </cell>
          <cell r="CJ206" t="str">
            <v>-</v>
          </cell>
          <cell r="CK206" t="str">
            <v>-</v>
          </cell>
          <cell r="CL206" t="str">
            <v>-</v>
          </cell>
          <cell r="CM206" t="str">
            <v>-</v>
          </cell>
          <cell r="CN206" t="str">
            <v>-</v>
          </cell>
          <cell r="CO206" t="str">
            <v>-</v>
          </cell>
          <cell r="CP206" t="str">
            <v>-</v>
          </cell>
          <cell r="CQ206" t="str">
            <v>-</v>
          </cell>
          <cell r="CR206" t="str">
            <v>-</v>
          </cell>
          <cell r="CS206" t="str">
            <v>-</v>
          </cell>
          <cell r="CT206" t="str">
            <v>-</v>
          </cell>
          <cell r="CU206" t="str">
            <v>SAN FRANCISCO CHINDÚA</v>
          </cell>
          <cell r="CV206" t="str">
            <v>SANTA CATARINA TLALTEMPAN</v>
          </cell>
          <cell r="CW206" t="str">
            <v>-</v>
          </cell>
          <cell r="CX206" t="str">
            <v>-</v>
          </cell>
          <cell r="CY206" t="str">
            <v>-</v>
          </cell>
          <cell r="CZ206" t="str">
            <v>-</v>
          </cell>
          <cell r="DB206" t="str">
            <v>-</v>
          </cell>
          <cell r="DC206" t="str">
            <v>-</v>
          </cell>
          <cell r="DD206" t="str">
            <v>-</v>
          </cell>
          <cell r="DE206" t="str">
            <v>SOTEAPAN</v>
          </cell>
          <cell r="DF206" t="str">
            <v>-</v>
          </cell>
          <cell r="DG206" t="str">
            <v>-</v>
          </cell>
        </row>
        <row r="207">
          <cell r="AT207" t="str">
            <v>-</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G207" t="str">
            <v>-</v>
          </cell>
          <cell r="BH207" t="str">
            <v>-</v>
          </cell>
          <cell r="BI207" t="str">
            <v>-</v>
          </cell>
          <cell r="BJ207" t="str">
            <v>-</v>
          </cell>
          <cell r="BK207" t="str">
            <v>-</v>
          </cell>
          <cell r="BL207" t="str">
            <v>-</v>
          </cell>
          <cell r="BM207" t="str">
            <v>20141</v>
          </cell>
          <cell r="BN207" t="str">
            <v>21147</v>
          </cell>
          <cell r="BO207" t="str">
            <v>-</v>
          </cell>
          <cell r="BP207" t="str">
            <v>-</v>
          </cell>
          <cell r="BQ207" t="str">
            <v>-</v>
          </cell>
          <cell r="BR207" t="str">
            <v>-</v>
          </cell>
          <cell r="BS207" t="str">
            <v>-</v>
          </cell>
          <cell r="BT207" t="str">
            <v>-</v>
          </cell>
          <cell r="BU207" t="str">
            <v>-</v>
          </cell>
          <cell r="BV207" t="str">
            <v>-</v>
          </cell>
          <cell r="BW207" t="str">
            <v>30150</v>
          </cell>
          <cell r="BX207" t="str">
            <v>-</v>
          </cell>
          <cell r="BY207" t="str">
            <v>-</v>
          </cell>
          <cell r="CB207" t="str">
            <v>-</v>
          </cell>
          <cell r="CC207" t="str">
            <v>-</v>
          </cell>
          <cell r="CD207" t="str">
            <v>-</v>
          </cell>
          <cell r="CE207" t="str">
            <v>-</v>
          </cell>
          <cell r="CF207" t="str">
            <v>-</v>
          </cell>
          <cell r="CG207" t="str">
            <v>-</v>
          </cell>
          <cell r="CH207" t="str">
            <v>-</v>
          </cell>
          <cell r="CI207" t="str">
            <v>-</v>
          </cell>
          <cell r="CJ207" t="str">
            <v>-</v>
          </cell>
          <cell r="CK207" t="str">
            <v>-</v>
          </cell>
          <cell r="CL207" t="str">
            <v>-</v>
          </cell>
          <cell r="CM207" t="str">
            <v>-</v>
          </cell>
          <cell r="CN207" t="str">
            <v>-</v>
          </cell>
          <cell r="CO207" t="str">
            <v>-</v>
          </cell>
          <cell r="CP207" t="str">
            <v>-</v>
          </cell>
          <cell r="CQ207" t="str">
            <v>-</v>
          </cell>
          <cell r="CR207" t="str">
            <v>-</v>
          </cell>
          <cell r="CS207" t="str">
            <v>-</v>
          </cell>
          <cell r="CT207" t="str">
            <v>-</v>
          </cell>
          <cell r="CU207" t="str">
            <v>SAN FRANCISCO DEL MAR</v>
          </cell>
          <cell r="CV207" t="str">
            <v>SANTA INÉS AHUATEMPAN</v>
          </cell>
          <cell r="CW207" t="str">
            <v>-</v>
          </cell>
          <cell r="CX207" t="str">
            <v>-</v>
          </cell>
          <cell r="CY207" t="str">
            <v>-</v>
          </cell>
          <cell r="CZ207" t="str">
            <v>-</v>
          </cell>
          <cell r="DB207" t="str">
            <v>-</v>
          </cell>
          <cell r="DC207" t="str">
            <v>-</v>
          </cell>
          <cell r="DD207" t="str">
            <v>-</v>
          </cell>
          <cell r="DE207" t="str">
            <v>TAMALÍN</v>
          </cell>
          <cell r="DF207" t="str">
            <v>-</v>
          </cell>
          <cell r="DG207" t="str">
            <v>-</v>
          </cell>
        </row>
        <row r="208">
          <cell r="AT208" t="str">
            <v>-</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G208" t="str">
            <v>-</v>
          </cell>
          <cell r="BH208" t="str">
            <v>-</v>
          </cell>
          <cell r="BI208" t="str">
            <v>-</v>
          </cell>
          <cell r="BJ208" t="str">
            <v>-</v>
          </cell>
          <cell r="BK208" t="str">
            <v>-</v>
          </cell>
          <cell r="BL208" t="str">
            <v>-</v>
          </cell>
          <cell r="BM208" t="str">
            <v>20142</v>
          </cell>
          <cell r="BN208" t="str">
            <v>21148</v>
          </cell>
          <cell r="BO208" t="str">
            <v>-</v>
          </cell>
          <cell r="BP208" t="str">
            <v>-</v>
          </cell>
          <cell r="BQ208" t="str">
            <v>-</v>
          </cell>
          <cell r="BR208" t="str">
            <v>-</v>
          </cell>
          <cell r="BS208" t="str">
            <v>-</v>
          </cell>
          <cell r="BT208" t="str">
            <v>-</v>
          </cell>
          <cell r="BU208" t="str">
            <v>-</v>
          </cell>
          <cell r="BV208" t="str">
            <v>-</v>
          </cell>
          <cell r="BW208" t="str">
            <v>30151</v>
          </cell>
          <cell r="BX208" t="str">
            <v>-</v>
          </cell>
          <cell r="BY208" t="str">
            <v>-</v>
          </cell>
          <cell r="CB208" t="str">
            <v>-</v>
          </cell>
          <cell r="CC208" t="str">
            <v>-</v>
          </cell>
          <cell r="CD208" t="str">
            <v>-</v>
          </cell>
          <cell r="CE208" t="str">
            <v>-</v>
          </cell>
          <cell r="CF208" t="str">
            <v>-</v>
          </cell>
          <cell r="CG208" t="str">
            <v>-</v>
          </cell>
          <cell r="CH208" t="str">
            <v>-</v>
          </cell>
          <cell r="CI208" t="str">
            <v>-</v>
          </cell>
          <cell r="CJ208" t="str">
            <v>-</v>
          </cell>
          <cell r="CK208" t="str">
            <v>-</v>
          </cell>
          <cell r="CL208" t="str">
            <v>-</v>
          </cell>
          <cell r="CM208" t="str">
            <v>-</v>
          </cell>
          <cell r="CN208" t="str">
            <v>-</v>
          </cell>
          <cell r="CO208" t="str">
            <v>-</v>
          </cell>
          <cell r="CP208" t="str">
            <v>-</v>
          </cell>
          <cell r="CQ208" t="str">
            <v>-</v>
          </cell>
          <cell r="CR208" t="str">
            <v>-</v>
          </cell>
          <cell r="CS208" t="str">
            <v>-</v>
          </cell>
          <cell r="CT208" t="str">
            <v>-</v>
          </cell>
          <cell r="CU208" t="str">
            <v>SAN FRANCISCO HUEHUETLÁN</v>
          </cell>
          <cell r="CV208" t="str">
            <v>SANTA ISABEL CHOLULA</v>
          </cell>
          <cell r="CW208" t="str">
            <v>-</v>
          </cell>
          <cell r="CX208" t="str">
            <v>-</v>
          </cell>
          <cell r="CY208" t="str">
            <v>-</v>
          </cell>
          <cell r="CZ208" t="str">
            <v>-</v>
          </cell>
          <cell r="DB208" t="str">
            <v>-</v>
          </cell>
          <cell r="DC208" t="str">
            <v>-</v>
          </cell>
          <cell r="DD208" t="str">
            <v>-</v>
          </cell>
          <cell r="DE208" t="str">
            <v>TAMIAHUA</v>
          </cell>
          <cell r="DF208" t="str">
            <v>-</v>
          </cell>
          <cell r="DG208" t="str">
            <v>-</v>
          </cell>
        </row>
        <row r="209">
          <cell r="AT209" t="str">
            <v>-</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20143</v>
          </cell>
          <cell r="BN209" t="str">
            <v>21149</v>
          </cell>
          <cell r="BO209" t="str">
            <v>-</v>
          </cell>
          <cell r="BP209" t="str">
            <v>-</v>
          </cell>
          <cell r="BQ209" t="str">
            <v>-</v>
          </cell>
          <cell r="BR209" t="str">
            <v>-</v>
          </cell>
          <cell r="BS209" t="str">
            <v>-</v>
          </cell>
          <cell r="BT209" t="str">
            <v>-</v>
          </cell>
          <cell r="BU209" t="str">
            <v>-</v>
          </cell>
          <cell r="BV209" t="str">
            <v>-</v>
          </cell>
          <cell r="BW209" t="str">
            <v>30152</v>
          </cell>
          <cell r="BX209" t="str">
            <v>-</v>
          </cell>
          <cell r="BY209" t="str">
            <v>-</v>
          </cell>
          <cell r="CB209" t="str">
            <v>-</v>
          </cell>
          <cell r="CC209" t="str">
            <v>-</v>
          </cell>
          <cell r="CD209" t="str">
            <v>-</v>
          </cell>
          <cell r="CE209" t="str">
            <v>-</v>
          </cell>
          <cell r="CF209" t="str">
            <v>-</v>
          </cell>
          <cell r="CG209" t="str">
            <v>-</v>
          </cell>
          <cell r="CH209" t="str">
            <v>-</v>
          </cell>
          <cell r="CI209" t="str">
            <v>-</v>
          </cell>
          <cell r="CJ209" t="str">
            <v>-</v>
          </cell>
          <cell r="CK209" t="str">
            <v>-</v>
          </cell>
          <cell r="CL209" t="str">
            <v>-</v>
          </cell>
          <cell r="CM209" t="str">
            <v>-</v>
          </cell>
          <cell r="CN209" t="str">
            <v>-</v>
          </cell>
          <cell r="CO209" t="str">
            <v>-</v>
          </cell>
          <cell r="CP209" t="str">
            <v>-</v>
          </cell>
          <cell r="CQ209" t="str">
            <v>-</v>
          </cell>
          <cell r="CR209" t="str">
            <v>-</v>
          </cell>
          <cell r="CS209" t="str">
            <v>-</v>
          </cell>
          <cell r="CT209" t="str">
            <v>-</v>
          </cell>
          <cell r="CU209" t="str">
            <v>SAN FRANCISCO IXHUATÁN</v>
          </cell>
          <cell r="CV209" t="str">
            <v>SANTIAGO MIAHUATLÁN</v>
          </cell>
          <cell r="CW209" t="str">
            <v>-</v>
          </cell>
          <cell r="CX209" t="str">
            <v>-</v>
          </cell>
          <cell r="CY209" t="str">
            <v>-</v>
          </cell>
          <cell r="CZ209" t="str">
            <v>-</v>
          </cell>
          <cell r="DB209" t="str">
            <v>-</v>
          </cell>
          <cell r="DC209" t="str">
            <v>-</v>
          </cell>
          <cell r="DD209" t="str">
            <v>-</v>
          </cell>
          <cell r="DE209" t="str">
            <v>TAMPICO ALTO</v>
          </cell>
          <cell r="DF209" t="str">
            <v>-</v>
          </cell>
          <cell r="DG209" t="str">
            <v>-</v>
          </cell>
        </row>
        <row r="210">
          <cell r="AT210" t="str">
            <v>-</v>
          </cell>
          <cell r="AU210" t="str">
            <v>-</v>
          </cell>
          <cell r="AV210" t="str">
            <v>-</v>
          </cell>
          <cell r="AW210" t="str">
            <v>-</v>
          </cell>
          <cell r="AX210" t="str">
            <v>-</v>
          </cell>
          <cell r="AY210" t="str">
            <v>-</v>
          </cell>
          <cell r="AZ210" t="str">
            <v>-</v>
          </cell>
          <cell r="BA210" t="str">
            <v>-</v>
          </cell>
          <cell r="BB210" t="str">
            <v>-</v>
          </cell>
          <cell r="BC210" t="str">
            <v>-</v>
          </cell>
          <cell r="BD210" t="str">
            <v>-</v>
          </cell>
          <cell r="BE210" t="str">
            <v>-</v>
          </cell>
          <cell r="BF210" t="str">
            <v>-</v>
          </cell>
          <cell r="BG210" t="str">
            <v>-</v>
          </cell>
          <cell r="BH210" t="str">
            <v>-</v>
          </cell>
          <cell r="BI210" t="str">
            <v>-</v>
          </cell>
          <cell r="BJ210" t="str">
            <v>-</v>
          </cell>
          <cell r="BK210" t="str">
            <v>-</v>
          </cell>
          <cell r="BL210" t="str">
            <v>-</v>
          </cell>
          <cell r="BM210" t="str">
            <v>20144</v>
          </cell>
          <cell r="BN210" t="str">
            <v>21150</v>
          </cell>
          <cell r="BO210" t="str">
            <v>-</v>
          </cell>
          <cell r="BP210" t="str">
            <v>-</v>
          </cell>
          <cell r="BQ210" t="str">
            <v>-</v>
          </cell>
          <cell r="BR210" t="str">
            <v>-</v>
          </cell>
          <cell r="BS210" t="str">
            <v>-</v>
          </cell>
          <cell r="BT210" t="str">
            <v>-</v>
          </cell>
          <cell r="BU210" t="str">
            <v>-</v>
          </cell>
          <cell r="BV210" t="str">
            <v>-</v>
          </cell>
          <cell r="BW210" t="str">
            <v>30153</v>
          </cell>
          <cell r="BX210" t="str">
            <v>-</v>
          </cell>
          <cell r="BY210" t="str">
            <v>-</v>
          </cell>
          <cell r="CB210" t="str">
            <v>-</v>
          </cell>
          <cell r="CC210" t="str">
            <v>-</v>
          </cell>
          <cell r="CD210" t="str">
            <v>-</v>
          </cell>
          <cell r="CE210" t="str">
            <v>-</v>
          </cell>
          <cell r="CF210" t="str">
            <v>-</v>
          </cell>
          <cell r="CG210" t="str">
            <v>-</v>
          </cell>
          <cell r="CH210" t="str">
            <v>-</v>
          </cell>
          <cell r="CI210" t="str">
            <v>-</v>
          </cell>
          <cell r="CJ210" t="str">
            <v>-</v>
          </cell>
          <cell r="CK210" t="str">
            <v>-</v>
          </cell>
          <cell r="CL210" t="str">
            <v>-</v>
          </cell>
          <cell r="CM210" t="str">
            <v>-</v>
          </cell>
          <cell r="CN210" t="str">
            <v>-</v>
          </cell>
          <cell r="CO210" t="str">
            <v>-</v>
          </cell>
          <cell r="CP210" t="str">
            <v>-</v>
          </cell>
          <cell r="CQ210" t="str">
            <v>-</v>
          </cell>
          <cell r="CR210" t="str">
            <v>-</v>
          </cell>
          <cell r="CS210" t="str">
            <v>-</v>
          </cell>
          <cell r="CT210" t="str">
            <v>-</v>
          </cell>
          <cell r="CU210" t="str">
            <v>SAN FRANCISCO JALTEPETONGO</v>
          </cell>
          <cell r="CV210" t="str">
            <v>HUEHUETLÁN EL GRANDE</v>
          </cell>
          <cell r="CW210" t="str">
            <v>-</v>
          </cell>
          <cell r="CX210" t="str">
            <v>-</v>
          </cell>
          <cell r="CY210" t="str">
            <v>-</v>
          </cell>
          <cell r="CZ210" t="str">
            <v>-</v>
          </cell>
          <cell r="DB210" t="str">
            <v>-</v>
          </cell>
          <cell r="DC210" t="str">
            <v>-</v>
          </cell>
          <cell r="DD210" t="str">
            <v>-</v>
          </cell>
          <cell r="DE210" t="str">
            <v>TANCOCO</v>
          </cell>
          <cell r="DF210" t="str">
            <v>-</v>
          </cell>
          <cell r="DG210" t="str">
            <v>-</v>
          </cell>
        </row>
        <row r="211">
          <cell r="AT211" t="str">
            <v>-</v>
          </cell>
          <cell r="AU211" t="str">
            <v>-</v>
          </cell>
          <cell r="AV211" t="str">
            <v>-</v>
          </cell>
          <cell r="AW211" t="str">
            <v>-</v>
          </cell>
          <cell r="AX211" t="str">
            <v>-</v>
          </cell>
          <cell r="AY211" t="str">
            <v>-</v>
          </cell>
          <cell r="AZ211" t="str">
            <v>-</v>
          </cell>
          <cell r="BA211" t="str">
            <v>-</v>
          </cell>
          <cell r="BB211" t="str">
            <v>-</v>
          </cell>
          <cell r="BC211" t="str">
            <v>-</v>
          </cell>
          <cell r="BD211" t="str">
            <v>-</v>
          </cell>
          <cell r="BE211" t="str">
            <v>-</v>
          </cell>
          <cell r="BF211" t="str">
            <v>-</v>
          </cell>
          <cell r="BG211" t="str">
            <v>-</v>
          </cell>
          <cell r="BH211" t="str">
            <v>-</v>
          </cell>
          <cell r="BI211" t="str">
            <v>-</v>
          </cell>
          <cell r="BJ211" t="str">
            <v>-</v>
          </cell>
          <cell r="BK211" t="str">
            <v>-</v>
          </cell>
          <cell r="BL211" t="str">
            <v>-</v>
          </cell>
          <cell r="BM211" t="str">
            <v>20145</v>
          </cell>
          <cell r="BN211" t="str">
            <v>21151</v>
          </cell>
          <cell r="BO211" t="str">
            <v>-</v>
          </cell>
          <cell r="BP211" t="str">
            <v>-</v>
          </cell>
          <cell r="BQ211" t="str">
            <v>-</v>
          </cell>
          <cell r="BR211" t="str">
            <v>-</v>
          </cell>
          <cell r="BS211" t="str">
            <v>-</v>
          </cell>
          <cell r="BT211" t="str">
            <v>-</v>
          </cell>
          <cell r="BU211" t="str">
            <v>-</v>
          </cell>
          <cell r="BV211" t="str">
            <v>-</v>
          </cell>
          <cell r="BW211" t="str">
            <v>30154</v>
          </cell>
          <cell r="BX211" t="str">
            <v>-</v>
          </cell>
          <cell r="BY211" t="str">
            <v>-</v>
          </cell>
          <cell r="CB211" t="str">
            <v>-</v>
          </cell>
          <cell r="CC211" t="str">
            <v>-</v>
          </cell>
          <cell r="CD211" t="str">
            <v>-</v>
          </cell>
          <cell r="CE211" t="str">
            <v>-</v>
          </cell>
          <cell r="CF211" t="str">
            <v>-</v>
          </cell>
          <cell r="CG211" t="str">
            <v>-</v>
          </cell>
          <cell r="CH211" t="str">
            <v>-</v>
          </cell>
          <cell r="CI211" t="str">
            <v>-</v>
          </cell>
          <cell r="CJ211" t="str">
            <v>-</v>
          </cell>
          <cell r="CK211" t="str">
            <v>-</v>
          </cell>
          <cell r="CL211" t="str">
            <v>-</v>
          </cell>
          <cell r="CM211" t="str">
            <v>-</v>
          </cell>
          <cell r="CN211" t="str">
            <v>-</v>
          </cell>
          <cell r="CO211" t="str">
            <v>-</v>
          </cell>
          <cell r="CP211" t="str">
            <v>-</v>
          </cell>
          <cell r="CQ211" t="str">
            <v>-</v>
          </cell>
          <cell r="CR211" t="str">
            <v>-</v>
          </cell>
          <cell r="CS211" t="str">
            <v>-</v>
          </cell>
          <cell r="CT211" t="str">
            <v>-</v>
          </cell>
          <cell r="CU211" t="str">
            <v>SAN FRANCISCO LACHIGOLÓ</v>
          </cell>
          <cell r="CV211" t="str">
            <v>SANTO TOMÁS HUEYOTLIPAN</v>
          </cell>
          <cell r="CW211" t="str">
            <v>-</v>
          </cell>
          <cell r="CX211" t="str">
            <v>-</v>
          </cell>
          <cell r="CY211" t="str">
            <v>-</v>
          </cell>
          <cell r="CZ211" t="str">
            <v>-</v>
          </cell>
          <cell r="DB211" t="str">
            <v>-</v>
          </cell>
          <cell r="DC211" t="str">
            <v>-</v>
          </cell>
          <cell r="DD211" t="str">
            <v>-</v>
          </cell>
          <cell r="DE211" t="str">
            <v>TANTIMA</v>
          </cell>
          <cell r="DF211" t="str">
            <v>-</v>
          </cell>
          <cell r="DG211" t="str">
            <v>-</v>
          </cell>
        </row>
        <row r="212">
          <cell r="AT212" t="str">
            <v>-</v>
          </cell>
          <cell r="AU212" t="str">
            <v>-</v>
          </cell>
          <cell r="AV212" t="str">
            <v>-</v>
          </cell>
          <cell r="AW212" t="str">
            <v>-</v>
          </cell>
          <cell r="AX212" t="str">
            <v>-</v>
          </cell>
          <cell r="AY212" t="str">
            <v>-</v>
          </cell>
          <cell r="AZ212" t="str">
            <v>-</v>
          </cell>
          <cell r="BA212" t="str">
            <v>-</v>
          </cell>
          <cell r="BB212" t="str">
            <v>-</v>
          </cell>
          <cell r="BC212" t="str">
            <v>-</v>
          </cell>
          <cell r="BD212" t="str">
            <v>-</v>
          </cell>
          <cell r="BE212" t="str">
            <v>-</v>
          </cell>
          <cell r="BF212" t="str">
            <v>-</v>
          </cell>
          <cell r="BG212" t="str">
            <v>-</v>
          </cell>
          <cell r="BH212" t="str">
            <v>-</v>
          </cell>
          <cell r="BI212" t="str">
            <v>-</v>
          </cell>
          <cell r="BJ212" t="str">
            <v>-</v>
          </cell>
          <cell r="BK212" t="str">
            <v>-</v>
          </cell>
          <cell r="BL212" t="str">
            <v>-</v>
          </cell>
          <cell r="BM212" t="str">
            <v>20146</v>
          </cell>
          <cell r="BN212" t="str">
            <v>21152</v>
          </cell>
          <cell r="BO212" t="str">
            <v>-</v>
          </cell>
          <cell r="BP212" t="str">
            <v>-</v>
          </cell>
          <cell r="BQ212" t="str">
            <v>-</v>
          </cell>
          <cell r="BR212" t="str">
            <v>-</v>
          </cell>
          <cell r="BS212" t="str">
            <v>-</v>
          </cell>
          <cell r="BT212" t="str">
            <v>-</v>
          </cell>
          <cell r="BU212" t="str">
            <v>-</v>
          </cell>
          <cell r="BV212" t="str">
            <v>-</v>
          </cell>
          <cell r="BW212" t="str">
            <v>30156</v>
          </cell>
          <cell r="BX212" t="str">
            <v>-</v>
          </cell>
          <cell r="BY212" t="str">
            <v>-</v>
          </cell>
          <cell r="CB212" t="str">
            <v>-</v>
          </cell>
          <cell r="CC212" t="str">
            <v>-</v>
          </cell>
          <cell r="CD212" t="str">
            <v>-</v>
          </cell>
          <cell r="CE212" t="str">
            <v>-</v>
          </cell>
          <cell r="CF212" t="str">
            <v>-</v>
          </cell>
          <cell r="CG212" t="str">
            <v>-</v>
          </cell>
          <cell r="CH212" t="str">
            <v>-</v>
          </cell>
          <cell r="CI212" t="str">
            <v>-</v>
          </cell>
          <cell r="CJ212" t="str">
            <v>-</v>
          </cell>
          <cell r="CK212" t="str">
            <v>-</v>
          </cell>
          <cell r="CL212" t="str">
            <v>-</v>
          </cell>
          <cell r="CM212" t="str">
            <v>-</v>
          </cell>
          <cell r="CN212" t="str">
            <v>-</v>
          </cell>
          <cell r="CO212" t="str">
            <v>-</v>
          </cell>
          <cell r="CP212" t="str">
            <v>-</v>
          </cell>
          <cell r="CQ212" t="str">
            <v>-</v>
          </cell>
          <cell r="CR212" t="str">
            <v>-</v>
          </cell>
          <cell r="CS212" t="str">
            <v>-</v>
          </cell>
          <cell r="CT212" t="str">
            <v>-</v>
          </cell>
          <cell r="CU212" t="str">
            <v>SAN FRANCISCO LOGUECHE</v>
          </cell>
          <cell r="CV212" t="str">
            <v>SOLTEPEC</v>
          </cell>
          <cell r="CW212" t="str">
            <v>-</v>
          </cell>
          <cell r="CX212" t="str">
            <v>-</v>
          </cell>
          <cell r="CY212" t="str">
            <v>-</v>
          </cell>
          <cell r="CZ212" t="str">
            <v>-</v>
          </cell>
          <cell r="DB212" t="str">
            <v>-</v>
          </cell>
          <cell r="DC212" t="str">
            <v>-</v>
          </cell>
          <cell r="DD212" t="str">
            <v>-</v>
          </cell>
          <cell r="DE212" t="str">
            <v>TATATILA</v>
          </cell>
          <cell r="DF212" t="str">
            <v>-</v>
          </cell>
          <cell r="DG212" t="str">
            <v>-</v>
          </cell>
        </row>
        <row r="213">
          <cell r="AT213" t="str">
            <v>-</v>
          </cell>
          <cell r="AU213" t="str">
            <v>-</v>
          </cell>
          <cell r="AV213" t="str">
            <v>-</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t="str">
            <v>-</v>
          </cell>
          <cell r="BJ213" t="str">
            <v>-</v>
          </cell>
          <cell r="BK213" t="str">
            <v>-</v>
          </cell>
          <cell r="BL213" t="str">
            <v>-</v>
          </cell>
          <cell r="BM213" t="str">
            <v>20147</v>
          </cell>
          <cell r="BN213" t="str">
            <v>21153</v>
          </cell>
          <cell r="BO213" t="str">
            <v>-</v>
          </cell>
          <cell r="BP213" t="str">
            <v>-</v>
          </cell>
          <cell r="BQ213" t="str">
            <v>-</v>
          </cell>
          <cell r="BR213" t="str">
            <v>-</v>
          </cell>
          <cell r="BS213" t="str">
            <v>-</v>
          </cell>
          <cell r="BT213" t="str">
            <v>-</v>
          </cell>
          <cell r="BU213" t="str">
            <v>-</v>
          </cell>
          <cell r="BV213" t="str">
            <v>-</v>
          </cell>
          <cell r="BW213" t="str">
            <v>30157</v>
          </cell>
          <cell r="BX213" t="str">
            <v>-</v>
          </cell>
          <cell r="BY213" t="str">
            <v>-</v>
          </cell>
          <cell r="CB213" t="str">
            <v>-</v>
          </cell>
          <cell r="CC213" t="str">
            <v>-</v>
          </cell>
          <cell r="CD213" t="str">
            <v>-</v>
          </cell>
          <cell r="CE213" t="str">
            <v>-</v>
          </cell>
          <cell r="CF213" t="str">
            <v>-</v>
          </cell>
          <cell r="CG213" t="str">
            <v>-</v>
          </cell>
          <cell r="CH213" t="str">
            <v>-</v>
          </cell>
          <cell r="CI213" t="str">
            <v>-</v>
          </cell>
          <cell r="CJ213" t="str">
            <v>-</v>
          </cell>
          <cell r="CK213" t="str">
            <v>-</v>
          </cell>
          <cell r="CL213" t="str">
            <v>-</v>
          </cell>
          <cell r="CM213" t="str">
            <v>-</v>
          </cell>
          <cell r="CN213" t="str">
            <v>-</v>
          </cell>
          <cell r="CO213" t="str">
            <v>-</v>
          </cell>
          <cell r="CP213" t="str">
            <v>-</v>
          </cell>
          <cell r="CQ213" t="str">
            <v>-</v>
          </cell>
          <cell r="CR213" t="str">
            <v>-</v>
          </cell>
          <cell r="CS213" t="str">
            <v>-</v>
          </cell>
          <cell r="CT213" t="str">
            <v>-</v>
          </cell>
          <cell r="CU213" t="str">
            <v>SAN FRANCISCO NUXAÑO</v>
          </cell>
          <cell r="CV213" t="str">
            <v>TECALI DE HERRERA</v>
          </cell>
          <cell r="CW213" t="str">
            <v>-</v>
          </cell>
          <cell r="CX213" t="str">
            <v>-</v>
          </cell>
          <cell r="CY213" t="str">
            <v>-</v>
          </cell>
          <cell r="CZ213" t="str">
            <v>-</v>
          </cell>
          <cell r="DB213" t="str">
            <v>-</v>
          </cell>
          <cell r="DC213" t="str">
            <v>-</v>
          </cell>
          <cell r="DD213" t="str">
            <v>-</v>
          </cell>
          <cell r="DE213" t="str">
            <v>CASTILLO DE TEAYO</v>
          </cell>
          <cell r="DF213" t="str">
            <v>-</v>
          </cell>
          <cell r="DG213" t="str">
            <v>-</v>
          </cell>
        </row>
        <row r="214">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20148</v>
          </cell>
          <cell r="BN214" t="str">
            <v>21155</v>
          </cell>
          <cell r="BO214" t="str">
            <v>-</v>
          </cell>
          <cell r="BP214" t="str">
            <v>-</v>
          </cell>
          <cell r="BQ214" t="str">
            <v>-</v>
          </cell>
          <cell r="BR214" t="str">
            <v>-</v>
          </cell>
          <cell r="BS214" t="str">
            <v>-</v>
          </cell>
          <cell r="BT214" t="str">
            <v>-</v>
          </cell>
          <cell r="BU214" t="str">
            <v>-</v>
          </cell>
          <cell r="BV214" t="str">
            <v>-</v>
          </cell>
          <cell r="BW214" t="str">
            <v>30158</v>
          </cell>
          <cell r="BX214" t="str">
            <v>-</v>
          </cell>
          <cell r="BY214" t="str">
            <v>-</v>
          </cell>
          <cell r="CB214" t="str">
            <v>-</v>
          </cell>
          <cell r="CC214" t="str">
            <v>-</v>
          </cell>
          <cell r="CD214" t="str">
            <v>-</v>
          </cell>
          <cell r="CE214" t="str">
            <v>-</v>
          </cell>
          <cell r="CF214" t="str">
            <v>-</v>
          </cell>
          <cell r="CG214" t="str">
            <v>-</v>
          </cell>
          <cell r="CH214" t="str">
            <v>-</v>
          </cell>
          <cell r="CI214" t="str">
            <v>-</v>
          </cell>
          <cell r="CJ214" t="str">
            <v>-</v>
          </cell>
          <cell r="CK214" t="str">
            <v>-</v>
          </cell>
          <cell r="CL214" t="str">
            <v>-</v>
          </cell>
          <cell r="CM214" t="str">
            <v>-</v>
          </cell>
          <cell r="CN214" t="str">
            <v>-</v>
          </cell>
          <cell r="CO214" t="str">
            <v>-</v>
          </cell>
          <cell r="CP214" t="str">
            <v>-</v>
          </cell>
          <cell r="CQ214" t="str">
            <v>-</v>
          </cell>
          <cell r="CR214" t="str">
            <v>-</v>
          </cell>
          <cell r="CS214" t="str">
            <v>-</v>
          </cell>
          <cell r="CT214" t="str">
            <v>-</v>
          </cell>
          <cell r="CU214" t="str">
            <v>SAN FRANCISCO OZOLOTEPEC</v>
          </cell>
          <cell r="CV214" t="str">
            <v>TECOMATLÁN</v>
          </cell>
          <cell r="CW214" t="str">
            <v>-</v>
          </cell>
          <cell r="CX214" t="str">
            <v>-</v>
          </cell>
          <cell r="CY214" t="str">
            <v>-</v>
          </cell>
          <cell r="CZ214" t="str">
            <v>-</v>
          </cell>
          <cell r="DB214" t="str">
            <v>-</v>
          </cell>
          <cell r="DC214" t="str">
            <v>-</v>
          </cell>
          <cell r="DD214" t="str">
            <v>-</v>
          </cell>
          <cell r="DE214" t="str">
            <v>TECOLUTLA</v>
          </cell>
          <cell r="DF214" t="str">
            <v>-</v>
          </cell>
          <cell r="DG214" t="str">
            <v>-</v>
          </cell>
        </row>
        <row r="215">
          <cell r="AT215" t="str">
            <v>-</v>
          </cell>
          <cell r="AU215" t="str">
            <v>-</v>
          </cell>
          <cell r="AV215" t="str">
            <v>-</v>
          </cell>
          <cell r="AW215" t="str">
            <v>-</v>
          </cell>
          <cell r="AX215" t="str">
            <v>-</v>
          </cell>
          <cell r="AY215" t="str">
            <v>-</v>
          </cell>
          <cell r="AZ215" t="str">
            <v>-</v>
          </cell>
          <cell r="BA215" t="str">
            <v>-</v>
          </cell>
          <cell r="BB215" t="str">
            <v>-</v>
          </cell>
          <cell r="BC215" t="str">
            <v>-</v>
          </cell>
          <cell r="BD215" t="str">
            <v>-</v>
          </cell>
          <cell r="BE215" t="str">
            <v>-</v>
          </cell>
          <cell r="BF215" t="str">
            <v>-</v>
          </cell>
          <cell r="BG215" t="str">
            <v>-</v>
          </cell>
          <cell r="BH215" t="str">
            <v>-</v>
          </cell>
          <cell r="BI215" t="str">
            <v>-</v>
          </cell>
          <cell r="BJ215" t="str">
            <v>-</v>
          </cell>
          <cell r="BK215" t="str">
            <v>-</v>
          </cell>
          <cell r="BL215" t="str">
            <v>-</v>
          </cell>
          <cell r="BM215" t="str">
            <v>20149</v>
          </cell>
          <cell r="BN215" t="str">
            <v>21157</v>
          </cell>
          <cell r="BO215" t="str">
            <v>-</v>
          </cell>
          <cell r="BP215" t="str">
            <v>-</v>
          </cell>
          <cell r="BQ215" t="str">
            <v>-</v>
          </cell>
          <cell r="BR215" t="str">
            <v>-</v>
          </cell>
          <cell r="BS215" t="str">
            <v>-</v>
          </cell>
          <cell r="BT215" t="str">
            <v>-</v>
          </cell>
          <cell r="BU215" t="str">
            <v>-</v>
          </cell>
          <cell r="BV215" t="str">
            <v>-</v>
          </cell>
          <cell r="BW215" t="str">
            <v>30159</v>
          </cell>
          <cell r="BX215" t="str">
            <v>-</v>
          </cell>
          <cell r="BY215" t="str">
            <v>-</v>
          </cell>
          <cell r="CB215" t="str">
            <v>-</v>
          </cell>
          <cell r="CC215" t="str">
            <v>-</v>
          </cell>
          <cell r="CD215" t="str">
            <v>-</v>
          </cell>
          <cell r="CE215" t="str">
            <v>-</v>
          </cell>
          <cell r="CF215" t="str">
            <v>-</v>
          </cell>
          <cell r="CG215" t="str">
            <v>-</v>
          </cell>
          <cell r="CH215" t="str">
            <v>-</v>
          </cell>
          <cell r="CI215" t="str">
            <v>-</v>
          </cell>
          <cell r="CJ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SAN FRANCISCO SOLA</v>
          </cell>
          <cell r="CV215" t="str">
            <v>TEHUITZINGO</v>
          </cell>
          <cell r="CW215" t="str">
            <v>-</v>
          </cell>
          <cell r="CX215" t="str">
            <v>-</v>
          </cell>
          <cell r="CY215" t="str">
            <v>-</v>
          </cell>
          <cell r="CZ215" t="str">
            <v>-</v>
          </cell>
          <cell r="DB215" t="str">
            <v>-</v>
          </cell>
          <cell r="DC215" t="str">
            <v>-</v>
          </cell>
          <cell r="DD215" t="str">
            <v>-</v>
          </cell>
          <cell r="DE215" t="str">
            <v>TEHUIPANGO</v>
          </cell>
          <cell r="DF215" t="str">
            <v>-</v>
          </cell>
          <cell r="DG215" t="str">
            <v>-</v>
          </cell>
        </row>
        <row r="216">
          <cell r="AT216" t="str">
            <v>-</v>
          </cell>
          <cell r="AU216" t="str">
            <v>-</v>
          </cell>
          <cell r="AV216" t="str">
            <v>-</v>
          </cell>
          <cell r="AW216" t="str">
            <v>-</v>
          </cell>
          <cell r="AX216" t="str">
            <v>-</v>
          </cell>
          <cell r="AY216" t="str">
            <v>-</v>
          </cell>
          <cell r="AZ216" t="str">
            <v>-</v>
          </cell>
          <cell r="BA216" t="str">
            <v>-</v>
          </cell>
          <cell r="BB216" t="str">
            <v>-</v>
          </cell>
          <cell r="BC216" t="str">
            <v>-</v>
          </cell>
          <cell r="BD216" t="str">
            <v>-</v>
          </cell>
          <cell r="BE216" t="str">
            <v>-</v>
          </cell>
          <cell r="BF216" t="str">
            <v>-</v>
          </cell>
          <cell r="BG216" t="str">
            <v>-</v>
          </cell>
          <cell r="BH216" t="str">
            <v>-</v>
          </cell>
          <cell r="BI216" t="str">
            <v>-</v>
          </cell>
          <cell r="BJ216" t="str">
            <v>-</v>
          </cell>
          <cell r="BK216" t="str">
            <v>-</v>
          </cell>
          <cell r="BL216" t="str">
            <v>-</v>
          </cell>
          <cell r="BM216" t="str">
            <v>20150</v>
          </cell>
          <cell r="BN216" t="str">
            <v>21158</v>
          </cell>
          <cell r="BO216" t="str">
            <v>-</v>
          </cell>
          <cell r="BP216" t="str">
            <v>-</v>
          </cell>
          <cell r="BQ216" t="str">
            <v>-</v>
          </cell>
          <cell r="BR216" t="str">
            <v>-</v>
          </cell>
          <cell r="BS216" t="str">
            <v>-</v>
          </cell>
          <cell r="BT216" t="str">
            <v>-</v>
          </cell>
          <cell r="BU216" t="str">
            <v>-</v>
          </cell>
          <cell r="BV216" t="str">
            <v>-</v>
          </cell>
          <cell r="BW216" t="str">
            <v>30161</v>
          </cell>
          <cell r="BX216" t="str">
            <v>-</v>
          </cell>
          <cell r="BY216" t="str">
            <v>-</v>
          </cell>
          <cell r="CB216" t="str">
            <v>-</v>
          </cell>
          <cell r="CC216" t="str">
            <v>-</v>
          </cell>
          <cell r="CD216" t="str">
            <v>-</v>
          </cell>
          <cell r="CE216" t="str">
            <v>-</v>
          </cell>
          <cell r="CF216" t="str">
            <v>-</v>
          </cell>
          <cell r="CG216" t="str">
            <v>-</v>
          </cell>
          <cell r="CH216" t="str">
            <v>-</v>
          </cell>
          <cell r="CI216" t="str">
            <v>-</v>
          </cell>
          <cell r="CJ216" t="str">
            <v>-</v>
          </cell>
          <cell r="CK216" t="str">
            <v>-</v>
          </cell>
          <cell r="CL216" t="str">
            <v>-</v>
          </cell>
          <cell r="CM216" t="str">
            <v>-</v>
          </cell>
          <cell r="CN216" t="str">
            <v>-</v>
          </cell>
          <cell r="CO216" t="str">
            <v>-</v>
          </cell>
          <cell r="CP216" t="str">
            <v>-</v>
          </cell>
          <cell r="CQ216" t="str">
            <v>-</v>
          </cell>
          <cell r="CR216" t="str">
            <v>-</v>
          </cell>
          <cell r="CS216" t="str">
            <v>-</v>
          </cell>
          <cell r="CT216" t="str">
            <v>-</v>
          </cell>
          <cell r="CU216" t="str">
            <v>SAN FRANCISCO TELIXTLAHUACA</v>
          </cell>
          <cell r="CV216" t="str">
            <v>TENAMPULCO</v>
          </cell>
          <cell r="CW216" t="str">
            <v>-</v>
          </cell>
          <cell r="CX216" t="str">
            <v>-</v>
          </cell>
          <cell r="CY216" t="str">
            <v>-</v>
          </cell>
          <cell r="CZ216" t="str">
            <v>-</v>
          </cell>
          <cell r="DB216" t="str">
            <v>-</v>
          </cell>
          <cell r="DC216" t="str">
            <v>-</v>
          </cell>
          <cell r="DD216" t="str">
            <v>-</v>
          </cell>
          <cell r="DE216" t="str">
            <v>TEMPOAL</v>
          </cell>
          <cell r="DF216" t="str">
            <v>-</v>
          </cell>
          <cell r="DG216" t="str">
            <v>-</v>
          </cell>
        </row>
        <row r="217">
          <cell r="AT217" t="str">
            <v>-</v>
          </cell>
          <cell r="AU217" t="str">
            <v>-</v>
          </cell>
          <cell r="AV217" t="str">
            <v>-</v>
          </cell>
          <cell r="AW217" t="str">
            <v>-</v>
          </cell>
          <cell r="AX217" t="str">
            <v>-</v>
          </cell>
          <cell r="AY217" t="str">
            <v>-</v>
          </cell>
          <cell r="AZ217" t="str">
            <v>-</v>
          </cell>
          <cell r="BA217" t="str">
            <v>-</v>
          </cell>
          <cell r="BB217" t="str">
            <v>-</v>
          </cell>
          <cell r="BC217" t="str">
            <v>-</v>
          </cell>
          <cell r="BD217" t="str">
            <v>-</v>
          </cell>
          <cell r="BE217" t="str">
            <v>-</v>
          </cell>
          <cell r="BF217" t="str">
            <v>-</v>
          </cell>
          <cell r="BG217" t="str">
            <v>-</v>
          </cell>
          <cell r="BH217" t="str">
            <v>-</v>
          </cell>
          <cell r="BI217" t="str">
            <v>-</v>
          </cell>
          <cell r="BJ217" t="str">
            <v>-</v>
          </cell>
          <cell r="BK217" t="str">
            <v>-</v>
          </cell>
          <cell r="BL217" t="str">
            <v>-</v>
          </cell>
          <cell r="BM217" t="str">
            <v>20151</v>
          </cell>
          <cell r="BN217" t="str">
            <v>21159</v>
          </cell>
          <cell r="BO217" t="str">
            <v>-</v>
          </cell>
          <cell r="BP217" t="str">
            <v>-</v>
          </cell>
          <cell r="BQ217" t="str">
            <v>-</v>
          </cell>
          <cell r="BR217" t="str">
            <v>-</v>
          </cell>
          <cell r="BS217" t="str">
            <v>-</v>
          </cell>
          <cell r="BT217" t="str">
            <v>-</v>
          </cell>
          <cell r="BU217" t="str">
            <v>-</v>
          </cell>
          <cell r="BV217" t="str">
            <v>-</v>
          </cell>
          <cell r="BW217" t="str">
            <v>30162</v>
          </cell>
          <cell r="BX217" t="str">
            <v>-</v>
          </cell>
          <cell r="BY217" t="str">
            <v>-</v>
          </cell>
          <cell r="CB217" t="str">
            <v>-</v>
          </cell>
          <cell r="CC217" t="str">
            <v>-</v>
          </cell>
          <cell r="CD217" t="str">
            <v>-</v>
          </cell>
          <cell r="CE217" t="str">
            <v>-</v>
          </cell>
          <cell r="CF217" t="str">
            <v>-</v>
          </cell>
          <cell r="CG217" t="str">
            <v>-</v>
          </cell>
          <cell r="CH217" t="str">
            <v>-</v>
          </cell>
          <cell r="CI217" t="str">
            <v>-</v>
          </cell>
          <cell r="CJ217" t="str">
            <v>-</v>
          </cell>
          <cell r="CK217" t="str">
            <v>-</v>
          </cell>
          <cell r="CL217" t="str">
            <v>-</v>
          </cell>
          <cell r="CM217" t="str">
            <v>-</v>
          </cell>
          <cell r="CN217" t="str">
            <v>-</v>
          </cell>
          <cell r="CO217" t="str">
            <v>-</v>
          </cell>
          <cell r="CP217" t="str">
            <v>-</v>
          </cell>
          <cell r="CQ217" t="str">
            <v>-</v>
          </cell>
          <cell r="CR217" t="str">
            <v>-</v>
          </cell>
          <cell r="CS217" t="str">
            <v>-</v>
          </cell>
          <cell r="CT217" t="str">
            <v>-</v>
          </cell>
          <cell r="CU217" t="str">
            <v>SAN FRANCISCO TEOPAN</v>
          </cell>
          <cell r="CV217" t="str">
            <v>TEOPANTLÁN</v>
          </cell>
          <cell r="CW217" t="str">
            <v>-</v>
          </cell>
          <cell r="CX217" t="str">
            <v>-</v>
          </cell>
          <cell r="CY217" t="str">
            <v>-</v>
          </cell>
          <cell r="CZ217" t="str">
            <v>-</v>
          </cell>
          <cell r="DB217" t="str">
            <v>-</v>
          </cell>
          <cell r="DC217" t="str">
            <v>-</v>
          </cell>
          <cell r="DD217" t="str">
            <v>-</v>
          </cell>
          <cell r="DE217" t="str">
            <v>TENAMPA</v>
          </cell>
          <cell r="DF217" t="str">
            <v>-</v>
          </cell>
          <cell r="DG217" t="str">
            <v>-</v>
          </cell>
        </row>
        <row r="218">
          <cell r="AT218" t="str">
            <v>-</v>
          </cell>
          <cell r="AU218" t="str">
            <v>-</v>
          </cell>
          <cell r="AV218" t="str">
            <v>-</v>
          </cell>
          <cell r="AW218" t="str">
            <v>-</v>
          </cell>
          <cell r="AX218" t="str">
            <v>-</v>
          </cell>
          <cell r="AY218" t="str">
            <v>-</v>
          </cell>
          <cell r="AZ218" t="str">
            <v>-</v>
          </cell>
          <cell r="BA218" t="str">
            <v>-</v>
          </cell>
          <cell r="BB218" t="str">
            <v>-</v>
          </cell>
          <cell r="BC218" t="str">
            <v>-</v>
          </cell>
          <cell r="BD218" t="str">
            <v>-</v>
          </cell>
          <cell r="BE218" t="str">
            <v>-</v>
          </cell>
          <cell r="BF218" t="str">
            <v>-</v>
          </cell>
          <cell r="BG218" t="str">
            <v>-</v>
          </cell>
          <cell r="BH218" t="str">
            <v>-</v>
          </cell>
          <cell r="BI218" t="str">
            <v>-</v>
          </cell>
          <cell r="BJ218" t="str">
            <v>-</v>
          </cell>
          <cell r="BK218" t="str">
            <v>-</v>
          </cell>
          <cell r="BL218" t="str">
            <v>-</v>
          </cell>
          <cell r="BM218" t="str">
            <v>20152</v>
          </cell>
          <cell r="BN218" t="str">
            <v>21160</v>
          </cell>
          <cell r="BO218" t="str">
            <v>-</v>
          </cell>
          <cell r="BP218" t="str">
            <v>-</v>
          </cell>
          <cell r="BQ218" t="str">
            <v>-</v>
          </cell>
          <cell r="BR218" t="str">
            <v>-</v>
          </cell>
          <cell r="BS218" t="str">
            <v>-</v>
          </cell>
          <cell r="BT218" t="str">
            <v>-</v>
          </cell>
          <cell r="BU218" t="str">
            <v>-</v>
          </cell>
          <cell r="BV218" t="str">
            <v>-</v>
          </cell>
          <cell r="BW218" t="str">
            <v>30163</v>
          </cell>
          <cell r="BX218" t="str">
            <v>-</v>
          </cell>
          <cell r="BY218" t="str">
            <v>-</v>
          </cell>
          <cell r="CB218" t="str">
            <v>-</v>
          </cell>
          <cell r="CC218" t="str">
            <v>-</v>
          </cell>
          <cell r="CD218" t="str">
            <v>-</v>
          </cell>
          <cell r="CE218" t="str">
            <v>-</v>
          </cell>
          <cell r="CF218" t="str">
            <v>-</v>
          </cell>
          <cell r="CG218" t="str">
            <v>-</v>
          </cell>
          <cell r="CH218" t="str">
            <v>-</v>
          </cell>
          <cell r="CI218" t="str">
            <v>-</v>
          </cell>
          <cell r="CJ218" t="str">
            <v>-</v>
          </cell>
          <cell r="CK218" t="str">
            <v>-</v>
          </cell>
          <cell r="CL218" t="str">
            <v>-</v>
          </cell>
          <cell r="CM218" t="str">
            <v>-</v>
          </cell>
          <cell r="CN218" t="str">
            <v>-</v>
          </cell>
          <cell r="CO218" t="str">
            <v>-</v>
          </cell>
          <cell r="CP218" t="str">
            <v>-</v>
          </cell>
          <cell r="CQ218" t="str">
            <v>-</v>
          </cell>
          <cell r="CR218" t="str">
            <v>-</v>
          </cell>
          <cell r="CS218" t="str">
            <v>-</v>
          </cell>
          <cell r="CT218" t="str">
            <v>-</v>
          </cell>
          <cell r="CU218" t="str">
            <v>SAN FRANCISCO TLAPANCINGO</v>
          </cell>
          <cell r="CV218" t="str">
            <v>TEOTLALCO</v>
          </cell>
          <cell r="CW218" t="str">
            <v>-</v>
          </cell>
          <cell r="CX218" t="str">
            <v>-</v>
          </cell>
          <cell r="CY218" t="str">
            <v>-</v>
          </cell>
          <cell r="CZ218" t="str">
            <v>-</v>
          </cell>
          <cell r="DB218" t="str">
            <v>-</v>
          </cell>
          <cell r="DC218" t="str">
            <v>-</v>
          </cell>
          <cell r="DD218" t="str">
            <v>-</v>
          </cell>
          <cell r="DE218" t="str">
            <v>TENOCHTITLÁN</v>
          </cell>
          <cell r="DF218" t="str">
            <v>-</v>
          </cell>
          <cell r="DG218" t="str">
            <v>-</v>
          </cell>
        </row>
        <row r="219">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20153</v>
          </cell>
          <cell r="BN219" t="str">
            <v>21161</v>
          </cell>
          <cell r="BO219" t="str">
            <v>-</v>
          </cell>
          <cell r="BP219" t="str">
            <v>-</v>
          </cell>
          <cell r="BQ219" t="str">
            <v>-</v>
          </cell>
          <cell r="BR219" t="str">
            <v>-</v>
          </cell>
          <cell r="BS219" t="str">
            <v>-</v>
          </cell>
          <cell r="BT219" t="str">
            <v>-</v>
          </cell>
          <cell r="BU219" t="str">
            <v>-</v>
          </cell>
          <cell r="BV219" t="str">
            <v>-</v>
          </cell>
          <cell r="BW219" t="str">
            <v>30164</v>
          </cell>
          <cell r="BX219" t="str">
            <v>-</v>
          </cell>
          <cell r="BY219" t="str">
            <v>-</v>
          </cell>
          <cell r="CB219" t="str">
            <v>-</v>
          </cell>
          <cell r="CC219" t="str">
            <v>-</v>
          </cell>
          <cell r="CD219" t="str">
            <v>-</v>
          </cell>
          <cell r="CE219" t="str">
            <v>-</v>
          </cell>
          <cell r="CF219" t="str">
            <v>-</v>
          </cell>
          <cell r="CG219" t="str">
            <v>-</v>
          </cell>
          <cell r="CH219" t="str">
            <v>-</v>
          </cell>
          <cell r="CI219" t="str">
            <v>-</v>
          </cell>
          <cell r="CJ219" t="str">
            <v>-</v>
          </cell>
          <cell r="CK219" t="str">
            <v>-</v>
          </cell>
          <cell r="CL219" t="str">
            <v>-</v>
          </cell>
          <cell r="CM219" t="str">
            <v>-</v>
          </cell>
          <cell r="CN219" t="str">
            <v>-</v>
          </cell>
          <cell r="CO219" t="str">
            <v>-</v>
          </cell>
          <cell r="CP219" t="str">
            <v>-</v>
          </cell>
          <cell r="CQ219" t="str">
            <v>-</v>
          </cell>
          <cell r="CR219" t="str">
            <v>-</v>
          </cell>
          <cell r="CS219" t="str">
            <v>-</v>
          </cell>
          <cell r="CT219" t="str">
            <v>-</v>
          </cell>
          <cell r="CU219" t="str">
            <v>SAN GABRIEL MIXTEPEC</v>
          </cell>
          <cell r="CV219" t="str">
            <v>TEPANCO DE LÓPEZ</v>
          </cell>
          <cell r="CW219" t="str">
            <v>-</v>
          </cell>
          <cell r="CX219" t="str">
            <v>-</v>
          </cell>
          <cell r="CY219" t="str">
            <v>-</v>
          </cell>
          <cell r="CZ219" t="str">
            <v>-</v>
          </cell>
          <cell r="DB219" t="str">
            <v>-</v>
          </cell>
          <cell r="DC219" t="str">
            <v>-</v>
          </cell>
          <cell r="DD219" t="str">
            <v>-</v>
          </cell>
          <cell r="DE219" t="str">
            <v>TEOCELO</v>
          </cell>
          <cell r="DF219" t="str">
            <v>-</v>
          </cell>
          <cell r="DG219" t="str">
            <v>-</v>
          </cell>
        </row>
        <row r="220">
          <cell r="AT220" t="str">
            <v>-</v>
          </cell>
          <cell r="AU220" t="str">
            <v>-</v>
          </cell>
          <cell r="AV220" t="str">
            <v>-</v>
          </cell>
          <cell r="AW220" t="str">
            <v>-</v>
          </cell>
          <cell r="AX220" t="str">
            <v>-</v>
          </cell>
          <cell r="AY220" t="str">
            <v>-</v>
          </cell>
          <cell r="AZ220" t="str">
            <v>-</v>
          </cell>
          <cell r="BA220" t="str">
            <v>-</v>
          </cell>
          <cell r="BB220" t="str">
            <v>-</v>
          </cell>
          <cell r="BC220" t="str">
            <v>-</v>
          </cell>
          <cell r="BD220" t="str">
            <v>-</v>
          </cell>
          <cell r="BE220" t="str">
            <v>-</v>
          </cell>
          <cell r="BF220" t="str">
            <v>-</v>
          </cell>
          <cell r="BG220" t="str">
            <v>-</v>
          </cell>
          <cell r="BH220" t="str">
            <v>-</v>
          </cell>
          <cell r="BI220" t="str">
            <v>-</v>
          </cell>
          <cell r="BJ220" t="str">
            <v>-</v>
          </cell>
          <cell r="BK220" t="str">
            <v>-</v>
          </cell>
          <cell r="BL220" t="str">
            <v>-</v>
          </cell>
          <cell r="BM220" t="str">
            <v>20154</v>
          </cell>
          <cell r="BN220" t="str">
            <v>21162</v>
          </cell>
          <cell r="BO220" t="str">
            <v>-</v>
          </cell>
          <cell r="BP220" t="str">
            <v>-</v>
          </cell>
          <cell r="BQ220" t="str">
            <v>-</v>
          </cell>
          <cell r="BR220" t="str">
            <v>-</v>
          </cell>
          <cell r="BS220" t="str">
            <v>-</v>
          </cell>
          <cell r="BT220" t="str">
            <v>-</v>
          </cell>
          <cell r="BU220" t="str">
            <v>-</v>
          </cell>
          <cell r="BV220" t="str">
            <v>-</v>
          </cell>
          <cell r="BW220" t="str">
            <v>30165</v>
          </cell>
          <cell r="BX220" t="str">
            <v>-</v>
          </cell>
          <cell r="BY220" t="str">
            <v>-</v>
          </cell>
          <cell r="CB220" t="str">
            <v>-</v>
          </cell>
          <cell r="CC220" t="str">
            <v>-</v>
          </cell>
          <cell r="CD220" t="str">
            <v>-</v>
          </cell>
          <cell r="CE220" t="str">
            <v>-</v>
          </cell>
          <cell r="CF220" t="str">
            <v>-</v>
          </cell>
          <cell r="CG220" t="str">
            <v>-</v>
          </cell>
          <cell r="CH220" t="str">
            <v>-</v>
          </cell>
          <cell r="CI220" t="str">
            <v>-</v>
          </cell>
          <cell r="CJ220" t="str">
            <v>-</v>
          </cell>
          <cell r="CK220" t="str">
            <v>-</v>
          </cell>
          <cell r="CL220" t="str">
            <v>-</v>
          </cell>
          <cell r="CM220" t="str">
            <v>-</v>
          </cell>
          <cell r="CN220" t="str">
            <v>-</v>
          </cell>
          <cell r="CO220" t="str">
            <v>-</v>
          </cell>
          <cell r="CP220" t="str">
            <v>-</v>
          </cell>
          <cell r="CQ220" t="str">
            <v>-</v>
          </cell>
          <cell r="CR220" t="str">
            <v>-</v>
          </cell>
          <cell r="CS220" t="str">
            <v>-</v>
          </cell>
          <cell r="CT220" t="str">
            <v>-</v>
          </cell>
          <cell r="CU220" t="str">
            <v>SAN ILDEFONSO AMATLÁN</v>
          </cell>
          <cell r="CV220" t="str">
            <v>TEPANGO DE RODRÍGUEZ</v>
          </cell>
          <cell r="CW220" t="str">
            <v>-</v>
          </cell>
          <cell r="CX220" t="str">
            <v>-</v>
          </cell>
          <cell r="CY220" t="str">
            <v>-</v>
          </cell>
          <cell r="CZ220" t="str">
            <v>-</v>
          </cell>
          <cell r="DB220" t="str">
            <v>-</v>
          </cell>
          <cell r="DC220" t="str">
            <v>-</v>
          </cell>
          <cell r="DD220" t="str">
            <v>-</v>
          </cell>
          <cell r="DE220" t="str">
            <v>TEPATLAXCO</v>
          </cell>
          <cell r="DF220" t="str">
            <v>-</v>
          </cell>
          <cell r="DG220" t="str">
            <v>-</v>
          </cell>
        </row>
        <row r="221">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20155</v>
          </cell>
          <cell r="BN221" t="str">
            <v>21163</v>
          </cell>
          <cell r="BO221" t="str">
            <v>-</v>
          </cell>
          <cell r="BP221" t="str">
            <v>-</v>
          </cell>
          <cell r="BQ221" t="str">
            <v>-</v>
          </cell>
          <cell r="BR221" t="str">
            <v>-</v>
          </cell>
          <cell r="BS221" t="str">
            <v>-</v>
          </cell>
          <cell r="BT221" t="str">
            <v>-</v>
          </cell>
          <cell r="BU221" t="str">
            <v>-</v>
          </cell>
          <cell r="BV221" t="str">
            <v>-</v>
          </cell>
          <cell r="BW221" t="str">
            <v>30166</v>
          </cell>
          <cell r="BX221" t="str">
            <v>-</v>
          </cell>
          <cell r="BY221" t="str">
            <v>-</v>
          </cell>
          <cell r="CB221" t="str">
            <v>-</v>
          </cell>
          <cell r="CC221" t="str">
            <v>-</v>
          </cell>
          <cell r="CD221" t="str">
            <v>-</v>
          </cell>
          <cell r="CE221" t="str">
            <v>-</v>
          </cell>
          <cell r="CF221" t="str">
            <v>-</v>
          </cell>
          <cell r="CG221" t="str">
            <v>-</v>
          </cell>
          <cell r="CH221" t="str">
            <v>-</v>
          </cell>
          <cell r="CI221" t="str">
            <v>-</v>
          </cell>
          <cell r="CJ221" t="str">
            <v>-</v>
          </cell>
          <cell r="CK221" t="str">
            <v>-</v>
          </cell>
          <cell r="CL221" t="str">
            <v>-</v>
          </cell>
          <cell r="CM221" t="str">
            <v>-</v>
          </cell>
          <cell r="CN221" t="str">
            <v>-</v>
          </cell>
          <cell r="CO221" t="str">
            <v>-</v>
          </cell>
          <cell r="CP221" t="str">
            <v>-</v>
          </cell>
          <cell r="CQ221" t="str">
            <v>-</v>
          </cell>
          <cell r="CR221" t="str">
            <v>-</v>
          </cell>
          <cell r="CS221" t="str">
            <v>-</v>
          </cell>
          <cell r="CT221" t="str">
            <v>-</v>
          </cell>
          <cell r="CU221" t="str">
            <v>SAN ILDEFONSO SOLA</v>
          </cell>
          <cell r="CV221" t="str">
            <v>TEPATLAXCO DE HIDALGO</v>
          </cell>
          <cell r="CW221" t="str">
            <v>-</v>
          </cell>
          <cell r="CX221" t="str">
            <v>-</v>
          </cell>
          <cell r="CY221" t="str">
            <v>-</v>
          </cell>
          <cell r="CZ221" t="str">
            <v>-</v>
          </cell>
          <cell r="DB221" t="str">
            <v>-</v>
          </cell>
          <cell r="DC221" t="str">
            <v>-</v>
          </cell>
          <cell r="DD221" t="str">
            <v>-</v>
          </cell>
          <cell r="DE221" t="str">
            <v>TEPETLÁN</v>
          </cell>
          <cell r="DF221" t="str">
            <v>-</v>
          </cell>
          <cell r="DG221" t="str">
            <v>-</v>
          </cell>
        </row>
        <row r="222">
          <cell r="AT222" t="str">
            <v>-</v>
          </cell>
          <cell r="AU222" t="str">
            <v>-</v>
          </cell>
          <cell r="AV222" t="str">
            <v>-</v>
          </cell>
          <cell r="AW222" t="str">
            <v>-</v>
          </cell>
          <cell r="AX222" t="str">
            <v>-</v>
          </cell>
          <cell r="AY222" t="str">
            <v>-</v>
          </cell>
          <cell r="AZ222" t="str">
            <v>-</v>
          </cell>
          <cell r="BA222" t="str">
            <v>-</v>
          </cell>
          <cell r="BB222" t="str">
            <v>-</v>
          </cell>
          <cell r="BC222" t="str">
            <v>-</v>
          </cell>
          <cell r="BD222" t="str">
            <v>-</v>
          </cell>
          <cell r="BE222" t="str">
            <v>-</v>
          </cell>
          <cell r="BF222" t="str">
            <v>-</v>
          </cell>
          <cell r="BG222" t="str">
            <v>-</v>
          </cell>
          <cell r="BH222" t="str">
            <v>-</v>
          </cell>
          <cell r="BI222" t="str">
            <v>-</v>
          </cell>
          <cell r="BJ222" t="str">
            <v>-</v>
          </cell>
          <cell r="BK222" t="str">
            <v>-</v>
          </cell>
          <cell r="BL222" t="str">
            <v>-</v>
          </cell>
          <cell r="BM222" t="str">
            <v>20156</v>
          </cell>
          <cell r="BN222" t="str">
            <v>21165</v>
          </cell>
          <cell r="BO222" t="str">
            <v>-</v>
          </cell>
          <cell r="BP222" t="str">
            <v>-</v>
          </cell>
          <cell r="BQ222" t="str">
            <v>-</v>
          </cell>
          <cell r="BR222" t="str">
            <v>-</v>
          </cell>
          <cell r="BS222" t="str">
            <v>-</v>
          </cell>
          <cell r="BT222" t="str">
            <v>-</v>
          </cell>
          <cell r="BU222" t="str">
            <v>-</v>
          </cell>
          <cell r="BV222" t="str">
            <v>-</v>
          </cell>
          <cell r="BW222" t="str">
            <v>30167</v>
          </cell>
          <cell r="BX222" t="str">
            <v>-</v>
          </cell>
          <cell r="BY222" t="str">
            <v>-</v>
          </cell>
          <cell r="CB222" t="str">
            <v>-</v>
          </cell>
          <cell r="CC222" t="str">
            <v>-</v>
          </cell>
          <cell r="CD222" t="str">
            <v>-</v>
          </cell>
          <cell r="CE222" t="str">
            <v>-</v>
          </cell>
          <cell r="CF222" t="str">
            <v>-</v>
          </cell>
          <cell r="CG222" t="str">
            <v>-</v>
          </cell>
          <cell r="CH222" t="str">
            <v>-</v>
          </cell>
          <cell r="CI222" t="str">
            <v>-</v>
          </cell>
          <cell r="CJ222" t="str">
            <v>-</v>
          </cell>
          <cell r="CK222" t="str">
            <v>-</v>
          </cell>
          <cell r="CL222" t="str">
            <v>-</v>
          </cell>
          <cell r="CM222" t="str">
            <v>-</v>
          </cell>
          <cell r="CN222" t="str">
            <v>-</v>
          </cell>
          <cell r="CO222" t="str">
            <v>-</v>
          </cell>
          <cell r="CP222" t="str">
            <v>-</v>
          </cell>
          <cell r="CQ222" t="str">
            <v>-</v>
          </cell>
          <cell r="CR222" t="str">
            <v>-</v>
          </cell>
          <cell r="CS222" t="str">
            <v>-</v>
          </cell>
          <cell r="CT222" t="str">
            <v>-</v>
          </cell>
          <cell r="CU222" t="str">
            <v>SAN ILDEFONSO VILLA ALTA</v>
          </cell>
          <cell r="CV222" t="str">
            <v>TEPEMAXALCO</v>
          </cell>
          <cell r="CW222" t="str">
            <v>-</v>
          </cell>
          <cell r="CX222" t="str">
            <v>-</v>
          </cell>
          <cell r="CY222" t="str">
            <v>-</v>
          </cell>
          <cell r="CZ222" t="str">
            <v>-</v>
          </cell>
          <cell r="DB222" t="str">
            <v>-</v>
          </cell>
          <cell r="DC222" t="str">
            <v>-</v>
          </cell>
          <cell r="DD222" t="str">
            <v>-</v>
          </cell>
          <cell r="DE222" t="str">
            <v>TEPETZINTLA</v>
          </cell>
          <cell r="DF222" t="str">
            <v>-</v>
          </cell>
          <cell r="DG222" t="str">
            <v>-</v>
          </cell>
        </row>
        <row r="223">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20157</v>
          </cell>
          <cell r="BN223" t="str">
            <v>21166</v>
          </cell>
          <cell r="BO223" t="str">
            <v>-</v>
          </cell>
          <cell r="BP223" t="str">
            <v>-</v>
          </cell>
          <cell r="BQ223" t="str">
            <v>-</v>
          </cell>
          <cell r="BR223" t="str">
            <v>-</v>
          </cell>
          <cell r="BS223" t="str">
            <v>-</v>
          </cell>
          <cell r="BT223" t="str">
            <v>-</v>
          </cell>
          <cell r="BU223" t="str">
            <v>-</v>
          </cell>
          <cell r="BV223" t="str">
            <v>-</v>
          </cell>
          <cell r="BW223" t="str">
            <v>30168</v>
          </cell>
          <cell r="BX223" t="str">
            <v>-</v>
          </cell>
          <cell r="BY223" t="str">
            <v>-</v>
          </cell>
          <cell r="CB223" t="str">
            <v>-</v>
          </cell>
          <cell r="CC223" t="str">
            <v>-</v>
          </cell>
          <cell r="CD223" t="str">
            <v>-</v>
          </cell>
          <cell r="CE223" t="str">
            <v>-</v>
          </cell>
          <cell r="CF223" t="str">
            <v>-</v>
          </cell>
          <cell r="CG223" t="str">
            <v>-</v>
          </cell>
          <cell r="CH223" t="str">
            <v>-</v>
          </cell>
          <cell r="CI223" t="str">
            <v>-</v>
          </cell>
          <cell r="CJ223" t="str">
            <v>-</v>
          </cell>
          <cell r="CK223" t="str">
            <v>-</v>
          </cell>
          <cell r="CL223" t="str">
            <v>-</v>
          </cell>
          <cell r="CM223" t="str">
            <v>-</v>
          </cell>
          <cell r="CN223" t="str">
            <v>-</v>
          </cell>
          <cell r="CO223" t="str">
            <v>-</v>
          </cell>
          <cell r="CP223" t="str">
            <v>-</v>
          </cell>
          <cell r="CQ223" t="str">
            <v>-</v>
          </cell>
          <cell r="CR223" t="str">
            <v>-</v>
          </cell>
          <cell r="CS223" t="str">
            <v>-</v>
          </cell>
          <cell r="CT223" t="str">
            <v>-</v>
          </cell>
          <cell r="CU223" t="str">
            <v>SAN JACINTO AMILPAS</v>
          </cell>
          <cell r="CV223" t="str">
            <v>TEPEOJUMA</v>
          </cell>
          <cell r="CW223" t="str">
            <v>-</v>
          </cell>
          <cell r="CX223" t="str">
            <v>-</v>
          </cell>
          <cell r="CY223" t="str">
            <v>-</v>
          </cell>
          <cell r="CZ223" t="str">
            <v>-</v>
          </cell>
          <cell r="DB223" t="str">
            <v>-</v>
          </cell>
          <cell r="DC223" t="str">
            <v>-</v>
          </cell>
          <cell r="DD223" t="str">
            <v>-</v>
          </cell>
          <cell r="DE223" t="str">
            <v>TEQUILA</v>
          </cell>
          <cell r="DF223" t="str">
            <v>-</v>
          </cell>
          <cell r="DG223" t="str">
            <v>-</v>
          </cell>
        </row>
        <row r="224">
          <cell r="AT224" t="str">
            <v>-</v>
          </cell>
          <cell r="AU224" t="str">
            <v>-</v>
          </cell>
          <cell r="AV224" t="str">
            <v>-</v>
          </cell>
          <cell r="AW224" t="str">
            <v>-</v>
          </cell>
          <cell r="AX224" t="str">
            <v>-</v>
          </cell>
          <cell r="AY224" t="str">
            <v>-</v>
          </cell>
          <cell r="AZ224" t="str">
            <v>-</v>
          </cell>
          <cell r="BA224" t="str">
            <v>-</v>
          </cell>
          <cell r="BB224" t="str">
            <v>-</v>
          </cell>
          <cell r="BC224" t="str">
            <v>-</v>
          </cell>
          <cell r="BD224" t="str">
            <v>-</v>
          </cell>
          <cell r="BE224" t="str">
            <v>-</v>
          </cell>
          <cell r="BF224" t="str">
            <v>-</v>
          </cell>
          <cell r="BG224" t="str">
            <v>-</v>
          </cell>
          <cell r="BH224" t="str">
            <v>-</v>
          </cell>
          <cell r="BI224" t="str">
            <v>-</v>
          </cell>
          <cell r="BJ224" t="str">
            <v>-</v>
          </cell>
          <cell r="BK224" t="str">
            <v>-</v>
          </cell>
          <cell r="BL224" t="str">
            <v>-</v>
          </cell>
          <cell r="BM224" t="str">
            <v>20158</v>
          </cell>
          <cell r="BN224" t="str">
            <v>21167</v>
          </cell>
          <cell r="BO224" t="str">
            <v>-</v>
          </cell>
          <cell r="BP224" t="str">
            <v>-</v>
          </cell>
          <cell r="BQ224" t="str">
            <v>-</v>
          </cell>
          <cell r="BR224" t="str">
            <v>-</v>
          </cell>
          <cell r="BS224" t="str">
            <v>-</v>
          </cell>
          <cell r="BT224" t="str">
            <v>-</v>
          </cell>
          <cell r="BU224" t="str">
            <v>-</v>
          </cell>
          <cell r="BV224" t="str">
            <v>-</v>
          </cell>
          <cell r="BW224" t="str">
            <v>30169</v>
          </cell>
          <cell r="BX224" t="str">
            <v>-</v>
          </cell>
          <cell r="BY224" t="str">
            <v>-</v>
          </cell>
          <cell r="CB224" t="str">
            <v>-</v>
          </cell>
          <cell r="CC224" t="str">
            <v>-</v>
          </cell>
          <cell r="CD224" t="str">
            <v>-</v>
          </cell>
          <cell r="CE224" t="str">
            <v>-</v>
          </cell>
          <cell r="CF224" t="str">
            <v>-</v>
          </cell>
          <cell r="CG224" t="str">
            <v>-</v>
          </cell>
          <cell r="CH224" t="str">
            <v>-</v>
          </cell>
          <cell r="CI224" t="str">
            <v>-</v>
          </cell>
          <cell r="CJ224" t="str">
            <v>-</v>
          </cell>
          <cell r="CK224" t="str">
            <v>-</v>
          </cell>
          <cell r="CL224" t="str">
            <v>-</v>
          </cell>
          <cell r="CM224" t="str">
            <v>-</v>
          </cell>
          <cell r="CN224" t="str">
            <v>-</v>
          </cell>
          <cell r="CO224" t="str">
            <v>-</v>
          </cell>
          <cell r="CP224" t="str">
            <v>-</v>
          </cell>
          <cell r="CQ224" t="str">
            <v>-</v>
          </cell>
          <cell r="CR224" t="str">
            <v>-</v>
          </cell>
          <cell r="CS224" t="str">
            <v>-</v>
          </cell>
          <cell r="CT224" t="str">
            <v>-</v>
          </cell>
          <cell r="CU224" t="str">
            <v>SAN JACINTO TLACOTEPEC</v>
          </cell>
          <cell r="CV224" t="str">
            <v>TEPETZINTLA</v>
          </cell>
          <cell r="CW224" t="str">
            <v>-</v>
          </cell>
          <cell r="CX224" t="str">
            <v>-</v>
          </cell>
          <cell r="CY224" t="str">
            <v>-</v>
          </cell>
          <cell r="CZ224" t="str">
            <v>-</v>
          </cell>
          <cell r="DB224" t="str">
            <v>-</v>
          </cell>
          <cell r="DC224" t="str">
            <v>-</v>
          </cell>
          <cell r="DD224" t="str">
            <v>-</v>
          </cell>
          <cell r="DE224" t="str">
            <v>JOSÉ AZUETA</v>
          </cell>
          <cell r="DF224" t="str">
            <v>-</v>
          </cell>
          <cell r="DG224" t="str">
            <v>-</v>
          </cell>
        </row>
        <row r="225">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20159</v>
          </cell>
          <cell r="BN225" t="str">
            <v>21168</v>
          </cell>
          <cell r="BO225" t="str">
            <v>-</v>
          </cell>
          <cell r="BP225" t="str">
            <v>-</v>
          </cell>
          <cell r="BQ225" t="str">
            <v>-</v>
          </cell>
          <cell r="BR225" t="str">
            <v>-</v>
          </cell>
          <cell r="BS225" t="str">
            <v>-</v>
          </cell>
          <cell r="BT225" t="str">
            <v>-</v>
          </cell>
          <cell r="BU225" t="str">
            <v>-</v>
          </cell>
          <cell r="BV225" t="str">
            <v>-</v>
          </cell>
          <cell r="BW225" t="str">
            <v>30170</v>
          </cell>
          <cell r="BX225" t="str">
            <v>-</v>
          </cell>
          <cell r="BY225" t="str">
            <v>-</v>
          </cell>
          <cell r="CB225" t="str">
            <v>-</v>
          </cell>
          <cell r="CC225" t="str">
            <v>-</v>
          </cell>
          <cell r="CD225" t="str">
            <v>-</v>
          </cell>
          <cell r="CE225" t="str">
            <v>-</v>
          </cell>
          <cell r="CF225" t="str">
            <v>-</v>
          </cell>
          <cell r="CG225" t="str">
            <v>-</v>
          </cell>
          <cell r="CH225" t="str">
            <v>-</v>
          </cell>
          <cell r="CI225" t="str">
            <v>-</v>
          </cell>
          <cell r="CJ225" t="str">
            <v>-</v>
          </cell>
          <cell r="CK225" t="str">
            <v>-</v>
          </cell>
          <cell r="CL225" t="str">
            <v>-</v>
          </cell>
          <cell r="CM225" t="str">
            <v>-</v>
          </cell>
          <cell r="CN225" t="str">
            <v>-</v>
          </cell>
          <cell r="CO225" t="str">
            <v>-</v>
          </cell>
          <cell r="CP225" t="str">
            <v>-</v>
          </cell>
          <cell r="CQ225" t="str">
            <v>-</v>
          </cell>
          <cell r="CR225" t="str">
            <v>-</v>
          </cell>
          <cell r="CS225" t="str">
            <v>-</v>
          </cell>
          <cell r="CT225" t="str">
            <v>-</v>
          </cell>
          <cell r="CU225" t="str">
            <v>SAN JERÓNIMO COATLÁN</v>
          </cell>
          <cell r="CV225" t="str">
            <v>TEPEXCO</v>
          </cell>
          <cell r="CW225" t="str">
            <v>-</v>
          </cell>
          <cell r="CX225" t="str">
            <v>-</v>
          </cell>
          <cell r="CY225" t="str">
            <v>-</v>
          </cell>
          <cell r="CZ225" t="str">
            <v>-</v>
          </cell>
          <cell r="DB225" t="str">
            <v>-</v>
          </cell>
          <cell r="DC225" t="str">
            <v>-</v>
          </cell>
          <cell r="DD225" t="str">
            <v>-</v>
          </cell>
          <cell r="DE225" t="str">
            <v>TEXCATEPEC</v>
          </cell>
          <cell r="DF225" t="str">
            <v>-</v>
          </cell>
          <cell r="DG225" t="str">
            <v>-</v>
          </cell>
        </row>
        <row r="226">
          <cell r="AT226" t="str">
            <v>-</v>
          </cell>
          <cell r="AU226" t="str">
            <v>-</v>
          </cell>
          <cell r="AV226" t="str">
            <v>-</v>
          </cell>
          <cell r="AW226" t="str">
            <v>-</v>
          </cell>
          <cell r="AX226" t="str">
            <v>-</v>
          </cell>
          <cell r="AY226" t="str">
            <v>-</v>
          </cell>
          <cell r="AZ226" t="str">
            <v>-</v>
          </cell>
          <cell r="BA226" t="str">
            <v>-</v>
          </cell>
          <cell r="BB226" t="str">
            <v>-</v>
          </cell>
          <cell r="BC226" t="str">
            <v>-</v>
          </cell>
          <cell r="BD226" t="str">
            <v>-</v>
          </cell>
          <cell r="BE226" t="str">
            <v>-</v>
          </cell>
          <cell r="BF226" t="str">
            <v>-</v>
          </cell>
          <cell r="BG226" t="str">
            <v>-</v>
          </cell>
          <cell r="BH226" t="str">
            <v>-</v>
          </cell>
          <cell r="BI226" t="str">
            <v>-</v>
          </cell>
          <cell r="BJ226" t="str">
            <v>-</v>
          </cell>
          <cell r="BK226" t="str">
            <v>-</v>
          </cell>
          <cell r="BL226" t="str">
            <v>-</v>
          </cell>
          <cell r="BM226" t="str">
            <v>20160</v>
          </cell>
          <cell r="BN226" t="str">
            <v>21169</v>
          </cell>
          <cell r="BO226" t="str">
            <v>-</v>
          </cell>
          <cell r="BP226" t="str">
            <v>-</v>
          </cell>
          <cell r="BQ226" t="str">
            <v>-</v>
          </cell>
          <cell r="BR226" t="str">
            <v>-</v>
          </cell>
          <cell r="BS226" t="str">
            <v>-</v>
          </cell>
          <cell r="BT226" t="str">
            <v>-</v>
          </cell>
          <cell r="BU226" t="str">
            <v>-</v>
          </cell>
          <cell r="BV226" t="str">
            <v>-</v>
          </cell>
          <cell r="BW226" t="str">
            <v>30171</v>
          </cell>
          <cell r="BX226" t="str">
            <v>-</v>
          </cell>
          <cell r="BY226" t="str">
            <v>-</v>
          </cell>
          <cell r="CB226" t="str">
            <v>-</v>
          </cell>
          <cell r="CC226" t="str">
            <v>-</v>
          </cell>
          <cell r="CD226" t="str">
            <v>-</v>
          </cell>
          <cell r="CE226" t="str">
            <v>-</v>
          </cell>
          <cell r="CF226" t="str">
            <v>-</v>
          </cell>
          <cell r="CG226" t="str">
            <v>-</v>
          </cell>
          <cell r="CH226" t="str">
            <v>-</v>
          </cell>
          <cell r="CI226" t="str">
            <v>-</v>
          </cell>
          <cell r="CJ226" t="str">
            <v>-</v>
          </cell>
          <cell r="CK226" t="str">
            <v>-</v>
          </cell>
          <cell r="CL226" t="str">
            <v>-</v>
          </cell>
          <cell r="CM226" t="str">
            <v>-</v>
          </cell>
          <cell r="CN226" t="str">
            <v>-</v>
          </cell>
          <cell r="CO226" t="str">
            <v>-</v>
          </cell>
          <cell r="CP226" t="str">
            <v>-</v>
          </cell>
          <cell r="CQ226" t="str">
            <v>-</v>
          </cell>
          <cell r="CR226" t="str">
            <v>-</v>
          </cell>
          <cell r="CS226" t="str">
            <v>-</v>
          </cell>
          <cell r="CT226" t="str">
            <v>-</v>
          </cell>
          <cell r="CU226" t="str">
            <v>SAN JERÓNIMO SILACAYOAPILLA</v>
          </cell>
          <cell r="CV226" t="str">
            <v>TEPEXI DE RODRÍGUEZ</v>
          </cell>
          <cell r="CW226" t="str">
            <v>-</v>
          </cell>
          <cell r="CX226" t="str">
            <v>-</v>
          </cell>
          <cell r="CY226" t="str">
            <v>-</v>
          </cell>
          <cell r="CZ226" t="str">
            <v>-</v>
          </cell>
          <cell r="DB226" t="str">
            <v>-</v>
          </cell>
          <cell r="DC226" t="str">
            <v>-</v>
          </cell>
          <cell r="DD226" t="str">
            <v>-</v>
          </cell>
          <cell r="DE226" t="str">
            <v>TEXHUACÁN</v>
          </cell>
          <cell r="DF226" t="str">
            <v>-</v>
          </cell>
          <cell r="DG226" t="str">
            <v>-</v>
          </cell>
        </row>
        <row r="227">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20161</v>
          </cell>
          <cell r="BN227" t="str">
            <v>21170</v>
          </cell>
          <cell r="BO227" t="str">
            <v>-</v>
          </cell>
          <cell r="BP227" t="str">
            <v>-</v>
          </cell>
          <cell r="BQ227" t="str">
            <v>-</v>
          </cell>
          <cell r="BR227" t="str">
            <v>-</v>
          </cell>
          <cell r="BS227" t="str">
            <v>-</v>
          </cell>
          <cell r="BT227" t="str">
            <v>-</v>
          </cell>
          <cell r="BU227" t="str">
            <v>-</v>
          </cell>
          <cell r="BV227" t="str">
            <v>-</v>
          </cell>
          <cell r="BW227" t="str">
            <v>30172</v>
          </cell>
          <cell r="BX227" t="str">
            <v>-</v>
          </cell>
          <cell r="BY227" t="str">
            <v>-</v>
          </cell>
          <cell r="CB227" t="str">
            <v>-</v>
          </cell>
          <cell r="CC227" t="str">
            <v>-</v>
          </cell>
          <cell r="CD227" t="str">
            <v>-</v>
          </cell>
          <cell r="CE227" t="str">
            <v>-</v>
          </cell>
          <cell r="CF227" t="str">
            <v>-</v>
          </cell>
          <cell r="CG227" t="str">
            <v>-</v>
          </cell>
          <cell r="CH227" t="str">
            <v>-</v>
          </cell>
          <cell r="CI227" t="str">
            <v>-</v>
          </cell>
          <cell r="CJ227" t="str">
            <v>-</v>
          </cell>
          <cell r="CK227" t="str">
            <v>-</v>
          </cell>
          <cell r="CL227" t="str">
            <v>-</v>
          </cell>
          <cell r="CM227" t="str">
            <v>-</v>
          </cell>
          <cell r="CN227" t="str">
            <v>-</v>
          </cell>
          <cell r="CO227" t="str">
            <v>-</v>
          </cell>
          <cell r="CP227" t="str">
            <v>-</v>
          </cell>
          <cell r="CQ227" t="str">
            <v>-</v>
          </cell>
          <cell r="CR227" t="str">
            <v>-</v>
          </cell>
          <cell r="CS227" t="str">
            <v>-</v>
          </cell>
          <cell r="CT227" t="str">
            <v>-</v>
          </cell>
          <cell r="CU227" t="str">
            <v>SAN JERÓNIMO SOSOLA</v>
          </cell>
          <cell r="CV227" t="str">
            <v>TEPEYAHUALCO</v>
          </cell>
          <cell r="CW227" t="str">
            <v>-</v>
          </cell>
          <cell r="CX227" t="str">
            <v>-</v>
          </cell>
          <cell r="CY227" t="str">
            <v>-</v>
          </cell>
          <cell r="CZ227" t="str">
            <v>-</v>
          </cell>
          <cell r="DB227" t="str">
            <v>-</v>
          </cell>
          <cell r="DC227" t="str">
            <v>-</v>
          </cell>
          <cell r="DD227" t="str">
            <v>-</v>
          </cell>
          <cell r="DE227" t="str">
            <v>TEXISTEPEC</v>
          </cell>
          <cell r="DF227" t="str">
            <v>-</v>
          </cell>
          <cell r="DG227" t="str">
            <v>-</v>
          </cell>
        </row>
        <row r="228">
          <cell r="AT228" t="str">
            <v>-</v>
          </cell>
          <cell r="AU228" t="str">
            <v>-</v>
          </cell>
          <cell r="AV228" t="str">
            <v>-</v>
          </cell>
          <cell r="AW228" t="str">
            <v>-</v>
          </cell>
          <cell r="AX228" t="str">
            <v>-</v>
          </cell>
          <cell r="AY228" t="str">
            <v>-</v>
          </cell>
          <cell r="AZ228" t="str">
            <v>-</v>
          </cell>
          <cell r="BA228" t="str">
            <v>-</v>
          </cell>
          <cell r="BB228" t="str">
            <v>-</v>
          </cell>
          <cell r="BC228" t="str">
            <v>-</v>
          </cell>
          <cell r="BD228" t="str">
            <v>-</v>
          </cell>
          <cell r="BE228" t="str">
            <v>-</v>
          </cell>
          <cell r="BF228" t="str">
            <v>-</v>
          </cell>
          <cell r="BG228" t="str">
            <v>-</v>
          </cell>
          <cell r="BH228" t="str">
            <v>-</v>
          </cell>
          <cell r="BI228" t="str">
            <v>-</v>
          </cell>
          <cell r="BJ228" t="str">
            <v>-</v>
          </cell>
          <cell r="BK228" t="str">
            <v>-</v>
          </cell>
          <cell r="BL228" t="str">
            <v>-</v>
          </cell>
          <cell r="BM228" t="str">
            <v>20162</v>
          </cell>
          <cell r="BN228" t="str">
            <v>21171</v>
          </cell>
          <cell r="BO228" t="str">
            <v>-</v>
          </cell>
          <cell r="BP228" t="str">
            <v>-</v>
          </cell>
          <cell r="BQ228" t="str">
            <v>-</v>
          </cell>
          <cell r="BR228" t="str">
            <v>-</v>
          </cell>
          <cell r="BS228" t="str">
            <v>-</v>
          </cell>
          <cell r="BT228" t="str">
            <v>-</v>
          </cell>
          <cell r="BU228" t="str">
            <v>-</v>
          </cell>
          <cell r="BV228" t="str">
            <v>-</v>
          </cell>
          <cell r="BW228" t="str">
            <v>30173</v>
          </cell>
          <cell r="BX228" t="str">
            <v>-</v>
          </cell>
          <cell r="BY228" t="str">
            <v>-</v>
          </cell>
          <cell r="CB228" t="str">
            <v>-</v>
          </cell>
          <cell r="CC228" t="str">
            <v>-</v>
          </cell>
          <cell r="CD228" t="str">
            <v>-</v>
          </cell>
          <cell r="CE228" t="str">
            <v>-</v>
          </cell>
          <cell r="CF228" t="str">
            <v>-</v>
          </cell>
          <cell r="CG228" t="str">
            <v>-</v>
          </cell>
          <cell r="CH228" t="str">
            <v>-</v>
          </cell>
          <cell r="CI228" t="str">
            <v>-</v>
          </cell>
          <cell r="CJ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SAN JERÓNIMO TAVICHE</v>
          </cell>
          <cell r="CV228" t="str">
            <v>TEPEYAHUALCO DE CUAUHTÉMOC</v>
          </cell>
          <cell r="CW228" t="str">
            <v>-</v>
          </cell>
          <cell r="CX228" t="str">
            <v>-</v>
          </cell>
          <cell r="CY228" t="str">
            <v>-</v>
          </cell>
          <cell r="CZ228" t="str">
            <v>-</v>
          </cell>
          <cell r="DB228" t="str">
            <v>-</v>
          </cell>
          <cell r="DC228" t="str">
            <v>-</v>
          </cell>
          <cell r="DD228" t="str">
            <v>-</v>
          </cell>
          <cell r="DE228" t="str">
            <v>TEZONAPA</v>
          </cell>
          <cell r="DF228" t="str">
            <v>-</v>
          </cell>
          <cell r="DG228" t="str">
            <v>-</v>
          </cell>
        </row>
        <row r="229">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20163</v>
          </cell>
          <cell r="BN229" t="str">
            <v>21172</v>
          </cell>
          <cell r="BO229" t="str">
            <v>-</v>
          </cell>
          <cell r="BP229" t="str">
            <v>-</v>
          </cell>
          <cell r="BQ229" t="str">
            <v>-</v>
          </cell>
          <cell r="BR229" t="str">
            <v>-</v>
          </cell>
          <cell r="BS229" t="str">
            <v>-</v>
          </cell>
          <cell r="BT229" t="str">
            <v>-</v>
          </cell>
          <cell r="BU229" t="str">
            <v>-</v>
          </cell>
          <cell r="BV229" t="str">
            <v>-</v>
          </cell>
          <cell r="BW229" t="str">
            <v>30176</v>
          </cell>
          <cell r="BX229" t="str">
            <v>-</v>
          </cell>
          <cell r="BY229" t="str">
            <v>-</v>
          </cell>
          <cell r="CB229" t="str">
            <v>-</v>
          </cell>
          <cell r="CC229" t="str">
            <v>-</v>
          </cell>
          <cell r="CD229" t="str">
            <v>-</v>
          </cell>
          <cell r="CE229" t="str">
            <v>-</v>
          </cell>
          <cell r="CF229" t="str">
            <v>-</v>
          </cell>
          <cell r="CG229" t="str">
            <v>-</v>
          </cell>
          <cell r="CH229" t="str">
            <v>-</v>
          </cell>
          <cell r="CI229" t="str">
            <v>-</v>
          </cell>
          <cell r="CJ229" t="str">
            <v>-</v>
          </cell>
          <cell r="CK229" t="str">
            <v>-</v>
          </cell>
          <cell r="CL229" t="str">
            <v>-</v>
          </cell>
          <cell r="CM229" t="str">
            <v>-</v>
          </cell>
          <cell r="CN229" t="str">
            <v>-</v>
          </cell>
          <cell r="CO229" t="str">
            <v>-</v>
          </cell>
          <cell r="CP229" t="str">
            <v>-</v>
          </cell>
          <cell r="CQ229" t="str">
            <v>-</v>
          </cell>
          <cell r="CR229" t="str">
            <v>-</v>
          </cell>
          <cell r="CS229" t="str">
            <v>-</v>
          </cell>
          <cell r="CT229" t="str">
            <v>-</v>
          </cell>
          <cell r="CU229" t="str">
            <v>SAN JERÓNIMO TECÓATL</v>
          </cell>
          <cell r="CV229" t="str">
            <v>TETELA DE OCAMPO</v>
          </cell>
          <cell r="CW229" t="str">
            <v>-</v>
          </cell>
          <cell r="CX229" t="str">
            <v>-</v>
          </cell>
          <cell r="CY229" t="str">
            <v>-</v>
          </cell>
          <cell r="CZ229" t="str">
            <v>-</v>
          </cell>
          <cell r="DB229" t="str">
            <v>-</v>
          </cell>
          <cell r="DC229" t="str">
            <v>-</v>
          </cell>
          <cell r="DD229" t="str">
            <v>-</v>
          </cell>
          <cell r="DE229" t="str">
            <v>TLACOJALPAN</v>
          </cell>
          <cell r="DF229" t="str">
            <v>-</v>
          </cell>
          <cell r="DG229" t="str">
            <v>-</v>
          </cell>
        </row>
        <row r="230">
          <cell r="AT230" t="str">
            <v>-</v>
          </cell>
          <cell r="AU230" t="str">
            <v>-</v>
          </cell>
          <cell r="AV230" t="str">
            <v>-</v>
          </cell>
          <cell r="AW230" t="str">
            <v>-</v>
          </cell>
          <cell r="AX230" t="str">
            <v>-</v>
          </cell>
          <cell r="AY230" t="str">
            <v>-</v>
          </cell>
          <cell r="AZ230" t="str">
            <v>-</v>
          </cell>
          <cell r="BA230" t="str">
            <v>-</v>
          </cell>
          <cell r="BB230" t="str">
            <v>-</v>
          </cell>
          <cell r="BC230" t="str">
            <v>-</v>
          </cell>
          <cell r="BD230" t="str">
            <v>-</v>
          </cell>
          <cell r="BE230" t="str">
            <v>-</v>
          </cell>
          <cell r="BF230" t="str">
            <v>-</v>
          </cell>
          <cell r="BG230" t="str">
            <v>-</v>
          </cell>
          <cell r="BH230" t="str">
            <v>-</v>
          </cell>
          <cell r="BI230" t="str">
            <v>-</v>
          </cell>
          <cell r="BJ230" t="str">
            <v>-</v>
          </cell>
          <cell r="BK230" t="str">
            <v>-</v>
          </cell>
          <cell r="BL230" t="str">
            <v>-</v>
          </cell>
          <cell r="BM230" t="str">
            <v>20164</v>
          </cell>
          <cell r="BN230" t="str">
            <v>21173</v>
          </cell>
          <cell r="BO230" t="str">
            <v>-</v>
          </cell>
          <cell r="BP230" t="str">
            <v>-</v>
          </cell>
          <cell r="BQ230" t="str">
            <v>-</v>
          </cell>
          <cell r="BR230" t="str">
            <v>-</v>
          </cell>
          <cell r="BS230" t="str">
            <v>-</v>
          </cell>
          <cell r="BT230" t="str">
            <v>-</v>
          </cell>
          <cell r="BU230" t="str">
            <v>-</v>
          </cell>
          <cell r="BV230" t="str">
            <v>-</v>
          </cell>
          <cell r="BW230" t="str">
            <v>30177</v>
          </cell>
          <cell r="BX230" t="str">
            <v>-</v>
          </cell>
          <cell r="BY230" t="str">
            <v>-</v>
          </cell>
          <cell r="CB230" t="str">
            <v>-</v>
          </cell>
          <cell r="CC230" t="str">
            <v>-</v>
          </cell>
          <cell r="CD230" t="str">
            <v>-</v>
          </cell>
          <cell r="CE230" t="str">
            <v>-</v>
          </cell>
          <cell r="CF230" t="str">
            <v>-</v>
          </cell>
          <cell r="CG230" t="str">
            <v>-</v>
          </cell>
          <cell r="CH230" t="str">
            <v>-</v>
          </cell>
          <cell r="CI230" t="str">
            <v>-</v>
          </cell>
          <cell r="CJ230" t="str">
            <v>-</v>
          </cell>
          <cell r="CK230" t="str">
            <v>-</v>
          </cell>
          <cell r="CL230" t="str">
            <v>-</v>
          </cell>
          <cell r="CM230" t="str">
            <v>-</v>
          </cell>
          <cell r="CN230" t="str">
            <v>-</v>
          </cell>
          <cell r="CO230" t="str">
            <v>-</v>
          </cell>
          <cell r="CP230" t="str">
            <v>-</v>
          </cell>
          <cell r="CQ230" t="str">
            <v>-</v>
          </cell>
          <cell r="CR230" t="str">
            <v>-</v>
          </cell>
          <cell r="CS230" t="str">
            <v>-</v>
          </cell>
          <cell r="CT230" t="str">
            <v>-</v>
          </cell>
          <cell r="CU230" t="str">
            <v>SAN JORGE NUCHITA</v>
          </cell>
          <cell r="CV230" t="str">
            <v>TETELES DE AVILA CASTILLO</v>
          </cell>
          <cell r="CW230" t="str">
            <v>-</v>
          </cell>
          <cell r="CX230" t="str">
            <v>-</v>
          </cell>
          <cell r="CY230" t="str">
            <v>-</v>
          </cell>
          <cell r="CZ230" t="str">
            <v>-</v>
          </cell>
          <cell r="DB230" t="str">
            <v>-</v>
          </cell>
          <cell r="DC230" t="str">
            <v>-</v>
          </cell>
          <cell r="DD230" t="str">
            <v>-</v>
          </cell>
          <cell r="DE230" t="str">
            <v>TLACOLULAN</v>
          </cell>
          <cell r="DF230" t="str">
            <v>-</v>
          </cell>
          <cell r="DG230" t="str">
            <v>-</v>
          </cell>
        </row>
        <row r="231">
          <cell r="AT231" t="str">
            <v>-</v>
          </cell>
          <cell r="AU231" t="str">
            <v>-</v>
          </cell>
          <cell r="AV231" t="str">
            <v>-</v>
          </cell>
          <cell r="AW231" t="str">
            <v>-</v>
          </cell>
          <cell r="AX231" t="str">
            <v>-</v>
          </cell>
          <cell r="AY231" t="str">
            <v>-</v>
          </cell>
          <cell r="AZ231" t="str">
            <v>-</v>
          </cell>
          <cell r="BA231" t="str">
            <v>-</v>
          </cell>
          <cell r="BB231" t="str">
            <v>-</v>
          </cell>
          <cell r="BC231" t="str">
            <v>-</v>
          </cell>
          <cell r="BD231" t="str">
            <v>-</v>
          </cell>
          <cell r="BE231" t="str">
            <v>-</v>
          </cell>
          <cell r="BF231" t="str">
            <v>-</v>
          </cell>
          <cell r="BG231" t="str">
            <v>-</v>
          </cell>
          <cell r="BH231" t="str">
            <v>-</v>
          </cell>
          <cell r="BI231" t="str">
            <v>-</v>
          </cell>
          <cell r="BJ231" t="str">
            <v>-</v>
          </cell>
          <cell r="BK231" t="str">
            <v>-</v>
          </cell>
          <cell r="BL231" t="str">
            <v>-</v>
          </cell>
          <cell r="BM231" t="str">
            <v>20165</v>
          </cell>
          <cell r="BN231" t="str">
            <v>21175</v>
          </cell>
          <cell r="BO231" t="str">
            <v>-</v>
          </cell>
          <cell r="BP231" t="str">
            <v>-</v>
          </cell>
          <cell r="BQ231" t="str">
            <v>-</v>
          </cell>
          <cell r="BR231" t="str">
            <v>-</v>
          </cell>
          <cell r="BS231" t="str">
            <v>-</v>
          </cell>
          <cell r="BT231" t="str">
            <v>-</v>
          </cell>
          <cell r="BU231" t="str">
            <v>-</v>
          </cell>
          <cell r="BV231" t="str">
            <v>-</v>
          </cell>
          <cell r="BW231" t="str">
            <v>30178</v>
          </cell>
          <cell r="BX231" t="str">
            <v>-</v>
          </cell>
          <cell r="BY231" t="str">
            <v>-</v>
          </cell>
          <cell r="CB231" t="str">
            <v>-</v>
          </cell>
          <cell r="CC231" t="str">
            <v>-</v>
          </cell>
          <cell r="CD231" t="str">
            <v>-</v>
          </cell>
          <cell r="CE231" t="str">
            <v>-</v>
          </cell>
          <cell r="CF231" t="str">
            <v>-</v>
          </cell>
          <cell r="CG231" t="str">
            <v>-</v>
          </cell>
          <cell r="CH231" t="str">
            <v>-</v>
          </cell>
          <cell r="CI231" t="str">
            <v>-</v>
          </cell>
          <cell r="CJ231" t="str">
            <v>-</v>
          </cell>
          <cell r="CK231" t="str">
            <v>-</v>
          </cell>
          <cell r="CL231" t="str">
            <v>-</v>
          </cell>
          <cell r="CM231" t="str">
            <v>-</v>
          </cell>
          <cell r="CN231" t="str">
            <v>-</v>
          </cell>
          <cell r="CO231" t="str">
            <v>-</v>
          </cell>
          <cell r="CP231" t="str">
            <v>-</v>
          </cell>
          <cell r="CQ231" t="str">
            <v>-</v>
          </cell>
          <cell r="CR231" t="str">
            <v>-</v>
          </cell>
          <cell r="CS231" t="str">
            <v>-</v>
          </cell>
          <cell r="CT231" t="str">
            <v>-</v>
          </cell>
          <cell r="CU231" t="str">
            <v>SAN JOSÉ AYUQUILA</v>
          </cell>
          <cell r="CV231" t="str">
            <v>TIANGUISMANALCO</v>
          </cell>
          <cell r="CW231" t="str">
            <v>-</v>
          </cell>
          <cell r="CX231" t="str">
            <v>-</v>
          </cell>
          <cell r="CY231" t="str">
            <v>-</v>
          </cell>
          <cell r="CZ231" t="str">
            <v>-</v>
          </cell>
          <cell r="DB231" t="str">
            <v>-</v>
          </cell>
          <cell r="DC231" t="str">
            <v>-</v>
          </cell>
          <cell r="DD231" t="str">
            <v>-</v>
          </cell>
          <cell r="DE231" t="str">
            <v>TLACOTALPAN</v>
          </cell>
          <cell r="DF231" t="str">
            <v>-</v>
          </cell>
          <cell r="DG231" t="str">
            <v>-</v>
          </cell>
        </row>
        <row r="232">
          <cell r="AT232" t="str">
            <v>-</v>
          </cell>
          <cell r="AU232" t="str">
            <v>-</v>
          </cell>
          <cell r="AV232" t="str">
            <v>-</v>
          </cell>
          <cell r="AW232" t="str">
            <v>-</v>
          </cell>
          <cell r="AX232" t="str">
            <v>-</v>
          </cell>
          <cell r="AY232" t="str">
            <v>-</v>
          </cell>
          <cell r="AZ232" t="str">
            <v>-</v>
          </cell>
          <cell r="BA232" t="str">
            <v>-</v>
          </cell>
          <cell r="BB232" t="str">
            <v>-</v>
          </cell>
          <cell r="BC232" t="str">
            <v>-</v>
          </cell>
          <cell r="BD232" t="str">
            <v>-</v>
          </cell>
          <cell r="BE232" t="str">
            <v>-</v>
          </cell>
          <cell r="BF232" t="str">
            <v>-</v>
          </cell>
          <cell r="BG232" t="str">
            <v>-</v>
          </cell>
          <cell r="BH232" t="str">
            <v>-</v>
          </cell>
          <cell r="BI232" t="str">
            <v>-</v>
          </cell>
          <cell r="BJ232" t="str">
            <v>-</v>
          </cell>
          <cell r="BK232" t="str">
            <v>-</v>
          </cell>
          <cell r="BL232" t="str">
            <v>-</v>
          </cell>
          <cell r="BM232" t="str">
            <v>20166</v>
          </cell>
          <cell r="BN232" t="str">
            <v>21176</v>
          </cell>
          <cell r="BO232" t="str">
            <v>-</v>
          </cell>
          <cell r="BP232" t="str">
            <v>-</v>
          </cell>
          <cell r="BQ232" t="str">
            <v>-</v>
          </cell>
          <cell r="BR232" t="str">
            <v>-</v>
          </cell>
          <cell r="BS232" t="str">
            <v>-</v>
          </cell>
          <cell r="BT232" t="str">
            <v>-</v>
          </cell>
          <cell r="BU232" t="str">
            <v>-</v>
          </cell>
          <cell r="BV232" t="str">
            <v>-</v>
          </cell>
          <cell r="BW232" t="str">
            <v>30179</v>
          </cell>
          <cell r="BX232" t="str">
            <v>-</v>
          </cell>
          <cell r="BY232" t="str">
            <v>-</v>
          </cell>
          <cell r="CB232" t="str">
            <v>-</v>
          </cell>
          <cell r="CC232" t="str">
            <v>-</v>
          </cell>
          <cell r="CD232" t="str">
            <v>-</v>
          </cell>
          <cell r="CE232" t="str">
            <v>-</v>
          </cell>
          <cell r="CF232" t="str">
            <v>-</v>
          </cell>
          <cell r="CG232" t="str">
            <v>-</v>
          </cell>
          <cell r="CH232" t="str">
            <v>-</v>
          </cell>
          <cell r="CI232" t="str">
            <v>-</v>
          </cell>
          <cell r="CJ232" t="str">
            <v>-</v>
          </cell>
          <cell r="CK232" t="str">
            <v>-</v>
          </cell>
          <cell r="CL232" t="str">
            <v>-</v>
          </cell>
          <cell r="CM232" t="str">
            <v>-</v>
          </cell>
          <cell r="CN232" t="str">
            <v>-</v>
          </cell>
          <cell r="CO232" t="str">
            <v>-</v>
          </cell>
          <cell r="CP232" t="str">
            <v>-</v>
          </cell>
          <cell r="CQ232" t="str">
            <v>-</v>
          </cell>
          <cell r="CR232" t="str">
            <v>-</v>
          </cell>
          <cell r="CS232" t="str">
            <v>-</v>
          </cell>
          <cell r="CT232" t="str">
            <v>-</v>
          </cell>
          <cell r="CU232" t="str">
            <v>SAN JOSÉ CHILTEPEC</v>
          </cell>
          <cell r="CV232" t="str">
            <v>TILAPA</v>
          </cell>
          <cell r="CW232" t="str">
            <v>-</v>
          </cell>
          <cell r="CX232" t="str">
            <v>-</v>
          </cell>
          <cell r="CY232" t="str">
            <v>-</v>
          </cell>
          <cell r="CZ232" t="str">
            <v>-</v>
          </cell>
          <cell r="DB232" t="str">
            <v>-</v>
          </cell>
          <cell r="DC232" t="str">
            <v>-</v>
          </cell>
          <cell r="DD232" t="str">
            <v>-</v>
          </cell>
          <cell r="DE232" t="str">
            <v>TLACOTEPEC DE MEJÍA</v>
          </cell>
          <cell r="DF232" t="str">
            <v>-</v>
          </cell>
          <cell r="DG232" t="str">
            <v>-</v>
          </cell>
        </row>
        <row r="233">
          <cell r="AT233" t="str">
            <v>-</v>
          </cell>
          <cell r="AU233" t="str">
            <v>-</v>
          </cell>
          <cell r="AV233" t="str">
            <v>-</v>
          </cell>
          <cell r="AW233" t="str">
            <v>-</v>
          </cell>
          <cell r="AX233" t="str">
            <v>-</v>
          </cell>
          <cell r="AY233" t="str">
            <v>-</v>
          </cell>
          <cell r="AZ233" t="str">
            <v>-</v>
          </cell>
          <cell r="BA233" t="str">
            <v>-</v>
          </cell>
          <cell r="BB233" t="str">
            <v>-</v>
          </cell>
          <cell r="BC233" t="str">
            <v>-</v>
          </cell>
          <cell r="BD233" t="str">
            <v>-</v>
          </cell>
          <cell r="BE233" t="str">
            <v>-</v>
          </cell>
          <cell r="BF233" t="str">
            <v>-</v>
          </cell>
          <cell r="BG233" t="str">
            <v>-</v>
          </cell>
          <cell r="BH233" t="str">
            <v>-</v>
          </cell>
          <cell r="BI233" t="str">
            <v>-</v>
          </cell>
          <cell r="BJ233" t="str">
            <v>-</v>
          </cell>
          <cell r="BK233" t="str">
            <v>-</v>
          </cell>
          <cell r="BL233" t="str">
            <v>-</v>
          </cell>
          <cell r="BM233" t="str">
            <v>20167</v>
          </cell>
          <cell r="BN233" t="str">
            <v>21178</v>
          </cell>
          <cell r="BO233" t="str">
            <v>-</v>
          </cell>
          <cell r="BP233" t="str">
            <v>-</v>
          </cell>
          <cell r="BQ233" t="str">
            <v>-</v>
          </cell>
          <cell r="BR233" t="str">
            <v>-</v>
          </cell>
          <cell r="BS233" t="str">
            <v>-</v>
          </cell>
          <cell r="BT233" t="str">
            <v>-</v>
          </cell>
          <cell r="BU233" t="str">
            <v>-</v>
          </cell>
          <cell r="BV233" t="str">
            <v>-</v>
          </cell>
          <cell r="BW233" t="str">
            <v>30180</v>
          </cell>
          <cell r="BX233" t="str">
            <v>-</v>
          </cell>
          <cell r="BY233" t="str">
            <v>-</v>
          </cell>
          <cell r="CB233" t="str">
            <v>-</v>
          </cell>
          <cell r="CC233" t="str">
            <v>-</v>
          </cell>
          <cell r="CD233" t="str">
            <v>-</v>
          </cell>
          <cell r="CE233" t="str">
            <v>-</v>
          </cell>
          <cell r="CF233" t="str">
            <v>-</v>
          </cell>
          <cell r="CG233" t="str">
            <v>-</v>
          </cell>
          <cell r="CH233" t="str">
            <v>-</v>
          </cell>
          <cell r="CI233" t="str">
            <v>-</v>
          </cell>
          <cell r="CJ233" t="str">
            <v>-</v>
          </cell>
          <cell r="CK233" t="str">
            <v>-</v>
          </cell>
          <cell r="CL233" t="str">
            <v>-</v>
          </cell>
          <cell r="CM233" t="str">
            <v>-</v>
          </cell>
          <cell r="CN233" t="str">
            <v>-</v>
          </cell>
          <cell r="CO233" t="str">
            <v>-</v>
          </cell>
          <cell r="CP233" t="str">
            <v>-</v>
          </cell>
          <cell r="CQ233" t="str">
            <v>-</v>
          </cell>
          <cell r="CR233" t="str">
            <v>-</v>
          </cell>
          <cell r="CS233" t="str">
            <v>-</v>
          </cell>
          <cell r="CT233" t="str">
            <v>-</v>
          </cell>
          <cell r="CU233" t="str">
            <v>SAN JOSÉ DEL PEÑASCO</v>
          </cell>
          <cell r="CV233" t="str">
            <v>TLACUILOTEPEC</v>
          </cell>
          <cell r="CW233" t="str">
            <v>-</v>
          </cell>
          <cell r="CX233" t="str">
            <v>-</v>
          </cell>
          <cell r="CY233" t="str">
            <v>-</v>
          </cell>
          <cell r="CZ233" t="str">
            <v>-</v>
          </cell>
          <cell r="DB233" t="str">
            <v>-</v>
          </cell>
          <cell r="DC233" t="str">
            <v>-</v>
          </cell>
          <cell r="DD233" t="str">
            <v>-</v>
          </cell>
          <cell r="DE233" t="str">
            <v>TLACHICHILCO</v>
          </cell>
          <cell r="DF233" t="str">
            <v>-</v>
          </cell>
          <cell r="DG233" t="str">
            <v>-</v>
          </cell>
        </row>
        <row r="234">
          <cell r="AT234" t="str">
            <v>-</v>
          </cell>
          <cell r="AU234" t="str">
            <v>-</v>
          </cell>
          <cell r="AV234" t="str">
            <v>-</v>
          </cell>
          <cell r="AW234" t="str">
            <v>-</v>
          </cell>
          <cell r="AX234" t="str">
            <v>-</v>
          </cell>
          <cell r="AY234" t="str">
            <v>-</v>
          </cell>
          <cell r="AZ234" t="str">
            <v>-</v>
          </cell>
          <cell r="BA234" t="str">
            <v>-</v>
          </cell>
          <cell r="BB234" t="str">
            <v>-</v>
          </cell>
          <cell r="BC234" t="str">
            <v>-</v>
          </cell>
          <cell r="BD234" t="str">
            <v>-</v>
          </cell>
          <cell r="BE234" t="str">
            <v>-</v>
          </cell>
          <cell r="BF234" t="str">
            <v>-</v>
          </cell>
          <cell r="BG234" t="str">
            <v>-</v>
          </cell>
          <cell r="BH234" t="str">
            <v>-</v>
          </cell>
          <cell r="BI234" t="str">
            <v>-</v>
          </cell>
          <cell r="BJ234" t="str">
            <v>-</v>
          </cell>
          <cell r="BK234" t="str">
            <v>-</v>
          </cell>
          <cell r="BL234" t="str">
            <v>-</v>
          </cell>
          <cell r="BM234" t="str">
            <v>20168</v>
          </cell>
          <cell r="BN234" t="str">
            <v>21179</v>
          </cell>
          <cell r="BO234" t="str">
            <v>-</v>
          </cell>
          <cell r="BP234" t="str">
            <v>-</v>
          </cell>
          <cell r="BQ234" t="str">
            <v>-</v>
          </cell>
          <cell r="BR234" t="str">
            <v>-</v>
          </cell>
          <cell r="BS234" t="str">
            <v>-</v>
          </cell>
          <cell r="BT234" t="str">
            <v>-</v>
          </cell>
          <cell r="BU234" t="str">
            <v>-</v>
          </cell>
          <cell r="BV234" t="str">
            <v>-</v>
          </cell>
          <cell r="BW234" t="str">
            <v>30181</v>
          </cell>
          <cell r="BX234" t="str">
            <v>-</v>
          </cell>
          <cell r="BY234" t="str">
            <v>-</v>
          </cell>
          <cell r="CB234" t="str">
            <v>-</v>
          </cell>
          <cell r="CC234" t="str">
            <v>-</v>
          </cell>
          <cell r="CD234" t="str">
            <v>-</v>
          </cell>
          <cell r="CE234" t="str">
            <v>-</v>
          </cell>
          <cell r="CF234" t="str">
            <v>-</v>
          </cell>
          <cell r="CG234" t="str">
            <v>-</v>
          </cell>
          <cell r="CH234" t="str">
            <v>-</v>
          </cell>
          <cell r="CI234" t="str">
            <v>-</v>
          </cell>
          <cell r="CJ234" t="str">
            <v>-</v>
          </cell>
          <cell r="CK234" t="str">
            <v>-</v>
          </cell>
          <cell r="CL234" t="str">
            <v>-</v>
          </cell>
          <cell r="CM234" t="str">
            <v>-</v>
          </cell>
          <cell r="CN234" t="str">
            <v>-</v>
          </cell>
          <cell r="CO234" t="str">
            <v>-</v>
          </cell>
          <cell r="CP234" t="str">
            <v>-</v>
          </cell>
          <cell r="CQ234" t="str">
            <v>-</v>
          </cell>
          <cell r="CR234" t="str">
            <v>-</v>
          </cell>
          <cell r="CS234" t="str">
            <v>-</v>
          </cell>
          <cell r="CT234" t="str">
            <v>-</v>
          </cell>
          <cell r="CU234" t="str">
            <v>SAN JOSÉ ESTANCIA GRANDE</v>
          </cell>
          <cell r="CV234" t="str">
            <v>TLACHICHUCA</v>
          </cell>
          <cell r="CW234" t="str">
            <v>-</v>
          </cell>
          <cell r="CX234" t="str">
            <v>-</v>
          </cell>
          <cell r="CY234" t="str">
            <v>-</v>
          </cell>
          <cell r="CZ234" t="str">
            <v>-</v>
          </cell>
          <cell r="DB234" t="str">
            <v>-</v>
          </cell>
          <cell r="DC234" t="str">
            <v>-</v>
          </cell>
          <cell r="DD234" t="str">
            <v>-</v>
          </cell>
          <cell r="DE234" t="str">
            <v>TLALIXCOYAN</v>
          </cell>
          <cell r="DF234" t="str">
            <v>-</v>
          </cell>
          <cell r="DG234" t="str">
            <v>-</v>
          </cell>
        </row>
        <row r="235">
          <cell r="AT235" t="str">
            <v>-</v>
          </cell>
          <cell r="AU235" t="str">
            <v>-</v>
          </cell>
          <cell r="AV235" t="str">
            <v>-</v>
          </cell>
          <cell r="AW235" t="str">
            <v>-</v>
          </cell>
          <cell r="AX235" t="str">
            <v>-</v>
          </cell>
          <cell r="AY235" t="str">
            <v>-</v>
          </cell>
          <cell r="AZ235" t="str">
            <v>-</v>
          </cell>
          <cell r="BA235" t="str">
            <v>-</v>
          </cell>
          <cell r="BB235" t="str">
            <v>-</v>
          </cell>
          <cell r="BC235" t="str">
            <v>-</v>
          </cell>
          <cell r="BD235" t="str">
            <v>-</v>
          </cell>
          <cell r="BE235" t="str">
            <v>-</v>
          </cell>
          <cell r="BF235" t="str">
            <v>-</v>
          </cell>
          <cell r="BG235" t="str">
            <v>-</v>
          </cell>
          <cell r="BH235" t="str">
            <v>-</v>
          </cell>
          <cell r="BI235" t="str">
            <v>-</v>
          </cell>
          <cell r="BJ235" t="str">
            <v>-</v>
          </cell>
          <cell r="BK235" t="str">
            <v>-</v>
          </cell>
          <cell r="BL235" t="str">
            <v>-</v>
          </cell>
          <cell r="BM235" t="str">
            <v>20169</v>
          </cell>
          <cell r="BN235" t="str">
            <v>21180</v>
          </cell>
          <cell r="BO235" t="str">
            <v>-</v>
          </cell>
          <cell r="BP235" t="str">
            <v>-</v>
          </cell>
          <cell r="BQ235" t="str">
            <v>-</v>
          </cell>
          <cell r="BR235" t="str">
            <v>-</v>
          </cell>
          <cell r="BS235" t="str">
            <v>-</v>
          </cell>
          <cell r="BT235" t="str">
            <v>-</v>
          </cell>
          <cell r="BU235" t="str">
            <v>-</v>
          </cell>
          <cell r="BV235" t="str">
            <v>-</v>
          </cell>
          <cell r="BW235" t="str">
            <v>30182</v>
          </cell>
          <cell r="BX235" t="str">
            <v>-</v>
          </cell>
          <cell r="BY235" t="str">
            <v>-</v>
          </cell>
          <cell r="CB235" t="str">
            <v>-</v>
          </cell>
          <cell r="CC235" t="str">
            <v>-</v>
          </cell>
          <cell r="CD235" t="str">
            <v>-</v>
          </cell>
          <cell r="CE235" t="str">
            <v>-</v>
          </cell>
          <cell r="CF235" t="str">
            <v>-</v>
          </cell>
          <cell r="CG235" t="str">
            <v>-</v>
          </cell>
          <cell r="CH235" t="str">
            <v>-</v>
          </cell>
          <cell r="CI235" t="str">
            <v>-</v>
          </cell>
          <cell r="CJ235" t="str">
            <v>-</v>
          </cell>
          <cell r="CK235" t="str">
            <v>-</v>
          </cell>
          <cell r="CL235" t="str">
            <v>-</v>
          </cell>
          <cell r="CM235" t="str">
            <v>-</v>
          </cell>
          <cell r="CN235" t="str">
            <v>-</v>
          </cell>
          <cell r="CO235" t="str">
            <v>-</v>
          </cell>
          <cell r="CP235" t="str">
            <v>-</v>
          </cell>
          <cell r="CQ235" t="str">
            <v>-</v>
          </cell>
          <cell r="CR235" t="str">
            <v>-</v>
          </cell>
          <cell r="CS235" t="str">
            <v>-</v>
          </cell>
          <cell r="CT235" t="str">
            <v>-</v>
          </cell>
          <cell r="CU235" t="str">
            <v>SAN JOSÉ INDEPENDENCIA</v>
          </cell>
          <cell r="CV235" t="str">
            <v>TLAHUAPAN</v>
          </cell>
          <cell r="CW235" t="str">
            <v>-</v>
          </cell>
          <cell r="CX235" t="str">
            <v>-</v>
          </cell>
          <cell r="CY235" t="str">
            <v>-</v>
          </cell>
          <cell r="CZ235" t="str">
            <v>-</v>
          </cell>
          <cell r="DB235" t="str">
            <v>-</v>
          </cell>
          <cell r="DC235" t="str">
            <v>-</v>
          </cell>
          <cell r="DD235" t="str">
            <v>-</v>
          </cell>
          <cell r="DE235" t="str">
            <v>TLALNELHUAYOCAN</v>
          </cell>
          <cell r="DF235" t="str">
            <v>-</v>
          </cell>
          <cell r="DG235" t="str">
            <v>-</v>
          </cell>
        </row>
        <row r="236">
          <cell r="AT236" t="str">
            <v>-</v>
          </cell>
          <cell r="AU236" t="str">
            <v>-</v>
          </cell>
          <cell r="AV236" t="str">
            <v>-</v>
          </cell>
          <cell r="AW236" t="str">
            <v>-</v>
          </cell>
          <cell r="AX236" t="str">
            <v>-</v>
          </cell>
          <cell r="AY236" t="str">
            <v>-</v>
          </cell>
          <cell r="AZ236" t="str">
            <v>-</v>
          </cell>
          <cell r="BA236" t="str">
            <v>-</v>
          </cell>
          <cell r="BB236" t="str">
            <v>-</v>
          </cell>
          <cell r="BC236" t="str">
            <v>-</v>
          </cell>
          <cell r="BD236" t="str">
            <v>-</v>
          </cell>
          <cell r="BE236" t="str">
            <v>-</v>
          </cell>
          <cell r="BF236" t="str">
            <v>-</v>
          </cell>
          <cell r="BG236" t="str">
            <v>-</v>
          </cell>
          <cell r="BH236" t="str">
            <v>-</v>
          </cell>
          <cell r="BI236" t="str">
            <v>-</v>
          </cell>
          <cell r="BJ236" t="str">
            <v>-</v>
          </cell>
          <cell r="BK236" t="str">
            <v>-</v>
          </cell>
          <cell r="BL236" t="str">
            <v>-</v>
          </cell>
          <cell r="BM236" t="str">
            <v>20170</v>
          </cell>
          <cell r="BN236" t="str">
            <v>21181</v>
          </cell>
          <cell r="BO236" t="str">
            <v>-</v>
          </cell>
          <cell r="BP236" t="str">
            <v>-</v>
          </cell>
          <cell r="BQ236" t="str">
            <v>-</v>
          </cell>
          <cell r="BR236" t="str">
            <v>-</v>
          </cell>
          <cell r="BS236" t="str">
            <v>-</v>
          </cell>
          <cell r="BT236" t="str">
            <v>-</v>
          </cell>
          <cell r="BU236" t="str">
            <v>-</v>
          </cell>
          <cell r="BV236" t="str">
            <v>-</v>
          </cell>
          <cell r="BW236" t="str">
            <v>30183</v>
          </cell>
          <cell r="BX236" t="str">
            <v>-</v>
          </cell>
          <cell r="BY236" t="str">
            <v>-</v>
          </cell>
          <cell r="CB236" t="str">
            <v>-</v>
          </cell>
          <cell r="CC236" t="str">
            <v>-</v>
          </cell>
          <cell r="CD236" t="str">
            <v>-</v>
          </cell>
          <cell r="CE236" t="str">
            <v>-</v>
          </cell>
          <cell r="CF236" t="str">
            <v>-</v>
          </cell>
          <cell r="CG236" t="str">
            <v>-</v>
          </cell>
          <cell r="CH236" t="str">
            <v>-</v>
          </cell>
          <cell r="CI236" t="str">
            <v>-</v>
          </cell>
          <cell r="CJ236" t="str">
            <v>-</v>
          </cell>
          <cell r="CK236" t="str">
            <v>-</v>
          </cell>
          <cell r="CL236" t="str">
            <v>-</v>
          </cell>
          <cell r="CM236" t="str">
            <v>-</v>
          </cell>
          <cell r="CN236" t="str">
            <v>-</v>
          </cell>
          <cell r="CO236" t="str">
            <v>-</v>
          </cell>
          <cell r="CP236" t="str">
            <v>-</v>
          </cell>
          <cell r="CQ236" t="str">
            <v>-</v>
          </cell>
          <cell r="CR236" t="str">
            <v>-</v>
          </cell>
          <cell r="CS236" t="str">
            <v>-</v>
          </cell>
          <cell r="CT236" t="str">
            <v>-</v>
          </cell>
          <cell r="CU236" t="str">
            <v>SAN JOSÉ LACHIGUIRI</v>
          </cell>
          <cell r="CV236" t="str">
            <v>TLALTENANGO</v>
          </cell>
          <cell r="CW236" t="str">
            <v>-</v>
          </cell>
          <cell r="CX236" t="str">
            <v>-</v>
          </cell>
          <cell r="CY236" t="str">
            <v>-</v>
          </cell>
          <cell r="CZ236" t="str">
            <v>-</v>
          </cell>
          <cell r="DB236" t="str">
            <v>-</v>
          </cell>
          <cell r="DC236" t="str">
            <v>-</v>
          </cell>
          <cell r="DD236" t="str">
            <v>-</v>
          </cell>
          <cell r="DE236" t="str">
            <v>TLAPACOYAN</v>
          </cell>
          <cell r="DF236" t="str">
            <v>-</v>
          </cell>
          <cell r="DG236" t="str">
            <v>-</v>
          </cell>
        </row>
        <row r="237">
          <cell r="AT237" t="str">
            <v>-</v>
          </cell>
          <cell r="AU237" t="str">
            <v>-</v>
          </cell>
          <cell r="AV237" t="str">
            <v>-</v>
          </cell>
          <cell r="AW237" t="str">
            <v>-</v>
          </cell>
          <cell r="AX237" t="str">
            <v>-</v>
          </cell>
          <cell r="AY237" t="str">
            <v>-</v>
          </cell>
          <cell r="AZ237" t="str">
            <v>-</v>
          </cell>
          <cell r="BA237" t="str">
            <v>-</v>
          </cell>
          <cell r="BB237" t="str">
            <v>-</v>
          </cell>
          <cell r="BC237" t="str">
            <v>-</v>
          </cell>
          <cell r="BD237" t="str">
            <v>-</v>
          </cell>
          <cell r="BE237" t="str">
            <v>-</v>
          </cell>
          <cell r="BF237" t="str">
            <v>-</v>
          </cell>
          <cell r="BG237" t="str">
            <v>-</v>
          </cell>
          <cell r="BH237" t="str">
            <v>-</v>
          </cell>
          <cell r="BI237" t="str">
            <v>-</v>
          </cell>
          <cell r="BJ237" t="str">
            <v>-</v>
          </cell>
          <cell r="BK237" t="str">
            <v>-</v>
          </cell>
          <cell r="BL237" t="str">
            <v>-</v>
          </cell>
          <cell r="BM237" t="str">
            <v>20171</v>
          </cell>
          <cell r="BN237" t="str">
            <v>21182</v>
          </cell>
          <cell r="BO237" t="str">
            <v>-</v>
          </cell>
          <cell r="BP237" t="str">
            <v>-</v>
          </cell>
          <cell r="BQ237" t="str">
            <v>-</v>
          </cell>
          <cell r="BR237" t="str">
            <v>-</v>
          </cell>
          <cell r="BS237" t="str">
            <v>-</v>
          </cell>
          <cell r="BT237" t="str">
            <v>-</v>
          </cell>
          <cell r="BU237" t="str">
            <v>-</v>
          </cell>
          <cell r="BV237" t="str">
            <v>-</v>
          </cell>
          <cell r="BW237" t="str">
            <v>30184</v>
          </cell>
          <cell r="BX237" t="str">
            <v>-</v>
          </cell>
          <cell r="BY237" t="str">
            <v>-</v>
          </cell>
          <cell r="CB237" t="str">
            <v>-</v>
          </cell>
          <cell r="CC237" t="str">
            <v>-</v>
          </cell>
          <cell r="CD237" t="str">
            <v>-</v>
          </cell>
          <cell r="CE237" t="str">
            <v>-</v>
          </cell>
          <cell r="CF237" t="str">
            <v>-</v>
          </cell>
          <cell r="CG237" t="str">
            <v>-</v>
          </cell>
          <cell r="CH237" t="str">
            <v>-</v>
          </cell>
          <cell r="CI237" t="str">
            <v>-</v>
          </cell>
          <cell r="CJ237" t="str">
            <v>-</v>
          </cell>
          <cell r="CK237" t="str">
            <v>-</v>
          </cell>
          <cell r="CL237" t="str">
            <v>-</v>
          </cell>
          <cell r="CM237" t="str">
            <v>-</v>
          </cell>
          <cell r="CN237" t="str">
            <v>-</v>
          </cell>
          <cell r="CO237" t="str">
            <v>-</v>
          </cell>
          <cell r="CP237" t="str">
            <v>-</v>
          </cell>
          <cell r="CQ237" t="str">
            <v>-</v>
          </cell>
          <cell r="CR237" t="str">
            <v>-</v>
          </cell>
          <cell r="CS237" t="str">
            <v>-</v>
          </cell>
          <cell r="CT237" t="str">
            <v>-</v>
          </cell>
          <cell r="CU237" t="str">
            <v>SAN JOSÉ TENANGO</v>
          </cell>
          <cell r="CV237" t="str">
            <v>TLANEPANTLA</v>
          </cell>
          <cell r="CW237" t="str">
            <v>-</v>
          </cell>
          <cell r="CX237" t="str">
            <v>-</v>
          </cell>
          <cell r="CY237" t="str">
            <v>-</v>
          </cell>
          <cell r="CZ237" t="str">
            <v>-</v>
          </cell>
          <cell r="DB237" t="str">
            <v>-</v>
          </cell>
          <cell r="DC237" t="str">
            <v>-</v>
          </cell>
          <cell r="DD237" t="str">
            <v>-</v>
          </cell>
          <cell r="DE237" t="str">
            <v>TLAQUILPA</v>
          </cell>
          <cell r="DF237" t="str">
            <v>-</v>
          </cell>
          <cell r="DG237" t="str">
            <v>-</v>
          </cell>
        </row>
        <row r="238">
          <cell r="AT238" t="str">
            <v>-</v>
          </cell>
          <cell r="AU238" t="str">
            <v>-</v>
          </cell>
          <cell r="AV238" t="str">
            <v>-</v>
          </cell>
          <cell r="AW238" t="str">
            <v>-</v>
          </cell>
          <cell r="AX238" t="str">
            <v>-</v>
          </cell>
          <cell r="AY238" t="str">
            <v>-</v>
          </cell>
          <cell r="AZ238" t="str">
            <v>-</v>
          </cell>
          <cell r="BA238" t="str">
            <v>-</v>
          </cell>
          <cell r="BB238" t="str">
            <v>-</v>
          </cell>
          <cell r="BC238" t="str">
            <v>-</v>
          </cell>
          <cell r="BD238" t="str">
            <v>-</v>
          </cell>
          <cell r="BE238" t="str">
            <v>-</v>
          </cell>
          <cell r="BF238" t="str">
            <v>-</v>
          </cell>
          <cell r="BG238" t="str">
            <v>-</v>
          </cell>
          <cell r="BH238" t="str">
            <v>-</v>
          </cell>
          <cell r="BI238" t="str">
            <v>-</v>
          </cell>
          <cell r="BJ238" t="str">
            <v>-</v>
          </cell>
          <cell r="BK238" t="str">
            <v>-</v>
          </cell>
          <cell r="BL238" t="str">
            <v>-</v>
          </cell>
          <cell r="BM238" t="str">
            <v>20172</v>
          </cell>
          <cell r="BN238" t="str">
            <v>21183</v>
          </cell>
          <cell r="BO238" t="str">
            <v>-</v>
          </cell>
          <cell r="BP238" t="str">
            <v>-</v>
          </cell>
          <cell r="BQ238" t="str">
            <v>-</v>
          </cell>
          <cell r="BR238" t="str">
            <v>-</v>
          </cell>
          <cell r="BS238" t="str">
            <v>-</v>
          </cell>
          <cell r="BT238" t="str">
            <v>-</v>
          </cell>
          <cell r="BU238" t="str">
            <v>-</v>
          </cell>
          <cell r="BV238" t="str">
            <v>-</v>
          </cell>
          <cell r="BW238" t="str">
            <v>30185</v>
          </cell>
          <cell r="BX238" t="str">
            <v>-</v>
          </cell>
          <cell r="BY238" t="str">
            <v>-</v>
          </cell>
          <cell r="CB238" t="str">
            <v>-</v>
          </cell>
          <cell r="CC238" t="str">
            <v>-</v>
          </cell>
          <cell r="CD238" t="str">
            <v>-</v>
          </cell>
          <cell r="CE238" t="str">
            <v>-</v>
          </cell>
          <cell r="CF238" t="str">
            <v>-</v>
          </cell>
          <cell r="CG238" t="str">
            <v>-</v>
          </cell>
          <cell r="CH238" t="str">
            <v>-</v>
          </cell>
          <cell r="CI238" t="str">
            <v>-</v>
          </cell>
          <cell r="CJ238" t="str">
            <v>-</v>
          </cell>
          <cell r="CK238" t="str">
            <v>-</v>
          </cell>
          <cell r="CL238" t="str">
            <v>-</v>
          </cell>
          <cell r="CM238" t="str">
            <v>-</v>
          </cell>
          <cell r="CN238" t="str">
            <v>-</v>
          </cell>
          <cell r="CO238" t="str">
            <v>-</v>
          </cell>
          <cell r="CP238" t="str">
            <v>-</v>
          </cell>
          <cell r="CQ238" t="str">
            <v>-</v>
          </cell>
          <cell r="CR238" t="str">
            <v>-</v>
          </cell>
          <cell r="CS238" t="str">
            <v>-</v>
          </cell>
          <cell r="CT238" t="str">
            <v>-</v>
          </cell>
          <cell r="CU238" t="str">
            <v>SAN JUAN ACHIUTLA</v>
          </cell>
          <cell r="CV238" t="str">
            <v>TLAOLA</v>
          </cell>
          <cell r="CW238" t="str">
            <v>-</v>
          </cell>
          <cell r="CX238" t="str">
            <v>-</v>
          </cell>
          <cell r="CY238" t="str">
            <v>-</v>
          </cell>
          <cell r="CZ238" t="str">
            <v>-</v>
          </cell>
          <cell r="DB238" t="str">
            <v>-</v>
          </cell>
          <cell r="DC238" t="str">
            <v>-</v>
          </cell>
          <cell r="DD238" t="str">
            <v>-</v>
          </cell>
          <cell r="DE238" t="str">
            <v>TLILAPAN</v>
          </cell>
          <cell r="DF238" t="str">
            <v>-</v>
          </cell>
          <cell r="DG238" t="str">
            <v>-</v>
          </cell>
        </row>
        <row r="239">
          <cell r="AT239" t="str">
            <v>-</v>
          </cell>
          <cell r="AU239" t="str">
            <v>-</v>
          </cell>
          <cell r="AV239" t="str">
            <v>-</v>
          </cell>
          <cell r="AW239" t="str">
            <v>-</v>
          </cell>
          <cell r="AX239" t="str">
            <v>-</v>
          </cell>
          <cell r="AY239" t="str">
            <v>-</v>
          </cell>
          <cell r="AZ239" t="str">
            <v>-</v>
          </cell>
          <cell r="BA239" t="str">
            <v>-</v>
          </cell>
          <cell r="BB239" t="str">
            <v>-</v>
          </cell>
          <cell r="BC239" t="str">
            <v>-</v>
          </cell>
          <cell r="BD239" t="str">
            <v>-</v>
          </cell>
          <cell r="BE239" t="str">
            <v>-</v>
          </cell>
          <cell r="BF239" t="str">
            <v>-</v>
          </cell>
          <cell r="BG239" t="str">
            <v>-</v>
          </cell>
          <cell r="BH239" t="str">
            <v>-</v>
          </cell>
          <cell r="BI239" t="str">
            <v>-</v>
          </cell>
          <cell r="BJ239" t="str">
            <v>-</v>
          </cell>
          <cell r="BK239" t="str">
            <v>-</v>
          </cell>
          <cell r="BL239" t="str">
            <v>-</v>
          </cell>
          <cell r="BM239" t="str">
            <v>20173</v>
          </cell>
          <cell r="BN239" t="str">
            <v>21184</v>
          </cell>
          <cell r="BO239" t="str">
            <v>-</v>
          </cell>
          <cell r="BP239" t="str">
            <v>-</v>
          </cell>
          <cell r="BQ239" t="str">
            <v>-</v>
          </cell>
          <cell r="BR239" t="str">
            <v>-</v>
          </cell>
          <cell r="BS239" t="str">
            <v>-</v>
          </cell>
          <cell r="BT239" t="str">
            <v>-</v>
          </cell>
          <cell r="BU239" t="str">
            <v>-</v>
          </cell>
          <cell r="BV239" t="str">
            <v>-</v>
          </cell>
          <cell r="BW239" t="str">
            <v>30186</v>
          </cell>
          <cell r="BX239" t="str">
            <v>-</v>
          </cell>
          <cell r="BY239" t="str">
            <v>-</v>
          </cell>
          <cell r="CB239" t="str">
            <v>-</v>
          </cell>
          <cell r="CC239" t="str">
            <v>-</v>
          </cell>
          <cell r="CD239" t="str">
            <v>-</v>
          </cell>
          <cell r="CE239" t="str">
            <v>-</v>
          </cell>
          <cell r="CF239" t="str">
            <v>-</v>
          </cell>
          <cell r="CG239" t="str">
            <v>-</v>
          </cell>
          <cell r="CH239" t="str">
            <v>-</v>
          </cell>
          <cell r="CI239" t="str">
            <v>-</v>
          </cell>
          <cell r="CJ239" t="str">
            <v>-</v>
          </cell>
          <cell r="CK239" t="str">
            <v>-</v>
          </cell>
          <cell r="CL239" t="str">
            <v>-</v>
          </cell>
          <cell r="CM239" t="str">
            <v>-</v>
          </cell>
          <cell r="CN239" t="str">
            <v>-</v>
          </cell>
          <cell r="CO239" t="str">
            <v>-</v>
          </cell>
          <cell r="CP239" t="str">
            <v>-</v>
          </cell>
          <cell r="CQ239" t="str">
            <v>-</v>
          </cell>
          <cell r="CR239" t="str">
            <v>-</v>
          </cell>
          <cell r="CS239" t="str">
            <v>-</v>
          </cell>
          <cell r="CT239" t="str">
            <v>-</v>
          </cell>
          <cell r="CU239" t="str">
            <v>SAN JUAN ATEPEC</v>
          </cell>
          <cell r="CV239" t="str">
            <v>TLAPACOYA</v>
          </cell>
          <cell r="CW239" t="str">
            <v>-</v>
          </cell>
          <cell r="CX239" t="str">
            <v>-</v>
          </cell>
          <cell r="CY239" t="str">
            <v>-</v>
          </cell>
          <cell r="CZ239" t="str">
            <v>-</v>
          </cell>
          <cell r="DB239" t="str">
            <v>-</v>
          </cell>
          <cell r="DC239" t="str">
            <v>-</v>
          </cell>
          <cell r="DD239" t="str">
            <v>-</v>
          </cell>
          <cell r="DE239" t="str">
            <v>TOMATLÁN</v>
          </cell>
          <cell r="DF239" t="str">
            <v>-</v>
          </cell>
          <cell r="DG239" t="str">
            <v>-</v>
          </cell>
        </row>
        <row r="240">
          <cell r="AT240" t="str">
            <v>-</v>
          </cell>
          <cell r="AU240" t="str">
            <v>-</v>
          </cell>
          <cell r="AV240" t="str">
            <v>-</v>
          </cell>
          <cell r="AW240" t="str">
            <v>-</v>
          </cell>
          <cell r="AX240" t="str">
            <v>-</v>
          </cell>
          <cell r="AY240" t="str">
            <v>-</v>
          </cell>
          <cell r="AZ240" t="str">
            <v>-</v>
          </cell>
          <cell r="BA240" t="str">
            <v>-</v>
          </cell>
          <cell r="BB240" t="str">
            <v>-</v>
          </cell>
          <cell r="BC240" t="str">
            <v>-</v>
          </cell>
          <cell r="BD240" t="str">
            <v>-</v>
          </cell>
          <cell r="BE240" t="str">
            <v>-</v>
          </cell>
          <cell r="BF240" t="str">
            <v>-</v>
          </cell>
          <cell r="BG240" t="str">
            <v>-</v>
          </cell>
          <cell r="BH240" t="str">
            <v>-</v>
          </cell>
          <cell r="BI240" t="str">
            <v>-</v>
          </cell>
          <cell r="BJ240" t="str">
            <v>-</v>
          </cell>
          <cell r="BK240" t="str">
            <v>-</v>
          </cell>
          <cell r="BL240" t="str">
            <v>-</v>
          </cell>
          <cell r="BM240" t="str">
            <v>20174</v>
          </cell>
          <cell r="BN240" t="str">
            <v>21185</v>
          </cell>
          <cell r="BO240" t="str">
            <v>-</v>
          </cell>
          <cell r="BP240" t="str">
            <v>-</v>
          </cell>
          <cell r="BQ240" t="str">
            <v>-</v>
          </cell>
          <cell r="BR240" t="str">
            <v>-</v>
          </cell>
          <cell r="BS240" t="str">
            <v>-</v>
          </cell>
          <cell r="BT240" t="str">
            <v>-</v>
          </cell>
          <cell r="BU240" t="str">
            <v>-</v>
          </cell>
          <cell r="BV240" t="str">
            <v>-</v>
          </cell>
          <cell r="BW240" t="str">
            <v>30187</v>
          </cell>
          <cell r="BX240" t="str">
            <v>-</v>
          </cell>
          <cell r="BY240" t="str">
            <v>-</v>
          </cell>
          <cell r="CB240" t="str">
            <v>-</v>
          </cell>
          <cell r="CC240" t="str">
            <v>-</v>
          </cell>
          <cell r="CD240" t="str">
            <v>-</v>
          </cell>
          <cell r="CE240" t="str">
            <v>-</v>
          </cell>
          <cell r="CF240" t="str">
            <v>-</v>
          </cell>
          <cell r="CG240" t="str">
            <v>-</v>
          </cell>
          <cell r="CH240" t="str">
            <v>-</v>
          </cell>
          <cell r="CI240" t="str">
            <v>-</v>
          </cell>
          <cell r="CJ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ÁNIMAS TRUJANO</v>
          </cell>
          <cell r="CV240" t="str">
            <v>TLAPANALÁ</v>
          </cell>
          <cell r="CW240" t="str">
            <v>-</v>
          </cell>
          <cell r="CX240" t="str">
            <v>-</v>
          </cell>
          <cell r="CY240" t="str">
            <v>-</v>
          </cell>
          <cell r="CZ240" t="str">
            <v>-</v>
          </cell>
          <cell r="DB240" t="str">
            <v>-</v>
          </cell>
          <cell r="DC240" t="str">
            <v>-</v>
          </cell>
          <cell r="DD240" t="str">
            <v>-</v>
          </cell>
          <cell r="DE240" t="str">
            <v>TONAYÁN</v>
          </cell>
          <cell r="DF240" t="str">
            <v>-</v>
          </cell>
          <cell r="DG240" t="str">
            <v>-</v>
          </cell>
        </row>
        <row r="241">
          <cell r="AT241" t="str">
            <v>-</v>
          </cell>
          <cell r="AU241" t="str">
            <v>-</v>
          </cell>
          <cell r="AV241" t="str">
            <v>-</v>
          </cell>
          <cell r="AW241" t="str">
            <v>-</v>
          </cell>
          <cell r="AX241" t="str">
            <v>-</v>
          </cell>
          <cell r="AY241" t="str">
            <v>-</v>
          </cell>
          <cell r="AZ241" t="str">
            <v>-</v>
          </cell>
          <cell r="BA241" t="str">
            <v>-</v>
          </cell>
          <cell r="BB241" t="str">
            <v>-</v>
          </cell>
          <cell r="BC241" t="str">
            <v>-</v>
          </cell>
          <cell r="BD241" t="str">
            <v>-</v>
          </cell>
          <cell r="BE241" t="str">
            <v>-</v>
          </cell>
          <cell r="BF241" t="str">
            <v>-</v>
          </cell>
          <cell r="BG241" t="str">
            <v>-</v>
          </cell>
          <cell r="BH241" t="str">
            <v>-</v>
          </cell>
          <cell r="BI241" t="str">
            <v>-</v>
          </cell>
          <cell r="BJ241" t="str">
            <v>-</v>
          </cell>
          <cell r="BK241" t="str">
            <v>-</v>
          </cell>
          <cell r="BL241" t="str">
            <v>-</v>
          </cell>
          <cell r="BM241" t="str">
            <v>20175</v>
          </cell>
          <cell r="BN241" t="str">
            <v>21187</v>
          </cell>
          <cell r="BO241" t="str">
            <v>-</v>
          </cell>
          <cell r="BP241" t="str">
            <v>-</v>
          </cell>
          <cell r="BQ241" t="str">
            <v>-</v>
          </cell>
          <cell r="BR241" t="str">
            <v>-</v>
          </cell>
          <cell r="BS241" t="str">
            <v>-</v>
          </cell>
          <cell r="BT241" t="str">
            <v>-</v>
          </cell>
          <cell r="BU241" t="str">
            <v>-</v>
          </cell>
          <cell r="BV241" t="str">
            <v>-</v>
          </cell>
          <cell r="BW241" t="str">
            <v>30188</v>
          </cell>
          <cell r="BX241" t="str">
            <v>-</v>
          </cell>
          <cell r="BY241" t="str">
            <v>-</v>
          </cell>
          <cell r="CB241" t="str">
            <v>-</v>
          </cell>
          <cell r="CC241" t="str">
            <v>-</v>
          </cell>
          <cell r="CD241" t="str">
            <v>-</v>
          </cell>
          <cell r="CE241" t="str">
            <v>-</v>
          </cell>
          <cell r="CF241" t="str">
            <v>-</v>
          </cell>
          <cell r="CG241" t="str">
            <v>-</v>
          </cell>
          <cell r="CH241" t="str">
            <v>-</v>
          </cell>
          <cell r="CI241" t="str">
            <v>-</v>
          </cell>
          <cell r="CJ241" t="str">
            <v>-</v>
          </cell>
          <cell r="CK241" t="str">
            <v>-</v>
          </cell>
          <cell r="CL241" t="str">
            <v>-</v>
          </cell>
          <cell r="CM241" t="str">
            <v>-</v>
          </cell>
          <cell r="CN241" t="str">
            <v>-</v>
          </cell>
          <cell r="CO241" t="str">
            <v>-</v>
          </cell>
          <cell r="CP241" t="str">
            <v>-</v>
          </cell>
          <cell r="CQ241" t="str">
            <v>-</v>
          </cell>
          <cell r="CR241" t="str">
            <v>-</v>
          </cell>
          <cell r="CS241" t="str">
            <v>-</v>
          </cell>
          <cell r="CT241" t="str">
            <v>-</v>
          </cell>
          <cell r="CU241" t="str">
            <v>SAN JUAN BAUTISTA ATATLAHUCA</v>
          </cell>
          <cell r="CV241" t="str">
            <v>TLAXCO</v>
          </cell>
          <cell r="CW241" t="str">
            <v>-</v>
          </cell>
          <cell r="CX241" t="str">
            <v>-</v>
          </cell>
          <cell r="CY241" t="str">
            <v>-</v>
          </cell>
          <cell r="CZ241" t="str">
            <v>-</v>
          </cell>
          <cell r="DB241" t="str">
            <v>-</v>
          </cell>
          <cell r="DC241" t="str">
            <v>-</v>
          </cell>
          <cell r="DD241" t="str">
            <v>-</v>
          </cell>
          <cell r="DE241" t="str">
            <v>TOTUTLA</v>
          </cell>
          <cell r="DF241" t="str">
            <v>-</v>
          </cell>
          <cell r="DG241" t="str">
            <v>-</v>
          </cell>
        </row>
        <row r="242">
          <cell r="AT242" t="str">
            <v>-</v>
          </cell>
          <cell r="AU242" t="str">
            <v>-</v>
          </cell>
          <cell r="AV242" t="str">
            <v>-</v>
          </cell>
          <cell r="AW242" t="str">
            <v>-</v>
          </cell>
          <cell r="AX242" t="str">
            <v>-</v>
          </cell>
          <cell r="AY242" t="str">
            <v>-</v>
          </cell>
          <cell r="AZ242" t="str">
            <v>-</v>
          </cell>
          <cell r="BA242" t="str">
            <v>-</v>
          </cell>
          <cell r="BB242" t="str">
            <v>-</v>
          </cell>
          <cell r="BC242" t="str">
            <v>-</v>
          </cell>
          <cell r="BD242" t="str">
            <v>-</v>
          </cell>
          <cell r="BE242" t="str">
            <v>-</v>
          </cell>
          <cell r="BF242" t="str">
            <v>-</v>
          </cell>
          <cell r="BG242" t="str">
            <v>-</v>
          </cell>
          <cell r="BH242" t="str">
            <v>-</v>
          </cell>
          <cell r="BI242" t="str">
            <v>-</v>
          </cell>
          <cell r="BJ242" t="str">
            <v>-</v>
          </cell>
          <cell r="BK242" t="str">
            <v>-</v>
          </cell>
          <cell r="BL242" t="str">
            <v>-</v>
          </cell>
          <cell r="BM242" t="str">
            <v>20176</v>
          </cell>
          <cell r="BN242" t="str">
            <v>21188</v>
          </cell>
          <cell r="BO242" t="str">
            <v>-</v>
          </cell>
          <cell r="BP242" t="str">
            <v>-</v>
          </cell>
          <cell r="BQ242" t="str">
            <v>-</v>
          </cell>
          <cell r="BR242" t="str">
            <v>-</v>
          </cell>
          <cell r="BS242" t="str">
            <v>-</v>
          </cell>
          <cell r="BT242" t="str">
            <v>-</v>
          </cell>
          <cell r="BU242" t="str">
            <v>-</v>
          </cell>
          <cell r="BV242" t="str">
            <v>-</v>
          </cell>
          <cell r="BW242" t="str">
            <v>30190</v>
          </cell>
          <cell r="BX242" t="str">
            <v>-</v>
          </cell>
          <cell r="BY242" t="str">
            <v>-</v>
          </cell>
          <cell r="CB242" t="str">
            <v>-</v>
          </cell>
          <cell r="CC242" t="str">
            <v>-</v>
          </cell>
          <cell r="CD242" t="str">
            <v>-</v>
          </cell>
          <cell r="CE242" t="str">
            <v>-</v>
          </cell>
          <cell r="CF242" t="str">
            <v>-</v>
          </cell>
          <cell r="CG242" t="str">
            <v>-</v>
          </cell>
          <cell r="CH242" t="str">
            <v>-</v>
          </cell>
          <cell r="CI242" t="str">
            <v>-</v>
          </cell>
          <cell r="CJ242" t="str">
            <v>-</v>
          </cell>
          <cell r="CK242" t="str">
            <v>-</v>
          </cell>
          <cell r="CL242" t="str">
            <v>-</v>
          </cell>
          <cell r="CM242" t="str">
            <v>-</v>
          </cell>
          <cell r="CN242" t="str">
            <v>-</v>
          </cell>
          <cell r="CO242" t="str">
            <v>-</v>
          </cell>
          <cell r="CP242" t="str">
            <v>-</v>
          </cell>
          <cell r="CQ242" t="str">
            <v>-</v>
          </cell>
          <cell r="CR242" t="str">
            <v>-</v>
          </cell>
          <cell r="CS242" t="str">
            <v>-</v>
          </cell>
          <cell r="CT242" t="str">
            <v>-</v>
          </cell>
          <cell r="CU242" t="str">
            <v>SAN JUAN BAUTISTA COIXTLAHUACA</v>
          </cell>
          <cell r="CV242" t="str">
            <v>TOCHIMILCO</v>
          </cell>
          <cell r="CW242" t="str">
            <v>-</v>
          </cell>
          <cell r="CX242" t="str">
            <v>-</v>
          </cell>
          <cell r="CY242" t="str">
            <v>-</v>
          </cell>
          <cell r="CZ242" t="str">
            <v>-</v>
          </cell>
          <cell r="DB242" t="str">
            <v>-</v>
          </cell>
          <cell r="DC242" t="str">
            <v>-</v>
          </cell>
          <cell r="DD242" t="str">
            <v>-</v>
          </cell>
          <cell r="DE242" t="str">
            <v>TUXTILLA</v>
          </cell>
          <cell r="DF242" t="str">
            <v>-</v>
          </cell>
          <cell r="DG242" t="str">
            <v>-</v>
          </cell>
        </row>
        <row r="243">
          <cell r="AT243" t="str">
            <v>-</v>
          </cell>
          <cell r="AU243" t="str">
            <v>-</v>
          </cell>
          <cell r="AV243" t="str">
            <v>-</v>
          </cell>
          <cell r="AW243" t="str">
            <v>-</v>
          </cell>
          <cell r="AX243" t="str">
            <v>-</v>
          </cell>
          <cell r="AY243" t="str">
            <v>-</v>
          </cell>
          <cell r="AZ243" t="str">
            <v>-</v>
          </cell>
          <cell r="BA243" t="str">
            <v>-</v>
          </cell>
          <cell r="BB243" t="str">
            <v>-</v>
          </cell>
          <cell r="BC243" t="str">
            <v>-</v>
          </cell>
          <cell r="BD243" t="str">
            <v>-</v>
          </cell>
          <cell r="BE243" t="str">
            <v>-</v>
          </cell>
          <cell r="BF243" t="str">
            <v>-</v>
          </cell>
          <cell r="BG243" t="str">
            <v>-</v>
          </cell>
          <cell r="BH243" t="str">
            <v>-</v>
          </cell>
          <cell r="BI243" t="str">
            <v>-</v>
          </cell>
          <cell r="BJ243" t="str">
            <v>-</v>
          </cell>
          <cell r="BK243" t="str">
            <v>-</v>
          </cell>
          <cell r="BL243" t="str">
            <v>-</v>
          </cell>
          <cell r="BM243" t="str">
            <v>20177</v>
          </cell>
          <cell r="BN243" t="str">
            <v>21189</v>
          </cell>
          <cell r="BO243" t="str">
            <v>-</v>
          </cell>
          <cell r="BP243" t="str">
            <v>-</v>
          </cell>
          <cell r="BQ243" t="str">
            <v>-</v>
          </cell>
          <cell r="BR243" t="str">
            <v>-</v>
          </cell>
          <cell r="BS243" t="str">
            <v>-</v>
          </cell>
          <cell r="BT243" t="str">
            <v>-</v>
          </cell>
          <cell r="BU243" t="str">
            <v>-</v>
          </cell>
          <cell r="BV243" t="str">
            <v>-</v>
          </cell>
          <cell r="BW243" t="str">
            <v>30191</v>
          </cell>
          <cell r="BX243" t="str">
            <v>-</v>
          </cell>
          <cell r="BY243" t="str">
            <v>-</v>
          </cell>
          <cell r="CB243" t="str">
            <v>-</v>
          </cell>
          <cell r="CC243" t="str">
            <v>-</v>
          </cell>
          <cell r="CD243" t="str">
            <v>-</v>
          </cell>
          <cell r="CE243" t="str">
            <v>-</v>
          </cell>
          <cell r="CF243" t="str">
            <v>-</v>
          </cell>
          <cell r="CG243" t="str">
            <v>-</v>
          </cell>
          <cell r="CH243" t="str">
            <v>-</v>
          </cell>
          <cell r="CI243" t="str">
            <v>-</v>
          </cell>
          <cell r="CJ243" t="str">
            <v>-</v>
          </cell>
          <cell r="CK243" t="str">
            <v>-</v>
          </cell>
          <cell r="CL243" t="str">
            <v>-</v>
          </cell>
          <cell r="CM243" t="str">
            <v>-</v>
          </cell>
          <cell r="CN243" t="str">
            <v>-</v>
          </cell>
          <cell r="CO243" t="str">
            <v>-</v>
          </cell>
          <cell r="CP243" t="str">
            <v>-</v>
          </cell>
          <cell r="CQ243" t="str">
            <v>-</v>
          </cell>
          <cell r="CR243" t="str">
            <v>-</v>
          </cell>
          <cell r="CS243" t="str">
            <v>-</v>
          </cell>
          <cell r="CT243" t="str">
            <v>-</v>
          </cell>
          <cell r="CU243" t="str">
            <v>SAN JUAN BAUTISTA CUICATLÁN</v>
          </cell>
          <cell r="CV243" t="str">
            <v>TOCHTEPEC</v>
          </cell>
          <cell r="CW243" t="str">
            <v>-</v>
          </cell>
          <cell r="CX243" t="str">
            <v>-</v>
          </cell>
          <cell r="CY243" t="str">
            <v>-</v>
          </cell>
          <cell r="CZ243" t="str">
            <v>-</v>
          </cell>
          <cell r="DB243" t="str">
            <v>-</v>
          </cell>
          <cell r="DC243" t="str">
            <v>-</v>
          </cell>
          <cell r="DD243" t="str">
            <v>-</v>
          </cell>
          <cell r="DE243" t="str">
            <v>URSULO GALVÁN</v>
          </cell>
          <cell r="DF243" t="str">
            <v>-</v>
          </cell>
          <cell r="DG243" t="str">
            <v>-</v>
          </cell>
        </row>
        <row r="244">
          <cell r="AT244" t="str">
            <v>-</v>
          </cell>
          <cell r="AU244" t="str">
            <v>-</v>
          </cell>
          <cell r="AV244" t="str">
            <v>-</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t="str">
            <v>-</v>
          </cell>
          <cell r="BJ244" t="str">
            <v>-</v>
          </cell>
          <cell r="BK244" t="str">
            <v>-</v>
          </cell>
          <cell r="BL244" t="str">
            <v>-</v>
          </cell>
          <cell r="BM244" t="str">
            <v>20178</v>
          </cell>
          <cell r="BN244" t="str">
            <v>21190</v>
          </cell>
          <cell r="BO244" t="str">
            <v>-</v>
          </cell>
          <cell r="BP244" t="str">
            <v>-</v>
          </cell>
          <cell r="BQ244" t="str">
            <v>-</v>
          </cell>
          <cell r="BR244" t="str">
            <v>-</v>
          </cell>
          <cell r="BS244" t="str">
            <v>-</v>
          </cell>
          <cell r="BT244" t="str">
            <v>-</v>
          </cell>
          <cell r="BU244" t="str">
            <v>-</v>
          </cell>
          <cell r="BV244" t="str">
            <v>-</v>
          </cell>
          <cell r="BW244" t="str">
            <v>30192</v>
          </cell>
          <cell r="BX244" t="str">
            <v>-</v>
          </cell>
          <cell r="BY244" t="str">
            <v>-</v>
          </cell>
          <cell r="CB244" t="str">
            <v>-</v>
          </cell>
          <cell r="CC244" t="str">
            <v>-</v>
          </cell>
          <cell r="CD244" t="str">
            <v>-</v>
          </cell>
          <cell r="CE244" t="str">
            <v>-</v>
          </cell>
          <cell r="CF244" t="str">
            <v>-</v>
          </cell>
          <cell r="CG244" t="str">
            <v>-</v>
          </cell>
          <cell r="CH244" t="str">
            <v>-</v>
          </cell>
          <cell r="CI244" t="str">
            <v>-</v>
          </cell>
          <cell r="CJ244" t="str">
            <v>-</v>
          </cell>
          <cell r="CK244" t="str">
            <v>-</v>
          </cell>
          <cell r="CL244" t="str">
            <v>-</v>
          </cell>
          <cell r="CM244" t="str">
            <v>-</v>
          </cell>
          <cell r="CN244" t="str">
            <v>-</v>
          </cell>
          <cell r="CO244" t="str">
            <v>-</v>
          </cell>
          <cell r="CP244" t="str">
            <v>-</v>
          </cell>
          <cell r="CQ244" t="str">
            <v>-</v>
          </cell>
          <cell r="CR244" t="str">
            <v>-</v>
          </cell>
          <cell r="CS244" t="str">
            <v>-</v>
          </cell>
          <cell r="CT244" t="str">
            <v>-</v>
          </cell>
          <cell r="CU244" t="str">
            <v>SAN JUAN BAUTISTA GUELACHE</v>
          </cell>
          <cell r="CV244" t="str">
            <v>TOTOLTEPEC DE GUERRERO</v>
          </cell>
          <cell r="CW244" t="str">
            <v>-</v>
          </cell>
          <cell r="CX244" t="str">
            <v>-</v>
          </cell>
          <cell r="CY244" t="str">
            <v>-</v>
          </cell>
          <cell r="CZ244" t="str">
            <v>-</v>
          </cell>
          <cell r="DB244" t="str">
            <v>-</v>
          </cell>
          <cell r="DC244" t="str">
            <v>-</v>
          </cell>
          <cell r="DD244" t="str">
            <v>-</v>
          </cell>
          <cell r="DE244" t="str">
            <v>VEGA DE ALATORRE</v>
          </cell>
          <cell r="DF244" t="str">
            <v>-</v>
          </cell>
          <cell r="DG244" t="str">
            <v>-</v>
          </cell>
        </row>
        <row r="245">
          <cell r="AT245" t="str">
            <v>-</v>
          </cell>
          <cell r="AU245" t="str">
            <v>-</v>
          </cell>
          <cell r="AV245" t="str">
            <v>-</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t="str">
            <v>-</v>
          </cell>
          <cell r="BJ245" t="str">
            <v>-</v>
          </cell>
          <cell r="BK245" t="str">
            <v>-</v>
          </cell>
          <cell r="BL245" t="str">
            <v>-</v>
          </cell>
          <cell r="BM245" t="str">
            <v>20179</v>
          </cell>
          <cell r="BN245" t="str">
            <v>21191</v>
          </cell>
          <cell r="BO245" t="str">
            <v>-</v>
          </cell>
          <cell r="BP245" t="str">
            <v>-</v>
          </cell>
          <cell r="BQ245" t="str">
            <v>-</v>
          </cell>
          <cell r="BR245" t="str">
            <v>-</v>
          </cell>
          <cell r="BS245" t="str">
            <v>-</v>
          </cell>
          <cell r="BT245" t="str">
            <v>-</v>
          </cell>
          <cell r="BU245" t="str">
            <v>-</v>
          </cell>
          <cell r="BV245" t="str">
            <v>-</v>
          </cell>
          <cell r="BW245" t="str">
            <v>30194</v>
          </cell>
          <cell r="BX245" t="str">
            <v>-</v>
          </cell>
          <cell r="BY245" t="str">
            <v>-</v>
          </cell>
          <cell r="CB245" t="str">
            <v>-</v>
          </cell>
          <cell r="CC245" t="str">
            <v>-</v>
          </cell>
          <cell r="CD245" t="str">
            <v>-</v>
          </cell>
          <cell r="CE245" t="str">
            <v>-</v>
          </cell>
          <cell r="CF245" t="str">
            <v>-</v>
          </cell>
          <cell r="CG245" t="str">
            <v>-</v>
          </cell>
          <cell r="CH245" t="str">
            <v>-</v>
          </cell>
          <cell r="CI245" t="str">
            <v>-</v>
          </cell>
          <cell r="CJ245" t="str">
            <v>-</v>
          </cell>
          <cell r="CK245" t="str">
            <v>-</v>
          </cell>
          <cell r="CL245" t="str">
            <v>-</v>
          </cell>
          <cell r="CM245" t="str">
            <v>-</v>
          </cell>
          <cell r="CN245" t="str">
            <v>-</v>
          </cell>
          <cell r="CO245" t="str">
            <v>-</v>
          </cell>
          <cell r="CP245" t="str">
            <v>-</v>
          </cell>
          <cell r="CQ245" t="str">
            <v>-</v>
          </cell>
          <cell r="CR245" t="str">
            <v>-</v>
          </cell>
          <cell r="CS245" t="str">
            <v>-</v>
          </cell>
          <cell r="CT245" t="str">
            <v>-</v>
          </cell>
          <cell r="CU245" t="str">
            <v>SAN JUAN BAUTISTA JAYACATLÁN</v>
          </cell>
          <cell r="CV245" t="str">
            <v>TULCINGO</v>
          </cell>
          <cell r="CW245" t="str">
            <v>-</v>
          </cell>
          <cell r="CX245" t="str">
            <v>-</v>
          </cell>
          <cell r="CY245" t="str">
            <v>-</v>
          </cell>
          <cell r="CZ245" t="str">
            <v>-</v>
          </cell>
          <cell r="DB245" t="str">
            <v>-</v>
          </cell>
          <cell r="DC245" t="str">
            <v>-</v>
          </cell>
          <cell r="DD245" t="str">
            <v>-</v>
          </cell>
          <cell r="DE245" t="str">
            <v>VILLA ALDAMA</v>
          </cell>
          <cell r="DF245" t="str">
            <v>-</v>
          </cell>
          <cell r="DG245" t="str">
            <v>-</v>
          </cell>
        </row>
        <row r="246">
          <cell r="AT246" t="str">
            <v>-</v>
          </cell>
          <cell r="AU246" t="str">
            <v>-</v>
          </cell>
          <cell r="AV246" t="str">
            <v>-</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t="str">
            <v>-</v>
          </cell>
          <cell r="BJ246" t="str">
            <v>-</v>
          </cell>
          <cell r="BK246" t="str">
            <v>-</v>
          </cell>
          <cell r="BL246" t="str">
            <v>-</v>
          </cell>
          <cell r="BM246" t="str">
            <v>20180</v>
          </cell>
          <cell r="BN246" t="str">
            <v>21192</v>
          </cell>
          <cell r="BO246" t="str">
            <v>-</v>
          </cell>
          <cell r="BP246" t="str">
            <v>-</v>
          </cell>
          <cell r="BQ246" t="str">
            <v>-</v>
          </cell>
          <cell r="BR246" t="str">
            <v>-</v>
          </cell>
          <cell r="BS246" t="str">
            <v>-</v>
          </cell>
          <cell r="BT246" t="str">
            <v>-</v>
          </cell>
          <cell r="BU246" t="str">
            <v>-</v>
          </cell>
          <cell r="BV246" t="str">
            <v>-</v>
          </cell>
          <cell r="BW246" t="str">
            <v>30195</v>
          </cell>
          <cell r="BX246" t="str">
            <v>-</v>
          </cell>
          <cell r="BY246" t="str">
            <v>-</v>
          </cell>
          <cell r="CB246" t="str">
            <v>-</v>
          </cell>
          <cell r="CC246" t="str">
            <v>-</v>
          </cell>
          <cell r="CD246" t="str">
            <v>-</v>
          </cell>
          <cell r="CE246" t="str">
            <v>-</v>
          </cell>
          <cell r="CF246" t="str">
            <v>-</v>
          </cell>
          <cell r="CG246" t="str">
            <v>-</v>
          </cell>
          <cell r="CH246" t="str">
            <v>-</v>
          </cell>
          <cell r="CI246" t="str">
            <v>-</v>
          </cell>
          <cell r="CJ246" t="str">
            <v>-</v>
          </cell>
          <cell r="CK246" t="str">
            <v>-</v>
          </cell>
          <cell r="CL246" t="str">
            <v>-</v>
          </cell>
          <cell r="CM246" t="str">
            <v>-</v>
          </cell>
          <cell r="CN246" t="str">
            <v>-</v>
          </cell>
          <cell r="CO246" t="str">
            <v>-</v>
          </cell>
          <cell r="CP246" t="str">
            <v>-</v>
          </cell>
          <cell r="CQ246" t="str">
            <v>-</v>
          </cell>
          <cell r="CR246" t="str">
            <v>-</v>
          </cell>
          <cell r="CS246" t="str">
            <v>-</v>
          </cell>
          <cell r="CT246" t="str">
            <v>-</v>
          </cell>
          <cell r="CU246" t="str">
            <v>SAN JUAN BAUTISTA LO DE SOTO</v>
          </cell>
          <cell r="CV246" t="str">
            <v>TUZAMAPAN DE GALEANA</v>
          </cell>
          <cell r="CW246" t="str">
            <v>-</v>
          </cell>
          <cell r="CX246" t="str">
            <v>-</v>
          </cell>
          <cell r="CY246" t="str">
            <v>-</v>
          </cell>
          <cell r="CZ246" t="str">
            <v>-</v>
          </cell>
          <cell r="DB246" t="str">
            <v>-</v>
          </cell>
          <cell r="DC246" t="str">
            <v>-</v>
          </cell>
          <cell r="DD246" t="str">
            <v>-</v>
          </cell>
          <cell r="DE246" t="str">
            <v>XOXOCOTLA</v>
          </cell>
          <cell r="DF246" t="str">
            <v>-</v>
          </cell>
          <cell r="DG246" t="str">
            <v>-</v>
          </cell>
        </row>
        <row r="247">
          <cell r="AT247" t="str">
            <v>-</v>
          </cell>
          <cell r="AU247" t="str">
            <v>-</v>
          </cell>
          <cell r="AV247" t="str">
            <v>-</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t="str">
            <v>-</v>
          </cell>
          <cell r="BJ247" t="str">
            <v>-</v>
          </cell>
          <cell r="BK247" t="str">
            <v>-</v>
          </cell>
          <cell r="BL247" t="str">
            <v>-</v>
          </cell>
          <cell r="BM247" t="str">
            <v>20181</v>
          </cell>
          <cell r="BN247" t="str">
            <v>21193</v>
          </cell>
          <cell r="BO247" t="str">
            <v>-</v>
          </cell>
          <cell r="BP247" t="str">
            <v>-</v>
          </cell>
          <cell r="BQ247" t="str">
            <v>-</v>
          </cell>
          <cell r="BR247" t="str">
            <v>-</v>
          </cell>
          <cell r="BS247" t="str">
            <v>-</v>
          </cell>
          <cell r="BT247" t="str">
            <v>-</v>
          </cell>
          <cell r="BU247" t="str">
            <v>-</v>
          </cell>
          <cell r="BV247" t="str">
            <v>-</v>
          </cell>
          <cell r="BW247" t="str">
            <v>30196</v>
          </cell>
          <cell r="BX247" t="str">
            <v>-</v>
          </cell>
          <cell r="BY247" t="str">
            <v>-</v>
          </cell>
          <cell r="CB247" t="str">
            <v>-</v>
          </cell>
          <cell r="CC247" t="str">
            <v>-</v>
          </cell>
          <cell r="CD247" t="str">
            <v>-</v>
          </cell>
          <cell r="CE247" t="str">
            <v>-</v>
          </cell>
          <cell r="CF247" t="str">
            <v>-</v>
          </cell>
          <cell r="CG247" t="str">
            <v>-</v>
          </cell>
          <cell r="CH247" t="str">
            <v>-</v>
          </cell>
          <cell r="CI247" t="str">
            <v>-</v>
          </cell>
          <cell r="CJ247" t="str">
            <v>-</v>
          </cell>
          <cell r="CK247" t="str">
            <v>-</v>
          </cell>
          <cell r="CL247" t="str">
            <v>-</v>
          </cell>
          <cell r="CM247" t="str">
            <v>-</v>
          </cell>
          <cell r="CN247" t="str">
            <v>-</v>
          </cell>
          <cell r="CO247" t="str">
            <v>-</v>
          </cell>
          <cell r="CP247" t="str">
            <v>-</v>
          </cell>
          <cell r="CQ247" t="str">
            <v>-</v>
          </cell>
          <cell r="CR247" t="str">
            <v>-</v>
          </cell>
          <cell r="CS247" t="str">
            <v>-</v>
          </cell>
          <cell r="CT247" t="str">
            <v>-</v>
          </cell>
          <cell r="CU247" t="str">
            <v>SAN JUAN BAUTISTA SUCHITEPEC</v>
          </cell>
          <cell r="CV247" t="str">
            <v>TZICATLACOYAN</v>
          </cell>
          <cell r="CW247" t="str">
            <v>-</v>
          </cell>
          <cell r="CX247" t="str">
            <v>-</v>
          </cell>
          <cell r="CY247" t="str">
            <v>-</v>
          </cell>
          <cell r="CZ247" t="str">
            <v>-</v>
          </cell>
          <cell r="DB247" t="str">
            <v>-</v>
          </cell>
          <cell r="DC247" t="str">
            <v>-</v>
          </cell>
          <cell r="DD247" t="str">
            <v>-</v>
          </cell>
          <cell r="DE247" t="str">
            <v>YANGA</v>
          </cell>
          <cell r="DF247" t="str">
            <v>-</v>
          </cell>
          <cell r="DG247" t="str">
            <v>-</v>
          </cell>
        </row>
        <row r="248">
          <cell r="AT248" t="str">
            <v>-</v>
          </cell>
          <cell r="AU248" t="str">
            <v>-</v>
          </cell>
          <cell r="AV248" t="str">
            <v>-</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t="str">
            <v>-</v>
          </cell>
          <cell r="BJ248" t="str">
            <v>-</v>
          </cell>
          <cell r="BK248" t="str">
            <v>-</v>
          </cell>
          <cell r="BL248" t="str">
            <v>-</v>
          </cell>
          <cell r="BM248" t="str">
            <v>20182</v>
          </cell>
          <cell r="BN248" t="str">
            <v>21194</v>
          </cell>
          <cell r="BO248" t="str">
            <v>-</v>
          </cell>
          <cell r="BP248" t="str">
            <v>-</v>
          </cell>
          <cell r="BQ248" t="str">
            <v>-</v>
          </cell>
          <cell r="BR248" t="str">
            <v>-</v>
          </cell>
          <cell r="BS248" t="str">
            <v>-</v>
          </cell>
          <cell r="BT248" t="str">
            <v>-</v>
          </cell>
          <cell r="BU248" t="str">
            <v>-</v>
          </cell>
          <cell r="BV248" t="str">
            <v>-</v>
          </cell>
          <cell r="BW248" t="str">
            <v>30197</v>
          </cell>
          <cell r="BX248" t="str">
            <v>-</v>
          </cell>
          <cell r="BY248" t="str">
            <v>-</v>
          </cell>
          <cell r="CB248" t="str">
            <v>-</v>
          </cell>
          <cell r="CC248" t="str">
            <v>-</v>
          </cell>
          <cell r="CD248" t="str">
            <v>-</v>
          </cell>
          <cell r="CE248" t="str">
            <v>-</v>
          </cell>
          <cell r="CF248" t="str">
            <v>-</v>
          </cell>
          <cell r="CG248" t="str">
            <v>-</v>
          </cell>
          <cell r="CH248" t="str">
            <v>-</v>
          </cell>
          <cell r="CI248" t="str">
            <v>-</v>
          </cell>
          <cell r="CJ248" t="str">
            <v>-</v>
          </cell>
          <cell r="CK248" t="str">
            <v>-</v>
          </cell>
          <cell r="CL248" t="str">
            <v>-</v>
          </cell>
          <cell r="CM248" t="str">
            <v>-</v>
          </cell>
          <cell r="CN248" t="str">
            <v>-</v>
          </cell>
          <cell r="CO248" t="str">
            <v>-</v>
          </cell>
          <cell r="CP248" t="str">
            <v>-</v>
          </cell>
          <cell r="CQ248" t="str">
            <v>-</v>
          </cell>
          <cell r="CR248" t="str">
            <v>-</v>
          </cell>
          <cell r="CS248" t="str">
            <v>-</v>
          </cell>
          <cell r="CT248" t="str">
            <v>-</v>
          </cell>
          <cell r="CU248" t="str">
            <v>SAN JUAN BAUTISTA TLACOATZINTEPEC</v>
          </cell>
          <cell r="CV248" t="str">
            <v>VENUSTIANO CARRANZA</v>
          </cell>
          <cell r="CW248" t="str">
            <v>-</v>
          </cell>
          <cell r="CX248" t="str">
            <v>-</v>
          </cell>
          <cell r="CY248" t="str">
            <v>-</v>
          </cell>
          <cell r="CZ248" t="str">
            <v>-</v>
          </cell>
          <cell r="DB248" t="str">
            <v>-</v>
          </cell>
          <cell r="DC248" t="str">
            <v>-</v>
          </cell>
          <cell r="DD248" t="str">
            <v>-</v>
          </cell>
          <cell r="DE248" t="str">
            <v>YECUATLA</v>
          </cell>
          <cell r="DF248" t="str">
            <v>-</v>
          </cell>
          <cell r="DG248" t="str">
            <v>-</v>
          </cell>
        </row>
        <row r="249">
          <cell r="AT249" t="str">
            <v>-</v>
          </cell>
          <cell r="AU249" t="str">
            <v>-</v>
          </cell>
          <cell r="AV249" t="str">
            <v>-</v>
          </cell>
          <cell r="AW249" t="str">
            <v>-</v>
          </cell>
          <cell r="AX249" t="str">
            <v>-</v>
          </cell>
          <cell r="AY249" t="str">
            <v>-</v>
          </cell>
          <cell r="AZ249" t="str">
            <v>-</v>
          </cell>
          <cell r="BA249" t="str">
            <v>-</v>
          </cell>
          <cell r="BB249" t="str">
            <v>-</v>
          </cell>
          <cell r="BC249" t="str">
            <v>-</v>
          </cell>
          <cell r="BD249" t="str">
            <v>-</v>
          </cell>
          <cell r="BE249" t="str">
            <v>-</v>
          </cell>
          <cell r="BF249" t="str">
            <v>-</v>
          </cell>
          <cell r="BG249" t="str">
            <v>-</v>
          </cell>
          <cell r="BH249" t="str">
            <v>-</v>
          </cell>
          <cell r="BI249" t="str">
            <v>-</v>
          </cell>
          <cell r="BJ249" t="str">
            <v>-</v>
          </cell>
          <cell r="BK249" t="str">
            <v>-</v>
          </cell>
          <cell r="BL249" t="str">
            <v>-</v>
          </cell>
          <cell r="BM249" t="str">
            <v>20183</v>
          </cell>
          <cell r="BN249" t="str">
            <v>21195</v>
          </cell>
          <cell r="BO249" t="str">
            <v>-</v>
          </cell>
          <cell r="BP249" t="str">
            <v>-</v>
          </cell>
          <cell r="BQ249" t="str">
            <v>-</v>
          </cell>
          <cell r="BR249" t="str">
            <v>-</v>
          </cell>
          <cell r="BS249" t="str">
            <v>-</v>
          </cell>
          <cell r="BT249" t="str">
            <v>-</v>
          </cell>
          <cell r="BU249" t="str">
            <v>-</v>
          </cell>
          <cell r="BV249" t="str">
            <v>-</v>
          </cell>
          <cell r="BW249" t="str">
            <v>30198</v>
          </cell>
          <cell r="BX249" t="str">
            <v>-</v>
          </cell>
          <cell r="BY249" t="str">
            <v>-</v>
          </cell>
          <cell r="CB249" t="str">
            <v>-</v>
          </cell>
          <cell r="CC249" t="str">
            <v>-</v>
          </cell>
          <cell r="CD249" t="str">
            <v>-</v>
          </cell>
          <cell r="CE249" t="str">
            <v>-</v>
          </cell>
          <cell r="CF249" t="str">
            <v>-</v>
          </cell>
          <cell r="CG249" t="str">
            <v>-</v>
          </cell>
          <cell r="CH249" t="str">
            <v>-</v>
          </cell>
          <cell r="CI249" t="str">
            <v>-</v>
          </cell>
          <cell r="CJ249" t="str">
            <v>-</v>
          </cell>
          <cell r="CK249" t="str">
            <v>-</v>
          </cell>
          <cell r="CL249" t="str">
            <v>-</v>
          </cell>
          <cell r="CM249" t="str">
            <v>-</v>
          </cell>
          <cell r="CN249" t="str">
            <v>-</v>
          </cell>
          <cell r="CO249" t="str">
            <v>-</v>
          </cell>
          <cell r="CP249" t="str">
            <v>-</v>
          </cell>
          <cell r="CQ249" t="str">
            <v>-</v>
          </cell>
          <cell r="CR249" t="str">
            <v>-</v>
          </cell>
          <cell r="CS249" t="str">
            <v>-</v>
          </cell>
          <cell r="CT249" t="str">
            <v>-</v>
          </cell>
          <cell r="CU249" t="str">
            <v>SAN JUAN BAUTISTA TLACHICHILCO</v>
          </cell>
          <cell r="CV249" t="str">
            <v>VICENTE GUERRERO</v>
          </cell>
          <cell r="CW249" t="str">
            <v>-</v>
          </cell>
          <cell r="CX249" t="str">
            <v>-</v>
          </cell>
          <cell r="CY249" t="str">
            <v>-</v>
          </cell>
          <cell r="CZ249" t="str">
            <v>-</v>
          </cell>
          <cell r="DB249" t="str">
            <v>-</v>
          </cell>
          <cell r="DC249" t="str">
            <v>-</v>
          </cell>
          <cell r="DD249" t="str">
            <v>-</v>
          </cell>
          <cell r="DE249" t="str">
            <v>ZACUALPAN</v>
          </cell>
          <cell r="DF249" t="str">
            <v>-</v>
          </cell>
          <cell r="DG249" t="str">
            <v>-</v>
          </cell>
        </row>
        <row r="250">
          <cell r="AT250" t="str">
            <v>-</v>
          </cell>
          <cell r="AU250" t="str">
            <v>-</v>
          </cell>
          <cell r="AV250" t="str">
            <v>-</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t="str">
            <v>-</v>
          </cell>
          <cell r="BJ250" t="str">
            <v>-</v>
          </cell>
          <cell r="BK250" t="str">
            <v>-</v>
          </cell>
          <cell r="BL250" t="str">
            <v>-</v>
          </cell>
          <cell r="BM250" t="str">
            <v>20185</v>
          </cell>
          <cell r="BN250" t="str">
            <v>21196</v>
          </cell>
          <cell r="BO250" t="str">
            <v>-</v>
          </cell>
          <cell r="BP250" t="str">
            <v>-</v>
          </cell>
          <cell r="BQ250" t="str">
            <v>-</v>
          </cell>
          <cell r="BR250" t="str">
            <v>-</v>
          </cell>
          <cell r="BS250" t="str">
            <v>-</v>
          </cell>
          <cell r="BT250" t="str">
            <v>-</v>
          </cell>
          <cell r="BU250" t="str">
            <v>-</v>
          </cell>
          <cell r="BV250" t="str">
            <v>-</v>
          </cell>
          <cell r="BW250" t="str">
            <v>30199</v>
          </cell>
          <cell r="BX250" t="str">
            <v>-</v>
          </cell>
          <cell r="BY250" t="str">
            <v>-</v>
          </cell>
          <cell r="CB250" t="str">
            <v>-</v>
          </cell>
          <cell r="CC250" t="str">
            <v>-</v>
          </cell>
          <cell r="CD250" t="str">
            <v>-</v>
          </cell>
          <cell r="CE250" t="str">
            <v>-</v>
          </cell>
          <cell r="CF250" t="str">
            <v>-</v>
          </cell>
          <cell r="CG250" t="str">
            <v>-</v>
          </cell>
          <cell r="CH250" t="str">
            <v>-</v>
          </cell>
          <cell r="CI250" t="str">
            <v>-</v>
          </cell>
          <cell r="CJ250" t="str">
            <v>-</v>
          </cell>
          <cell r="CK250" t="str">
            <v>-</v>
          </cell>
          <cell r="CL250" t="str">
            <v>-</v>
          </cell>
          <cell r="CM250" t="str">
            <v>-</v>
          </cell>
          <cell r="CN250" t="str">
            <v>-</v>
          </cell>
          <cell r="CO250" t="str">
            <v>-</v>
          </cell>
          <cell r="CP250" t="str">
            <v>-</v>
          </cell>
          <cell r="CQ250" t="str">
            <v>-</v>
          </cell>
          <cell r="CR250" t="str">
            <v>-</v>
          </cell>
          <cell r="CS250" t="str">
            <v>-</v>
          </cell>
          <cell r="CT250" t="str">
            <v>-</v>
          </cell>
          <cell r="CU250" t="str">
            <v>SAN JUAN CACAHUATEPEC</v>
          </cell>
          <cell r="CV250" t="str">
            <v>XAYACATLÁN DE BRAVO</v>
          </cell>
          <cell r="CW250" t="str">
            <v>-</v>
          </cell>
          <cell r="CX250" t="str">
            <v>-</v>
          </cell>
          <cell r="CY250" t="str">
            <v>-</v>
          </cell>
          <cell r="CZ250" t="str">
            <v>-</v>
          </cell>
          <cell r="DB250" t="str">
            <v>-</v>
          </cell>
          <cell r="DC250" t="str">
            <v>-</v>
          </cell>
          <cell r="DD250" t="str">
            <v>-</v>
          </cell>
          <cell r="DE250" t="str">
            <v>ZARAGOZA</v>
          </cell>
          <cell r="DF250" t="str">
            <v>-</v>
          </cell>
          <cell r="DG250" t="str">
            <v>-</v>
          </cell>
        </row>
        <row r="251">
          <cell r="AT251" t="str">
            <v>-</v>
          </cell>
          <cell r="AU251" t="str">
            <v>-</v>
          </cell>
          <cell r="AV251" t="str">
            <v>-</v>
          </cell>
          <cell r="AW251" t="str">
            <v>-</v>
          </cell>
          <cell r="AX251" t="str">
            <v>-</v>
          </cell>
          <cell r="AY251" t="str">
            <v>-</v>
          </cell>
          <cell r="AZ251" t="str">
            <v>-</v>
          </cell>
          <cell r="BA251" t="str">
            <v>-</v>
          </cell>
          <cell r="BB251" t="str">
            <v>-</v>
          </cell>
          <cell r="BC251" t="str">
            <v>-</v>
          </cell>
          <cell r="BD251" t="str">
            <v>-</v>
          </cell>
          <cell r="BE251" t="str">
            <v>-</v>
          </cell>
          <cell r="BF251" t="str">
            <v>-</v>
          </cell>
          <cell r="BG251" t="str">
            <v>-</v>
          </cell>
          <cell r="BH251" t="str">
            <v>-</v>
          </cell>
          <cell r="BI251" t="str">
            <v>-</v>
          </cell>
          <cell r="BJ251" t="str">
            <v>-</v>
          </cell>
          <cell r="BK251" t="str">
            <v>-</v>
          </cell>
          <cell r="BL251" t="str">
            <v>-</v>
          </cell>
          <cell r="BM251" t="str">
            <v>20186</v>
          </cell>
          <cell r="BN251" t="str">
            <v>21198</v>
          </cell>
          <cell r="BO251" t="str">
            <v>-</v>
          </cell>
          <cell r="BP251" t="str">
            <v>-</v>
          </cell>
          <cell r="BQ251" t="str">
            <v>-</v>
          </cell>
          <cell r="BR251" t="str">
            <v>-</v>
          </cell>
          <cell r="BS251" t="str">
            <v>-</v>
          </cell>
          <cell r="BT251" t="str">
            <v>-</v>
          </cell>
          <cell r="BU251" t="str">
            <v>-</v>
          </cell>
          <cell r="BV251" t="str">
            <v>-</v>
          </cell>
          <cell r="BW251" t="str">
            <v>30200</v>
          </cell>
          <cell r="BX251" t="str">
            <v>-</v>
          </cell>
          <cell r="BY251" t="str">
            <v>-</v>
          </cell>
          <cell r="CB251" t="str">
            <v>-</v>
          </cell>
          <cell r="CC251" t="str">
            <v>-</v>
          </cell>
          <cell r="CD251" t="str">
            <v>-</v>
          </cell>
          <cell r="CE251" t="str">
            <v>-</v>
          </cell>
          <cell r="CF251" t="str">
            <v>-</v>
          </cell>
          <cell r="CG251" t="str">
            <v>-</v>
          </cell>
          <cell r="CH251" t="str">
            <v>-</v>
          </cell>
          <cell r="CI251" t="str">
            <v>-</v>
          </cell>
          <cell r="CJ251" t="str">
            <v>-</v>
          </cell>
          <cell r="CK251" t="str">
            <v>-</v>
          </cell>
          <cell r="CL251" t="str">
            <v>-</v>
          </cell>
          <cell r="CM251" t="str">
            <v>-</v>
          </cell>
          <cell r="CN251" t="str">
            <v>-</v>
          </cell>
          <cell r="CO251" t="str">
            <v>-</v>
          </cell>
          <cell r="CP251" t="str">
            <v>-</v>
          </cell>
          <cell r="CQ251" t="str">
            <v>-</v>
          </cell>
          <cell r="CR251" t="str">
            <v>-</v>
          </cell>
          <cell r="CS251" t="str">
            <v>-</v>
          </cell>
          <cell r="CT251" t="str">
            <v>-</v>
          </cell>
          <cell r="CU251" t="str">
            <v>SAN JUAN CIENEGUILLA</v>
          </cell>
          <cell r="CV251" t="str">
            <v>XICOTLÁN</v>
          </cell>
          <cell r="CW251" t="str">
            <v>-</v>
          </cell>
          <cell r="CX251" t="str">
            <v>-</v>
          </cell>
          <cell r="CY251" t="str">
            <v>-</v>
          </cell>
          <cell r="CZ251" t="str">
            <v>-</v>
          </cell>
          <cell r="DB251" t="str">
            <v>-</v>
          </cell>
          <cell r="DC251" t="str">
            <v>-</v>
          </cell>
          <cell r="DD251" t="str">
            <v>-</v>
          </cell>
          <cell r="DE251" t="str">
            <v>ZENTLA</v>
          </cell>
          <cell r="DF251" t="str">
            <v>-</v>
          </cell>
          <cell r="DG251" t="str">
            <v>-</v>
          </cell>
        </row>
        <row r="252">
          <cell r="AT252" t="str">
            <v>-</v>
          </cell>
          <cell r="AU252" t="str">
            <v>-</v>
          </cell>
          <cell r="AV252" t="str">
            <v>-</v>
          </cell>
          <cell r="AW252" t="str">
            <v>-</v>
          </cell>
          <cell r="AX252" t="str">
            <v>-</v>
          </cell>
          <cell r="AY252" t="str">
            <v>-</v>
          </cell>
          <cell r="AZ252" t="str">
            <v>-</v>
          </cell>
          <cell r="BA252" t="str">
            <v>-</v>
          </cell>
          <cell r="BB252" t="str">
            <v>-</v>
          </cell>
          <cell r="BC252" t="str">
            <v>-</v>
          </cell>
          <cell r="BD252" t="str">
            <v>-</v>
          </cell>
          <cell r="BE252" t="str">
            <v>-</v>
          </cell>
          <cell r="BF252" t="str">
            <v>-</v>
          </cell>
          <cell r="BG252" t="str">
            <v>-</v>
          </cell>
          <cell r="BH252" t="str">
            <v>-</v>
          </cell>
          <cell r="BI252" t="str">
            <v>-</v>
          </cell>
          <cell r="BJ252" t="str">
            <v>-</v>
          </cell>
          <cell r="BK252" t="str">
            <v>-</v>
          </cell>
          <cell r="BL252" t="str">
            <v>-</v>
          </cell>
          <cell r="BM252" t="str">
            <v>20187</v>
          </cell>
          <cell r="BN252" t="str">
            <v>21199</v>
          </cell>
          <cell r="BO252" t="str">
            <v>-</v>
          </cell>
          <cell r="BP252" t="str">
            <v>-</v>
          </cell>
          <cell r="BQ252" t="str">
            <v>-</v>
          </cell>
          <cell r="BR252" t="str">
            <v>-</v>
          </cell>
          <cell r="BS252" t="str">
            <v>-</v>
          </cell>
          <cell r="BT252" t="str">
            <v>-</v>
          </cell>
          <cell r="BU252" t="str">
            <v>-</v>
          </cell>
          <cell r="BV252" t="str">
            <v>-</v>
          </cell>
          <cell r="BW252" t="str">
            <v>30201</v>
          </cell>
          <cell r="BX252" t="str">
            <v>-</v>
          </cell>
          <cell r="BY252" t="str">
            <v>-</v>
          </cell>
          <cell r="CB252" t="str">
            <v>-</v>
          </cell>
          <cell r="CC252" t="str">
            <v>-</v>
          </cell>
          <cell r="CD252" t="str">
            <v>-</v>
          </cell>
          <cell r="CE252" t="str">
            <v>-</v>
          </cell>
          <cell r="CF252" t="str">
            <v>-</v>
          </cell>
          <cell r="CG252" t="str">
            <v>-</v>
          </cell>
          <cell r="CH252" t="str">
            <v>-</v>
          </cell>
          <cell r="CI252" t="str">
            <v>-</v>
          </cell>
          <cell r="CJ252" t="str">
            <v>-</v>
          </cell>
          <cell r="CK252" t="str">
            <v>-</v>
          </cell>
          <cell r="CL252" t="str">
            <v>-</v>
          </cell>
          <cell r="CM252" t="str">
            <v>-</v>
          </cell>
          <cell r="CN252" t="str">
            <v>-</v>
          </cell>
          <cell r="CO252" t="str">
            <v>-</v>
          </cell>
          <cell r="CP252" t="str">
            <v>-</v>
          </cell>
          <cell r="CQ252" t="str">
            <v>-</v>
          </cell>
          <cell r="CR252" t="str">
            <v>-</v>
          </cell>
          <cell r="CS252" t="str">
            <v>-</v>
          </cell>
          <cell r="CT252" t="str">
            <v>-</v>
          </cell>
          <cell r="CU252" t="str">
            <v>SAN JUAN COATZÓSPAM</v>
          </cell>
          <cell r="CV252" t="str">
            <v>XIUTETELCO</v>
          </cell>
          <cell r="CW252" t="str">
            <v>-</v>
          </cell>
          <cell r="CX252" t="str">
            <v>-</v>
          </cell>
          <cell r="CY252" t="str">
            <v>-</v>
          </cell>
          <cell r="CZ252" t="str">
            <v>-</v>
          </cell>
          <cell r="DB252" t="str">
            <v>-</v>
          </cell>
          <cell r="DC252" t="str">
            <v>-</v>
          </cell>
          <cell r="DD252" t="str">
            <v>-</v>
          </cell>
          <cell r="DE252" t="str">
            <v>ZONGOLICA</v>
          </cell>
          <cell r="DF252" t="str">
            <v>-</v>
          </cell>
          <cell r="DG252" t="str">
            <v>-</v>
          </cell>
        </row>
        <row r="253">
          <cell r="AT253" t="str">
            <v>-</v>
          </cell>
          <cell r="AU253" t="str">
            <v>-</v>
          </cell>
          <cell r="AV253" t="str">
            <v>-</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t="str">
            <v>-</v>
          </cell>
          <cell r="BJ253" t="str">
            <v>-</v>
          </cell>
          <cell r="BK253" t="str">
            <v>-</v>
          </cell>
          <cell r="BL253" t="str">
            <v>-</v>
          </cell>
          <cell r="BM253" t="str">
            <v>20188</v>
          </cell>
          <cell r="BN253" t="str">
            <v>21200</v>
          </cell>
          <cell r="BO253" t="str">
            <v>-</v>
          </cell>
          <cell r="BP253" t="str">
            <v>-</v>
          </cell>
          <cell r="BQ253" t="str">
            <v>-</v>
          </cell>
          <cell r="BR253" t="str">
            <v>-</v>
          </cell>
          <cell r="BS253" t="str">
            <v>-</v>
          </cell>
          <cell r="BT253" t="str">
            <v>-</v>
          </cell>
          <cell r="BU253" t="str">
            <v>-</v>
          </cell>
          <cell r="BV253" t="str">
            <v>-</v>
          </cell>
          <cell r="BW253" t="str">
            <v>30202</v>
          </cell>
          <cell r="BX253" t="str">
            <v>-</v>
          </cell>
          <cell r="BY253" t="str">
            <v>-</v>
          </cell>
          <cell r="CB253" t="str">
            <v>-</v>
          </cell>
          <cell r="CC253" t="str">
            <v>-</v>
          </cell>
          <cell r="CD253" t="str">
            <v>-</v>
          </cell>
          <cell r="CE253" t="str">
            <v>-</v>
          </cell>
          <cell r="CF253" t="str">
            <v>-</v>
          </cell>
          <cell r="CG253" t="str">
            <v>-</v>
          </cell>
          <cell r="CH253" t="str">
            <v>-</v>
          </cell>
          <cell r="CI253" t="str">
            <v>-</v>
          </cell>
          <cell r="CJ253" t="str">
            <v>-</v>
          </cell>
          <cell r="CK253" t="str">
            <v>-</v>
          </cell>
          <cell r="CL253" t="str">
            <v>-</v>
          </cell>
          <cell r="CM253" t="str">
            <v>-</v>
          </cell>
          <cell r="CN253" t="str">
            <v>-</v>
          </cell>
          <cell r="CO253" t="str">
            <v>-</v>
          </cell>
          <cell r="CP253" t="str">
            <v>-</v>
          </cell>
          <cell r="CQ253" t="str">
            <v>-</v>
          </cell>
          <cell r="CR253" t="str">
            <v>-</v>
          </cell>
          <cell r="CS253" t="str">
            <v>-</v>
          </cell>
          <cell r="CT253" t="str">
            <v>-</v>
          </cell>
          <cell r="CU253" t="str">
            <v>SAN JUAN COLORADO</v>
          </cell>
          <cell r="CV253" t="str">
            <v>XOCHIAPULCO</v>
          </cell>
          <cell r="CW253" t="str">
            <v>-</v>
          </cell>
          <cell r="CX253" t="str">
            <v>-</v>
          </cell>
          <cell r="CY253" t="str">
            <v>-</v>
          </cell>
          <cell r="CZ253" t="str">
            <v>-</v>
          </cell>
          <cell r="DB253" t="str">
            <v>-</v>
          </cell>
          <cell r="DC253" t="str">
            <v>-</v>
          </cell>
          <cell r="DD253" t="str">
            <v>-</v>
          </cell>
          <cell r="DE253" t="str">
            <v>ZONTECOMATLÁN DE LÓPEZ Y FUENTES</v>
          </cell>
          <cell r="DF253" t="str">
            <v>-</v>
          </cell>
          <cell r="DG253" t="str">
            <v>-</v>
          </cell>
        </row>
        <row r="254">
          <cell r="AT254" t="str">
            <v>-</v>
          </cell>
          <cell r="AU254" t="str">
            <v>-</v>
          </cell>
          <cell r="AV254" t="str">
            <v>-</v>
          </cell>
          <cell r="AW254" t="str">
            <v>-</v>
          </cell>
          <cell r="AX254" t="str">
            <v>-</v>
          </cell>
          <cell r="AY254" t="str">
            <v>-</v>
          </cell>
          <cell r="AZ254" t="str">
            <v>-</v>
          </cell>
          <cell r="BA254" t="str">
            <v>-</v>
          </cell>
          <cell r="BB254" t="str">
            <v>-</v>
          </cell>
          <cell r="BC254" t="str">
            <v>-</v>
          </cell>
          <cell r="BD254" t="str">
            <v>-</v>
          </cell>
          <cell r="BE254" t="str">
            <v>-</v>
          </cell>
          <cell r="BF254" t="str">
            <v>-</v>
          </cell>
          <cell r="BG254" t="str">
            <v>-</v>
          </cell>
          <cell r="BH254" t="str">
            <v>-</v>
          </cell>
          <cell r="BI254" t="str">
            <v>-</v>
          </cell>
          <cell r="BJ254" t="str">
            <v>-</v>
          </cell>
          <cell r="BK254" t="str">
            <v>-</v>
          </cell>
          <cell r="BL254" t="str">
            <v>-</v>
          </cell>
          <cell r="BM254" t="str">
            <v>20189</v>
          </cell>
          <cell r="BN254" t="str">
            <v>21201</v>
          </cell>
          <cell r="BO254" t="str">
            <v>-</v>
          </cell>
          <cell r="BP254" t="str">
            <v>-</v>
          </cell>
          <cell r="BQ254" t="str">
            <v>-</v>
          </cell>
          <cell r="BR254" t="str">
            <v>-</v>
          </cell>
          <cell r="BS254" t="str">
            <v>-</v>
          </cell>
          <cell r="BT254" t="str">
            <v>-</v>
          </cell>
          <cell r="BU254" t="str">
            <v>-</v>
          </cell>
          <cell r="BV254" t="str">
            <v>-</v>
          </cell>
          <cell r="BW254" t="str">
            <v>30203</v>
          </cell>
          <cell r="BX254" t="str">
            <v>-</v>
          </cell>
          <cell r="BY254" t="str">
            <v>-</v>
          </cell>
          <cell r="CB254" t="str">
            <v>-</v>
          </cell>
          <cell r="CC254" t="str">
            <v>-</v>
          </cell>
          <cell r="CD254" t="str">
            <v>-</v>
          </cell>
          <cell r="CE254" t="str">
            <v>-</v>
          </cell>
          <cell r="CF254" t="str">
            <v>-</v>
          </cell>
          <cell r="CG254" t="str">
            <v>-</v>
          </cell>
          <cell r="CH254" t="str">
            <v>-</v>
          </cell>
          <cell r="CI254" t="str">
            <v>-</v>
          </cell>
          <cell r="CJ254" t="str">
            <v>-</v>
          </cell>
          <cell r="CK254" t="str">
            <v>-</v>
          </cell>
          <cell r="CL254" t="str">
            <v>-</v>
          </cell>
          <cell r="CM254" t="str">
            <v>-</v>
          </cell>
          <cell r="CN254" t="str">
            <v>-</v>
          </cell>
          <cell r="CO254" t="str">
            <v>-</v>
          </cell>
          <cell r="CP254" t="str">
            <v>-</v>
          </cell>
          <cell r="CQ254" t="str">
            <v>-</v>
          </cell>
          <cell r="CR254" t="str">
            <v>-</v>
          </cell>
          <cell r="CS254" t="str">
            <v>-</v>
          </cell>
          <cell r="CT254" t="str">
            <v>-</v>
          </cell>
          <cell r="CU254" t="str">
            <v>SAN JUAN COMALTEPEC</v>
          </cell>
          <cell r="CV254" t="str">
            <v>XOCHILTEPEC</v>
          </cell>
          <cell r="CW254" t="str">
            <v>-</v>
          </cell>
          <cell r="CX254" t="str">
            <v>-</v>
          </cell>
          <cell r="CY254" t="str">
            <v>-</v>
          </cell>
          <cell r="CZ254" t="str">
            <v>-</v>
          </cell>
          <cell r="DB254" t="str">
            <v>-</v>
          </cell>
          <cell r="DC254" t="str">
            <v>-</v>
          </cell>
          <cell r="DD254" t="str">
            <v>-</v>
          </cell>
          <cell r="DE254" t="str">
            <v>ZOZOCOLCO DE HIDALGO</v>
          </cell>
          <cell r="DF254" t="str">
            <v>-</v>
          </cell>
          <cell r="DG254" t="str">
            <v>-</v>
          </cell>
        </row>
        <row r="255">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20190</v>
          </cell>
          <cell r="BN255" t="str">
            <v>21202</v>
          </cell>
          <cell r="BO255" t="str">
            <v>-</v>
          </cell>
          <cell r="BP255" t="str">
            <v>-</v>
          </cell>
          <cell r="BQ255" t="str">
            <v>-</v>
          </cell>
          <cell r="BR255" t="str">
            <v>-</v>
          </cell>
          <cell r="BS255" t="str">
            <v>-</v>
          </cell>
          <cell r="BT255" t="str">
            <v>-</v>
          </cell>
          <cell r="BU255" t="str">
            <v>-</v>
          </cell>
          <cell r="BV255" t="str">
            <v>-</v>
          </cell>
          <cell r="BW255" t="str">
            <v>30204</v>
          </cell>
          <cell r="BX255" t="str">
            <v>-</v>
          </cell>
          <cell r="BY255" t="str">
            <v>-</v>
          </cell>
          <cell r="CB255" t="str">
            <v>-</v>
          </cell>
          <cell r="CC255" t="str">
            <v>-</v>
          </cell>
          <cell r="CD255" t="str">
            <v>-</v>
          </cell>
          <cell r="CE255" t="str">
            <v>-</v>
          </cell>
          <cell r="CF255" t="str">
            <v>-</v>
          </cell>
          <cell r="CG255" t="str">
            <v>-</v>
          </cell>
          <cell r="CH255" t="str">
            <v>-</v>
          </cell>
          <cell r="CI255" t="str">
            <v>-</v>
          </cell>
          <cell r="CJ255" t="str">
            <v>-</v>
          </cell>
          <cell r="CK255" t="str">
            <v>-</v>
          </cell>
          <cell r="CL255" t="str">
            <v>-</v>
          </cell>
          <cell r="CM255" t="str">
            <v>-</v>
          </cell>
          <cell r="CN255" t="str">
            <v>-</v>
          </cell>
          <cell r="CO255" t="str">
            <v>-</v>
          </cell>
          <cell r="CP255" t="str">
            <v>-</v>
          </cell>
          <cell r="CQ255" t="str">
            <v>-</v>
          </cell>
          <cell r="CR255" t="str">
            <v>-</v>
          </cell>
          <cell r="CS255" t="str">
            <v>-</v>
          </cell>
          <cell r="CT255" t="str">
            <v>-</v>
          </cell>
          <cell r="CU255" t="str">
            <v>SAN JUAN COTZOCÓN</v>
          </cell>
          <cell r="CV255" t="str">
            <v>XOCHITLÁN DE VICENTE SUÁREZ</v>
          </cell>
          <cell r="CW255" t="str">
            <v>-</v>
          </cell>
          <cell r="CX255" t="str">
            <v>-</v>
          </cell>
          <cell r="CY255" t="str">
            <v>-</v>
          </cell>
          <cell r="CZ255" t="str">
            <v>-</v>
          </cell>
          <cell r="DB255" t="str">
            <v>-</v>
          </cell>
          <cell r="DC255" t="str">
            <v>-</v>
          </cell>
          <cell r="DD255" t="str">
            <v>-</v>
          </cell>
          <cell r="DE255" t="str">
            <v>AGUA DULCE</v>
          </cell>
          <cell r="DF255" t="str">
            <v>-</v>
          </cell>
          <cell r="DG255" t="str">
            <v>-</v>
          </cell>
        </row>
        <row r="256">
          <cell r="AT256" t="str">
            <v>-</v>
          </cell>
          <cell r="AU256" t="str">
            <v>-</v>
          </cell>
          <cell r="AV256" t="str">
            <v>-</v>
          </cell>
          <cell r="AW256" t="str">
            <v>-</v>
          </cell>
          <cell r="AX256" t="str">
            <v>-</v>
          </cell>
          <cell r="AY256" t="str">
            <v>-</v>
          </cell>
          <cell r="AZ256" t="str">
            <v>-</v>
          </cell>
          <cell r="BA256" t="str">
            <v>-</v>
          </cell>
          <cell r="BB256" t="str">
            <v>-</v>
          </cell>
          <cell r="BC256" t="str">
            <v>-</v>
          </cell>
          <cell r="BD256" t="str">
            <v>-</v>
          </cell>
          <cell r="BE256" t="str">
            <v>-</v>
          </cell>
          <cell r="BF256" t="str">
            <v>-</v>
          </cell>
          <cell r="BG256" t="str">
            <v>-</v>
          </cell>
          <cell r="BH256" t="str">
            <v>-</v>
          </cell>
          <cell r="BI256" t="str">
            <v>-</v>
          </cell>
          <cell r="BJ256" t="str">
            <v>-</v>
          </cell>
          <cell r="BK256" t="str">
            <v>-</v>
          </cell>
          <cell r="BL256" t="str">
            <v>-</v>
          </cell>
          <cell r="BM256" t="str">
            <v>20191</v>
          </cell>
          <cell r="BN256" t="str">
            <v>21203</v>
          </cell>
          <cell r="BO256" t="str">
            <v>-</v>
          </cell>
          <cell r="BP256" t="str">
            <v>-</v>
          </cell>
          <cell r="BQ256" t="str">
            <v>-</v>
          </cell>
          <cell r="BR256" t="str">
            <v>-</v>
          </cell>
          <cell r="BS256" t="str">
            <v>-</v>
          </cell>
          <cell r="BT256" t="str">
            <v>-</v>
          </cell>
          <cell r="BU256" t="str">
            <v>-</v>
          </cell>
          <cell r="BV256" t="str">
            <v>-</v>
          </cell>
          <cell r="BW256" t="str">
            <v>30205</v>
          </cell>
          <cell r="BX256" t="str">
            <v>-</v>
          </cell>
          <cell r="BY256" t="str">
            <v>-</v>
          </cell>
          <cell r="CB256" t="str">
            <v>-</v>
          </cell>
          <cell r="CC256" t="str">
            <v>-</v>
          </cell>
          <cell r="CD256" t="str">
            <v>-</v>
          </cell>
          <cell r="CE256" t="str">
            <v>-</v>
          </cell>
          <cell r="CF256" t="str">
            <v>-</v>
          </cell>
          <cell r="CG256" t="str">
            <v>-</v>
          </cell>
          <cell r="CH256" t="str">
            <v>-</v>
          </cell>
          <cell r="CI256" t="str">
            <v>-</v>
          </cell>
          <cell r="CJ256" t="str">
            <v>-</v>
          </cell>
          <cell r="CK256" t="str">
            <v>-</v>
          </cell>
          <cell r="CL256" t="str">
            <v>-</v>
          </cell>
          <cell r="CM256" t="str">
            <v>-</v>
          </cell>
          <cell r="CN256" t="str">
            <v>-</v>
          </cell>
          <cell r="CO256" t="str">
            <v>-</v>
          </cell>
          <cell r="CP256" t="str">
            <v>-</v>
          </cell>
          <cell r="CQ256" t="str">
            <v>-</v>
          </cell>
          <cell r="CR256" t="str">
            <v>-</v>
          </cell>
          <cell r="CS256" t="str">
            <v>-</v>
          </cell>
          <cell r="CT256" t="str">
            <v>-</v>
          </cell>
          <cell r="CU256" t="str">
            <v>SAN JUAN CHICOMEZÚCHIL</v>
          </cell>
          <cell r="CV256" t="str">
            <v>XOCHITLÁN TODOS SANTOS</v>
          </cell>
          <cell r="CW256" t="str">
            <v>-</v>
          </cell>
          <cell r="CX256" t="str">
            <v>-</v>
          </cell>
          <cell r="CY256" t="str">
            <v>-</v>
          </cell>
          <cell r="CZ256" t="str">
            <v>-</v>
          </cell>
          <cell r="DB256" t="str">
            <v>-</v>
          </cell>
          <cell r="DC256" t="str">
            <v>-</v>
          </cell>
          <cell r="DD256" t="str">
            <v>-</v>
          </cell>
          <cell r="DE256" t="str">
            <v>EL HIGO</v>
          </cell>
          <cell r="DF256" t="str">
            <v>-</v>
          </cell>
          <cell r="DG256" t="str">
            <v>-</v>
          </cell>
        </row>
        <row r="257">
          <cell r="AT257" t="str">
            <v>-</v>
          </cell>
          <cell r="AU257" t="str">
            <v>-</v>
          </cell>
          <cell r="AV257" t="str">
            <v>-</v>
          </cell>
          <cell r="AW257" t="str">
            <v>-</v>
          </cell>
          <cell r="AX257" t="str">
            <v>-</v>
          </cell>
          <cell r="AY257" t="str">
            <v>-</v>
          </cell>
          <cell r="AZ257" t="str">
            <v>-</v>
          </cell>
          <cell r="BA257" t="str">
            <v>-</v>
          </cell>
          <cell r="BB257" t="str">
            <v>-</v>
          </cell>
          <cell r="BC257" t="str">
            <v>-</v>
          </cell>
          <cell r="BD257" t="str">
            <v>-</v>
          </cell>
          <cell r="BE257" t="str">
            <v>-</v>
          </cell>
          <cell r="BF257" t="str">
            <v>-</v>
          </cell>
          <cell r="BG257" t="str">
            <v>-</v>
          </cell>
          <cell r="BH257" t="str">
            <v>-</v>
          </cell>
          <cell r="BI257" t="str">
            <v>-</v>
          </cell>
          <cell r="BJ257" t="str">
            <v>-</v>
          </cell>
          <cell r="BK257" t="str">
            <v>-</v>
          </cell>
          <cell r="BL257" t="str">
            <v>-</v>
          </cell>
          <cell r="BM257" t="str">
            <v>20192</v>
          </cell>
          <cell r="BN257" t="str">
            <v>21204</v>
          </cell>
          <cell r="BO257" t="str">
            <v>-</v>
          </cell>
          <cell r="BP257" t="str">
            <v>-</v>
          </cell>
          <cell r="BQ257" t="str">
            <v>-</v>
          </cell>
          <cell r="BR257" t="str">
            <v>-</v>
          </cell>
          <cell r="BS257" t="str">
            <v>-</v>
          </cell>
          <cell r="BT257" t="str">
            <v>-</v>
          </cell>
          <cell r="BU257" t="str">
            <v>-</v>
          </cell>
          <cell r="BV257" t="str">
            <v>-</v>
          </cell>
          <cell r="BW257" t="str">
            <v>30206</v>
          </cell>
          <cell r="BX257" t="str">
            <v>-</v>
          </cell>
          <cell r="BY257" t="str">
            <v>-</v>
          </cell>
          <cell r="CB257" t="str">
            <v>-</v>
          </cell>
          <cell r="CC257" t="str">
            <v>-</v>
          </cell>
          <cell r="CD257" t="str">
            <v>-</v>
          </cell>
          <cell r="CE257" t="str">
            <v>-</v>
          </cell>
          <cell r="CF257" t="str">
            <v>-</v>
          </cell>
          <cell r="CG257" t="str">
            <v>-</v>
          </cell>
          <cell r="CH257" t="str">
            <v>-</v>
          </cell>
          <cell r="CI257" t="str">
            <v>-</v>
          </cell>
          <cell r="CJ257" t="str">
            <v>-</v>
          </cell>
          <cell r="CK257" t="str">
            <v>-</v>
          </cell>
          <cell r="CL257" t="str">
            <v>-</v>
          </cell>
          <cell r="CM257" t="str">
            <v>-</v>
          </cell>
          <cell r="CN257" t="str">
            <v>-</v>
          </cell>
          <cell r="CO257" t="str">
            <v>-</v>
          </cell>
          <cell r="CP257" t="str">
            <v>-</v>
          </cell>
          <cell r="CQ257" t="str">
            <v>-</v>
          </cell>
          <cell r="CR257" t="str">
            <v>-</v>
          </cell>
          <cell r="CS257" t="str">
            <v>-</v>
          </cell>
          <cell r="CT257" t="str">
            <v>-</v>
          </cell>
          <cell r="CU257" t="str">
            <v>SAN JUAN CHILATECA</v>
          </cell>
          <cell r="CV257" t="str">
            <v>YAONÁHUAC</v>
          </cell>
          <cell r="CW257" t="str">
            <v>-</v>
          </cell>
          <cell r="CX257" t="str">
            <v>-</v>
          </cell>
          <cell r="CY257" t="str">
            <v>-</v>
          </cell>
          <cell r="CZ257" t="str">
            <v>-</v>
          </cell>
          <cell r="DB257" t="str">
            <v>-</v>
          </cell>
          <cell r="DC257" t="str">
            <v>-</v>
          </cell>
          <cell r="DD257" t="str">
            <v>-</v>
          </cell>
          <cell r="DE257" t="str">
            <v>NANCHITAL DE LÁZARO CÁRDENAS DEL RÍO</v>
          </cell>
          <cell r="DF257" t="str">
            <v>-</v>
          </cell>
          <cell r="DG257" t="str">
            <v>-</v>
          </cell>
        </row>
        <row r="258">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20193</v>
          </cell>
          <cell r="BN258" t="str">
            <v>21205</v>
          </cell>
          <cell r="BO258" t="str">
            <v>-</v>
          </cell>
          <cell r="BP258" t="str">
            <v>-</v>
          </cell>
          <cell r="BQ258" t="str">
            <v>-</v>
          </cell>
          <cell r="BR258" t="str">
            <v>-</v>
          </cell>
          <cell r="BS258" t="str">
            <v>-</v>
          </cell>
          <cell r="BT258" t="str">
            <v>-</v>
          </cell>
          <cell r="BU258" t="str">
            <v>-</v>
          </cell>
          <cell r="BV258" t="str">
            <v>-</v>
          </cell>
          <cell r="BW258" t="str">
            <v>30207</v>
          </cell>
          <cell r="BX258" t="str">
            <v>-</v>
          </cell>
          <cell r="BY258" t="str">
            <v>-</v>
          </cell>
          <cell r="CB258" t="str">
            <v>-</v>
          </cell>
          <cell r="CC258" t="str">
            <v>-</v>
          </cell>
          <cell r="CD258" t="str">
            <v>-</v>
          </cell>
          <cell r="CE258" t="str">
            <v>-</v>
          </cell>
          <cell r="CF258" t="str">
            <v>-</v>
          </cell>
          <cell r="CG258" t="str">
            <v>-</v>
          </cell>
          <cell r="CH258" t="str">
            <v>-</v>
          </cell>
          <cell r="CI258" t="str">
            <v>-</v>
          </cell>
          <cell r="CJ258" t="str">
            <v>-</v>
          </cell>
          <cell r="CK258" t="str">
            <v>-</v>
          </cell>
          <cell r="CL258" t="str">
            <v>-</v>
          </cell>
          <cell r="CM258" t="str">
            <v>-</v>
          </cell>
          <cell r="CN258" t="str">
            <v>-</v>
          </cell>
          <cell r="CO258" t="str">
            <v>-</v>
          </cell>
          <cell r="CP258" t="str">
            <v>-</v>
          </cell>
          <cell r="CQ258" t="str">
            <v>-</v>
          </cell>
          <cell r="CR258" t="str">
            <v>-</v>
          </cell>
          <cell r="CS258" t="str">
            <v>-</v>
          </cell>
          <cell r="CT258" t="str">
            <v>-</v>
          </cell>
          <cell r="CU258" t="str">
            <v>SAN JUAN DEL ESTADO</v>
          </cell>
          <cell r="CV258" t="str">
            <v>YEHUALTEPEC</v>
          </cell>
          <cell r="CW258" t="str">
            <v>-</v>
          </cell>
          <cell r="CX258" t="str">
            <v>-</v>
          </cell>
          <cell r="CY258" t="str">
            <v>-</v>
          </cell>
          <cell r="CZ258" t="str">
            <v>-</v>
          </cell>
          <cell r="DB258" t="str">
            <v>-</v>
          </cell>
          <cell r="DC258" t="str">
            <v>-</v>
          </cell>
          <cell r="DD258" t="str">
            <v>-</v>
          </cell>
          <cell r="DE258" t="str">
            <v>TRES VALLES</v>
          </cell>
          <cell r="DF258" t="str">
            <v>-</v>
          </cell>
          <cell r="DG258" t="str">
            <v>-</v>
          </cell>
        </row>
        <row r="259">
          <cell r="AT259" t="str">
            <v>-</v>
          </cell>
          <cell r="AU259" t="str">
            <v>-</v>
          </cell>
          <cell r="AV259" t="str">
            <v>-</v>
          </cell>
          <cell r="AW259" t="str">
            <v>-</v>
          </cell>
          <cell r="AX259" t="str">
            <v>-</v>
          </cell>
          <cell r="AY259" t="str">
            <v>-</v>
          </cell>
          <cell r="AZ259" t="str">
            <v>-</v>
          </cell>
          <cell r="BA259" t="str">
            <v>-</v>
          </cell>
          <cell r="BB259" t="str">
            <v>-</v>
          </cell>
          <cell r="BC259" t="str">
            <v>-</v>
          </cell>
          <cell r="BD259" t="str">
            <v>-</v>
          </cell>
          <cell r="BE259" t="str">
            <v>-</v>
          </cell>
          <cell r="BF259" t="str">
            <v>-</v>
          </cell>
          <cell r="BG259" t="str">
            <v>-</v>
          </cell>
          <cell r="BH259" t="str">
            <v>-</v>
          </cell>
          <cell r="BI259" t="str">
            <v>-</v>
          </cell>
          <cell r="BJ259" t="str">
            <v>-</v>
          </cell>
          <cell r="BK259" t="str">
            <v>-</v>
          </cell>
          <cell r="BL259" t="str">
            <v>-</v>
          </cell>
          <cell r="BM259" t="str">
            <v>20194</v>
          </cell>
          <cell r="BN259" t="str">
            <v>21206</v>
          </cell>
          <cell r="BO259" t="str">
            <v>-</v>
          </cell>
          <cell r="BP259" t="str">
            <v>-</v>
          </cell>
          <cell r="BQ259" t="str">
            <v>-</v>
          </cell>
          <cell r="BR259" t="str">
            <v>-</v>
          </cell>
          <cell r="BS259" t="str">
            <v>-</v>
          </cell>
          <cell r="BT259" t="str">
            <v>-</v>
          </cell>
          <cell r="BU259" t="str">
            <v>-</v>
          </cell>
          <cell r="BV259" t="str">
            <v>-</v>
          </cell>
          <cell r="BW259" t="str">
            <v>30208</v>
          </cell>
          <cell r="BX259" t="str">
            <v>-</v>
          </cell>
          <cell r="BY259" t="str">
            <v>-</v>
          </cell>
          <cell r="CB259" t="str">
            <v>-</v>
          </cell>
          <cell r="CC259" t="str">
            <v>-</v>
          </cell>
          <cell r="CD259" t="str">
            <v>-</v>
          </cell>
          <cell r="CE259" t="str">
            <v>-</v>
          </cell>
          <cell r="CF259" t="str">
            <v>-</v>
          </cell>
          <cell r="CG259" t="str">
            <v>-</v>
          </cell>
          <cell r="CH259" t="str">
            <v>-</v>
          </cell>
          <cell r="CI259" t="str">
            <v>-</v>
          </cell>
          <cell r="CJ259" t="str">
            <v>-</v>
          </cell>
          <cell r="CK259" t="str">
            <v>-</v>
          </cell>
          <cell r="CL259" t="str">
            <v>-</v>
          </cell>
          <cell r="CM259" t="str">
            <v>-</v>
          </cell>
          <cell r="CN259" t="str">
            <v>-</v>
          </cell>
          <cell r="CO259" t="str">
            <v>-</v>
          </cell>
          <cell r="CP259" t="str">
            <v>-</v>
          </cell>
          <cell r="CQ259" t="str">
            <v>-</v>
          </cell>
          <cell r="CR259" t="str">
            <v>-</v>
          </cell>
          <cell r="CS259" t="str">
            <v>-</v>
          </cell>
          <cell r="CT259" t="str">
            <v>-</v>
          </cell>
          <cell r="CU259" t="str">
            <v>SAN JUAN DEL RÍO</v>
          </cell>
          <cell r="CV259" t="str">
            <v>ZACAPALA</v>
          </cell>
          <cell r="CW259" t="str">
            <v>-</v>
          </cell>
          <cell r="CX259" t="str">
            <v>-</v>
          </cell>
          <cell r="CY259" t="str">
            <v>-</v>
          </cell>
          <cell r="CZ259" t="str">
            <v>-</v>
          </cell>
          <cell r="DB259" t="str">
            <v>-</v>
          </cell>
          <cell r="DC259" t="str">
            <v>-</v>
          </cell>
          <cell r="DD259" t="str">
            <v>-</v>
          </cell>
          <cell r="DE259" t="str">
            <v>CARLOS A. CARRILLO</v>
          </cell>
          <cell r="DF259" t="str">
            <v>-</v>
          </cell>
          <cell r="DG259" t="str">
            <v>-</v>
          </cell>
        </row>
        <row r="260">
          <cell r="AT260" t="str">
            <v>-</v>
          </cell>
          <cell r="AU260" t="str">
            <v>-</v>
          </cell>
          <cell r="AV260" t="str">
            <v>-</v>
          </cell>
          <cell r="AW260" t="str">
            <v>-</v>
          </cell>
          <cell r="AX260" t="str">
            <v>-</v>
          </cell>
          <cell r="AY260" t="str">
            <v>-</v>
          </cell>
          <cell r="AZ260" t="str">
            <v>-</v>
          </cell>
          <cell r="BA260" t="str">
            <v>-</v>
          </cell>
          <cell r="BB260" t="str">
            <v>-</v>
          </cell>
          <cell r="BC260" t="str">
            <v>-</v>
          </cell>
          <cell r="BD260" t="str">
            <v>-</v>
          </cell>
          <cell r="BE260" t="str">
            <v>-</v>
          </cell>
          <cell r="BF260" t="str">
            <v>-</v>
          </cell>
          <cell r="BG260" t="str">
            <v>-</v>
          </cell>
          <cell r="BH260" t="str">
            <v>-</v>
          </cell>
          <cell r="BI260" t="str">
            <v>-</v>
          </cell>
          <cell r="BJ260" t="str">
            <v>-</v>
          </cell>
          <cell r="BK260" t="str">
            <v>-</v>
          </cell>
          <cell r="BL260" t="str">
            <v>-</v>
          </cell>
          <cell r="BM260" t="str">
            <v>20195</v>
          </cell>
          <cell r="BN260" t="str">
            <v>21209</v>
          </cell>
          <cell r="BO260" t="str">
            <v>-</v>
          </cell>
          <cell r="BP260" t="str">
            <v>-</v>
          </cell>
          <cell r="BQ260" t="str">
            <v>-</v>
          </cell>
          <cell r="BR260" t="str">
            <v>-</v>
          </cell>
          <cell r="BS260" t="str">
            <v>-</v>
          </cell>
          <cell r="BT260" t="str">
            <v>-</v>
          </cell>
          <cell r="BU260" t="str">
            <v>-</v>
          </cell>
          <cell r="BV260" t="str">
            <v>-</v>
          </cell>
          <cell r="BW260" t="str">
            <v>30209</v>
          </cell>
          <cell r="BX260" t="str">
            <v>-</v>
          </cell>
          <cell r="BY260" t="str">
            <v>-</v>
          </cell>
          <cell r="CB260" t="str">
            <v>-</v>
          </cell>
          <cell r="CC260" t="str">
            <v>-</v>
          </cell>
          <cell r="CD260" t="str">
            <v>-</v>
          </cell>
          <cell r="CE260" t="str">
            <v>-</v>
          </cell>
          <cell r="CF260" t="str">
            <v>-</v>
          </cell>
          <cell r="CG260" t="str">
            <v>-</v>
          </cell>
          <cell r="CH260" t="str">
            <v>-</v>
          </cell>
          <cell r="CI260" t="str">
            <v>-</v>
          </cell>
          <cell r="CJ260" t="str">
            <v>-</v>
          </cell>
          <cell r="CK260" t="str">
            <v>-</v>
          </cell>
          <cell r="CL260" t="str">
            <v>-</v>
          </cell>
          <cell r="CM260" t="str">
            <v>-</v>
          </cell>
          <cell r="CN260" t="str">
            <v>-</v>
          </cell>
          <cell r="CO260" t="str">
            <v>-</v>
          </cell>
          <cell r="CP260" t="str">
            <v>-</v>
          </cell>
          <cell r="CQ260" t="str">
            <v>-</v>
          </cell>
          <cell r="CR260" t="str">
            <v>-</v>
          </cell>
          <cell r="CS260" t="str">
            <v>-</v>
          </cell>
          <cell r="CT260" t="str">
            <v>-</v>
          </cell>
          <cell r="CU260" t="str">
            <v>SAN JUAN DIUXI</v>
          </cell>
          <cell r="CV260" t="str">
            <v>ZAPOTITLÁN</v>
          </cell>
          <cell r="CW260" t="str">
            <v>-</v>
          </cell>
          <cell r="CX260" t="str">
            <v>-</v>
          </cell>
          <cell r="CY260" t="str">
            <v>-</v>
          </cell>
          <cell r="CZ260" t="str">
            <v>-</v>
          </cell>
          <cell r="DB260" t="str">
            <v>-</v>
          </cell>
          <cell r="DC260" t="str">
            <v>-</v>
          </cell>
          <cell r="DD260" t="str">
            <v>-</v>
          </cell>
          <cell r="DE260" t="str">
            <v>TATAHUICAPAN DE JUÁREZ</v>
          </cell>
          <cell r="DF260" t="str">
            <v>-</v>
          </cell>
          <cell r="DG260" t="str">
            <v>-</v>
          </cell>
        </row>
        <row r="261">
          <cell r="AT261" t="str">
            <v>-</v>
          </cell>
          <cell r="AU261" t="str">
            <v>-</v>
          </cell>
          <cell r="AV261" t="str">
            <v>-</v>
          </cell>
          <cell r="AW261" t="str">
            <v>-</v>
          </cell>
          <cell r="AX261" t="str">
            <v>-</v>
          </cell>
          <cell r="AY261" t="str">
            <v>-</v>
          </cell>
          <cell r="AZ261" t="str">
            <v>-</v>
          </cell>
          <cell r="BA261" t="str">
            <v>-</v>
          </cell>
          <cell r="BB261" t="str">
            <v>-</v>
          </cell>
          <cell r="BC261" t="str">
            <v>-</v>
          </cell>
          <cell r="BD261" t="str">
            <v>-</v>
          </cell>
          <cell r="BE261" t="str">
            <v>-</v>
          </cell>
          <cell r="BF261" t="str">
            <v>-</v>
          </cell>
          <cell r="BG261" t="str">
            <v>-</v>
          </cell>
          <cell r="BH261" t="str">
            <v>-</v>
          </cell>
          <cell r="BI261" t="str">
            <v>-</v>
          </cell>
          <cell r="BJ261" t="str">
            <v>-</v>
          </cell>
          <cell r="BK261" t="str">
            <v>-</v>
          </cell>
          <cell r="BL261" t="str">
            <v>-</v>
          </cell>
          <cell r="BM261" t="str">
            <v>20196</v>
          </cell>
          <cell r="BN261" t="str">
            <v>21210</v>
          </cell>
          <cell r="BO261" t="str">
            <v>-</v>
          </cell>
          <cell r="BP261" t="str">
            <v>-</v>
          </cell>
          <cell r="BQ261" t="str">
            <v>-</v>
          </cell>
          <cell r="BR261" t="str">
            <v>-</v>
          </cell>
          <cell r="BS261" t="str">
            <v>-</v>
          </cell>
          <cell r="BT261" t="str">
            <v>-</v>
          </cell>
          <cell r="BU261" t="str">
            <v>-</v>
          </cell>
          <cell r="BV261" t="str">
            <v>-</v>
          </cell>
          <cell r="BW261" t="str">
            <v>30210</v>
          </cell>
          <cell r="BX261" t="str">
            <v>-</v>
          </cell>
          <cell r="BY261" t="str">
            <v>-</v>
          </cell>
          <cell r="CB261" t="str">
            <v>-</v>
          </cell>
          <cell r="CC261" t="str">
            <v>-</v>
          </cell>
          <cell r="CD261" t="str">
            <v>-</v>
          </cell>
          <cell r="CE261" t="str">
            <v>-</v>
          </cell>
          <cell r="CF261" t="str">
            <v>-</v>
          </cell>
          <cell r="CG261" t="str">
            <v>-</v>
          </cell>
          <cell r="CH261" t="str">
            <v>-</v>
          </cell>
          <cell r="CI261" t="str">
            <v>-</v>
          </cell>
          <cell r="CJ261" t="str">
            <v>-</v>
          </cell>
          <cell r="CK261" t="str">
            <v>-</v>
          </cell>
          <cell r="CL261" t="str">
            <v>-</v>
          </cell>
          <cell r="CM261" t="str">
            <v>-</v>
          </cell>
          <cell r="CN261" t="str">
            <v>-</v>
          </cell>
          <cell r="CO261" t="str">
            <v>-</v>
          </cell>
          <cell r="CP261" t="str">
            <v>-</v>
          </cell>
          <cell r="CQ261" t="str">
            <v>-</v>
          </cell>
          <cell r="CR261" t="str">
            <v>-</v>
          </cell>
          <cell r="CS261" t="str">
            <v>-</v>
          </cell>
          <cell r="CT261" t="str">
            <v>-</v>
          </cell>
          <cell r="CU261" t="str">
            <v>SAN JUAN EVANGELISTA ANALCO</v>
          </cell>
          <cell r="CV261" t="str">
            <v>ZAPOTITLÁN DE MÉNDEZ</v>
          </cell>
          <cell r="CW261" t="str">
            <v>-</v>
          </cell>
          <cell r="CX261" t="str">
            <v>-</v>
          </cell>
          <cell r="CY261" t="str">
            <v>-</v>
          </cell>
          <cell r="CZ261" t="str">
            <v>-</v>
          </cell>
          <cell r="DB261" t="str">
            <v>-</v>
          </cell>
          <cell r="DC261" t="str">
            <v>-</v>
          </cell>
          <cell r="DD261" t="str">
            <v>-</v>
          </cell>
          <cell r="DE261" t="str">
            <v>UXPANAPA</v>
          </cell>
          <cell r="DF261" t="str">
            <v>-</v>
          </cell>
          <cell r="DG261" t="str">
            <v>-</v>
          </cell>
        </row>
        <row r="262">
          <cell r="AT262" t="str">
            <v>-</v>
          </cell>
          <cell r="AU262" t="str">
            <v>-</v>
          </cell>
          <cell r="AV262" t="str">
            <v>-</v>
          </cell>
          <cell r="AW262" t="str">
            <v>-</v>
          </cell>
          <cell r="AX262" t="str">
            <v>-</v>
          </cell>
          <cell r="AY262" t="str">
            <v>-</v>
          </cell>
          <cell r="AZ262" t="str">
            <v>-</v>
          </cell>
          <cell r="BA262" t="str">
            <v>-</v>
          </cell>
          <cell r="BB262" t="str">
            <v>-</v>
          </cell>
          <cell r="BC262" t="str">
            <v>-</v>
          </cell>
          <cell r="BD262" t="str">
            <v>-</v>
          </cell>
          <cell r="BE262" t="str">
            <v>-</v>
          </cell>
          <cell r="BF262" t="str">
            <v>-</v>
          </cell>
          <cell r="BG262" t="str">
            <v>-</v>
          </cell>
          <cell r="BH262" t="str">
            <v>-</v>
          </cell>
          <cell r="BI262" t="str">
            <v>-</v>
          </cell>
          <cell r="BJ262" t="str">
            <v>-</v>
          </cell>
          <cell r="BK262" t="str">
            <v>-</v>
          </cell>
          <cell r="BL262" t="str">
            <v>-</v>
          </cell>
          <cell r="BM262" t="str">
            <v>20197</v>
          </cell>
          <cell r="BN262" t="str">
            <v>21211</v>
          </cell>
          <cell r="BO262" t="str">
            <v>-</v>
          </cell>
          <cell r="BP262" t="str">
            <v>-</v>
          </cell>
          <cell r="BQ262" t="str">
            <v>-</v>
          </cell>
          <cell r="BR262" t="str">
            <v>-</v>
          </cell>
          <cell r="BS262" t="str">
            <v>-</v>
          </cell>
          <cell r="BT262" t="str">
            <v>-</v>
          </cell>
          <cell r="BU262" t="str">
            <v>-</v>
          </cell>
          <cell r="BV262" t="str">
            <v>-</v>
          </cell>
          <cell r="BW262" t="str">
            <v>30211</v>
          </cell>
          <cell r="BX262" t="str">
            <v>-</v>
          </cell>
          <cell r="BY262" t="str">
            <v>-</v>
          </cell>
          <cell r="CB262" t="str">
            <v>-</v>
          </cell>
          <cell r="CC262" t="str">
            <v>-</v>
          </cell>
          <cell r="CD262" t="str">
            <v>-</v>
          </cell>
          <cell r="CE262" t="str">
            <v>-</v>
          </cell>
          <cell r="CF262" t="str">
            <v>-</v>
          </cell>
          <cell r="CG262" t="str">
            <v>-</v>
          </cell>
          <cell r="CH262" t="str">
            <v>-</v>
          </cell>
          <cell r="CI262" t="str">
            <v>-</v>
          </cell>
          <cell r="CJ262" t="str">
            <v>-</v>
          </cell>
          <cell r="CK262" t="str">
            <v>-</v>
          </cell>
          <cell r="CL262" t="str">
            <v>-</v>
          </cell>
          <cell r="CM262" t="str">
            <v>-</v>
          </cell>
          <cell r="CN262" t="str">
            <v>-</v>
          </cell>
          <cell r="CO262" t="str">
            <v>-</v>
          </cell>
          <cell r="CP262" t="str">
            <v>-</v>
          </cell>
          <cell r="CQ262" t="str">
            <v>-</v>
          </cell>
          <cell r="CR262" t="str">
            <v>-</v>
          </cell>
          <cell r="CS262" t="str">
            <v>-</v>
          </cell>
          <cell r="CT262" t="str">
            <v>-</v>
          </cell>
          <cell r="CU262" t="str">
            <v>SAN JUAN GUELAVÍA</v>
          </cell>
          <cell r="CV262" t="str">
            <v>ZARAGOZA</v>
          </cell>
          <cell r="CW262" t="str">
            <v>-</v>
          </cell>
          <cell r="CX262" t="str">
            <v>-</v>
          </cell>
          <cell r="CY262" t="str">
            <v>-</v>
          </cell>
          <cell r="CZ262" t="str">
            <v>-</v>
          </cell>
          <cell r="DB262" t="str">
            <v>-</v>
          </cell>
          <cell r="DC262" t="str">
            <v>-</v>
          </cell>
          <cell r="DD262" t="str">
            <v>-</v>
          </cell>
          <cell r="DE262" t="str">
            <v>SAN RAFAEL</v>
          </cell>
          <cell r="DF262" t="str">
            <v>-</v>
          </cell>
          <cell r="DG262" t="str">
            <v>-</v>
          </cell>
        </row>
        <row r="263">
          <cell r="AT263" t="str">
            <v>-</v>
          </cell>
          <cell r="AU263" t="str">
            <v>-</v>
          </cell>
          <cell r="AV263" t="str">
            <v>-</v>
          </cell>
          <cell r="AW263" t="str">
            <v>-</v>
          </cell>
          <cell r="AX263" t="str">
            <v>-</v>
          </cell>
          <cell r="AY263" t="str">
            <v>-</v>
          </cell>
          <cell r="AZ263" t="str">
            <v>-</v>
          </cell>
          <cell r="BA263" t="str">
            <v>-</v>
          </cell>
          <cell r="BB263" t="str">
            <v>-</v>
          </cell>
          <cell r="BC263" t="str">
            <v>-</v>
          </cell>
          <cell r="BD263" t="str">
            <v>-</v>
          </cell>
          <cell r="BE263" t="str">
            <v>-</v>
          </cell>
          <cell r="BF263" t="str">
            <v>-</v>
          </cell>
          <cell r="BG263" t="str">
            <v>-</v>
          </cell>
          <cell r="BH263" t="str">
            <v>-</v>
          </cell>
          <cell r="BI263" t="str">
            <v>-</v>
          </cell>
          <cell r="BJ263" t="str">
            <v>-</v>
          </cell>
          <cell r="BK263" t="str">
            <v>-</v>
          </cell>
          <cell r="BL263" t="str">
            <v>-</v>
          </cell>
          <cell r="BM263" t="str">
            <v>20199</v>
          </cell>
          <cell r="BN263" t="str">
            <v>21212</v>
          </cell>
          <cell r="BO263" t="str">
            <v>-</v>
          </cell>
          <cell r="BP263" t="str">
            <v>-</v>
          </cell>
          <cell r="BQ263" t="str">
            <v>-</v>
          </cell>
          <cell r="BR263" t="str">
            <v>-</v>
          </cell>
          <cell r="BS263" t="str">
            <v>-</v>
          </cell>
          <cell r="BT263" t="str">
            <v>-</v>
          </cell>
          <cell r="BU263" t="str">
            <v>-</v>
          </cell>
          <cell r="BV263" t="str">
            <v>-</v>
          </cell>
          <cell r="BW263" t="str">
            <v>30212</v>
          </cell>
          <cell r="BX263" t="str">
            <v>-</v>
          </cell>
          <cell r="BY263" t="str">
            <v>-</v>
          </cell>
          <cell r="CB263" t="str">
            <v>-</v>
          </cell>
          <cell r="CC263" t="str">
            <v>-</v>
          </cell>
          <cell r="CD263" t="str">
            <v>-</v>
          </cell>
          <cell r="CE263" t="str">
            <v>-</v>
          </cell>
          <cell r="CF263" t="str">
            <v>-</v>
          </cell>
          <cell r="CG263" t="str">
            <v>-</v>
          </cell>
          <cell r="CH263" t="str">
            <v>-</v>
          </cell>
          <cell r="CI263" t="str">
            <v>-</v>
          </cell>
          <cell r="CJ263" t="str">
            <v>-</v>
          </cell>
          <cell r="CK263" t="str">
            <v>-</v>
          </cell>
          <cell r="CL263" t="str">
            <v>-</v>
          </cell>
          <cell r="CM263" t="str">
            <v>-</v>
          </cell>
          <cell r="CN263" t="str">
            <v>-</v>
          </cell>
          <cell r="CO263" t="str">
            <v>-</v>
          </cell>
          <cell r="CP263" t="str">
            <v>-</v>
          </cell>
          <cell r="CQ263" t="str">
            <v>-</v>
          </cell>
          <cell r="CR263" t="str">
            <v>-</v>
          </cell>
          <cell r="CS263" t="str">
            <v>-</v>
          </cell>
          <cell r="CT263" t="str">
            <v>-</v>
          </cell>
          <cell r="CU263" t="str">
            <v>SAN JUAN IHUALTEPEC</v>
          </cell>
          <cell r="CV263" t="str">
            <v>ZAUTLA</v>
          </cell>
          <cell r="CW263" t="str">
            <v>-</v>
          </cell>
          <cell r="CX263" t="str">
            <v>-</v>
          </cell>
          <cell r="CY263" t="str">
            <v>-</v>
          </cell>
          <cell r="CZ263" t="str">
            <v>-</v>
          </cell>
          <cell r="DB263" t="str">
            <v>-</v>
          </cell>
          <cell r="DC263" t="str">
            <v>-</v>
          </cell>
          <cell r="DD263" t="str">
            <v>-</v>
          </cell>
          <cell r="DE263" t="str">
            <v>SANTIAGO SOCHIAPAN</v>
          </cell>
          <cell r="DF263" t="str">
            <v>-</v>
          </cell>
          <cell r="DG263" t="str">
            <v>-</v>
          </cell>
        </row>
        <row r="264">
          <cell r="AT264" t="str">
            <v>-</v>
          </cell>
          <cell r="AU264" t="str">
            <v>-</v>
          </cell>
          <cell r="AV264" t="str">
            <v>-</v>
          </cell>
          <cell r="AW264" t="str">
            <v>-</v>
          </cell>
          <cell r="AX264" t="str">
            <v>-</v>
          </cell>
          <cell r="AY264" t="str">
            <v>-</v>
          </cell>
          <cell r="AZ264" t="str">
            <v>-</v>
          </cell>
          <cell r="BA264" t="str">
            <v>-</v>
          </cell>
          <cell r="BB264" t="str">
            <v>-</v>
          </cell>
          <cell r="BC264" t="str">
            <v>-</v>
          </cell>
          <cell r="BD264" t="str">
            <v>-</v>
          </cell>
          <cell r="BE264" t="str">
            <v>-</v>
          </cell>
          <cell r="BF264" t="str">
            <v>-</v>
          </cell>
          <cell r="BG264" t="str">
            <v>-</v>
          </cell>
          <cell r="BH264" t="str">
            <v>-</v>
          </cell>
          <cell r="BI264" t="str">
            <v>-</v>
          </cell>
          <cell r="BJ264" t="str">
            <v>-</v>
          </cell>
          <cell r="BK264" t="str">
            <v>-</v>
          </cell>
          <cell r="BL264" t="str">
            <v>-</v>
          </cell>
          <cell r="BM264" t="str">
            <v>20200</v>
          </cell>
          <cell r="BN264" t="str">
            <v>21213</v>
          </cell>
          <cell r="BO264" t="str">
            <v>-</v>
          </cell>
          <cell r="BP264" t="str">
            <v>-</v>
          </cell>
          <cell r="BQ264" t="str">
            <v>-</v>
          </cell>
          <cell r="BR264" t="str">
            <v>-</v>
          </cell>
          <cell r="BS264" t="str">
            <v>-</v>
          </cell>
          <cell r="BT264" t="str">
            <v>-</v>
          </cell>
          <cell r="BU264" t="str">
            <v>-</v>
          </cell>
          <cell r="BV264" t="str">
            <v>-</v>
          </cell>
          <cell r="BW264">
            <v>30999</v>
          </cell>
          <cell r="BX264" t="str">
            <v>-</v>
          </cell>
          <cell r="BY264" t="str">
            <v>-</v>
          </cell>
          <cell r="CB264" t="str">
            <v>-</v>
          </cell>
          <cell r="CC264" t="str">
            <v>-</v>
          </cell>
          <cell r="CD264" t="str">
            <v>-</v>
          </cell>
          <cell r="CE264" t="str">
            <v>-</v>
          </cell>
          <cell r="CF264" t="str">
            <v>-</v>
          </cell>
          <cell r="CG264" t="str">
            <v>-</v>
          </cell>
          <cell r="CH264" t="str">
            <v>-</v>
          </cell>
          <cell r="CI264" t="str">
            <v>-</v>
          </cell>
          <cell r="CJ264" t="str">
            <v>-</v>
          </cell>
          <cell r="CK264" t="str">
            <v>-</v>
          </cell>
          <cell r="CL264" t="str">
            <v>-</v>
          </cell>
          <cell r="CM264" t="str">
            <v>-</v>
          </cell>
          <cell r="CN264" t="str">
            <v>-</v>
          </cell>
          <cell r="CO264" t="str">
            <v>-</v>
          </cell>
          <cell r="CP264" t="str">
            <v>-</v>
          </cell>
          <cell r="CQ264" t="str">
            <v>-</v>
          </cell>
          <cell r="CR264" t="str">
            <v>-</v>
          </cell>
          <cell r="CS264" t="str">
            <v>-</v>
          </cell>
          <cell r="CT264" t="str">
            <v>-</v>
          </cell>
          <cell r="CU264" t="str">
            <v>SAN JUAN JUQUILA MIXES</v>
          </cell>
          <cell r="CV264" t="str">
            <v>ZIHUATEUTLA</v>
          </cell>
          <cell r="CW264" t="str">
            <v>-</v>
          </cell>
          <cell r="CX264" t="str">
            <v>-</v>
          </cell>
          <cell r="CY264" t="str">
            <v>-</v>
          </cell>
          <cell r="CZ264" t="str">
            <v>-</v>
          </cell>
          <cell r="DB264" t="str">
            <v>-</v>
          </cell>
          <cell r="DC264" t="str">
            <v>-</v>
          </cell>
          <cell r="DD264" t="str">
            <v>-</v>
          </cell>
          <cell r="DE264" t="str">
            <v>NO IDENTIFICADO</v>
          </cell>
          <cell r="DF264" t="str">
            <v>-</v>
          </cell>
          <cell r="DG264" t="str">
            <v>-</v>
          </cell>
        </row>
        <row r="265">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20201</v>
          </cell>
          <cell r="BN265" t="str">
            <v>21214</v>
          </cell>
          <cell r="BO265" t="str">
            <v>-</v>
          </cell>
          <cell r="BP265" t="str">
            <v>-</v>
          </cell>
          <cell r="BQ265" t="str">
            <v>-</v>
          </cell>
          <cell r="BR265" t="str">
            <v>-</v>
          </cell>
          <cell r="BS265" t="str">
            <v>-</v>
          </cell>
          <cell r="BT265" t="str">
            <v>-</v>
          </cell>
          <cell r="BU265" t="str">
            <v>-</v>
          </cell>
          <cell r="BV265" t="str">
            <v>-</v>
          </cell>
          <cell r="BW265" t="str">
            <v>-</v>
          </cell>
          <cell r="BX265" t="str">
            <v>-</v>
          </cell>
          <cell r="BY265" t="str">
            <v>-</v>
          </cell>
          <cell r="CB265" t="str">
            <v>-</v>
          </cell>
          <cell r="CC265" t="str">
            <v>-</v>
          </cell>
          <cell r="CD265" t="str">
            <v>-</v>
          </cell>
          <cell r="CE265" t="str">
            <v>-</v>
          </cell>
          <cell r="CF265" t="str">
            <v>-</v>
          </cell>
          <cell r="CG265" t="str">
            <v>-</v>
          </cell>
          <cell r="CH265" t="str">
            <v>-</v>
          </cell>
          <cell r="CI265" t="str">
            <v>-</v>
          </cell>
          <cell r="CJ265" t="str">
            <v>-</v>
          </cell>
          <cell r="CK265" t="str">
            <v>-</v>
          </cell>
          <cell r="CL265" t="str">
            <v>-</v>
          </cell>
          <cell r="CM265" t="str">
            <v>-</v>
          </cell>
          <cell r="CN265" t="str">
            <v>-</v>
          </cell>
          <cell r="CO265" t="str">
            <v>-</v>
          </cell>
          <cell r="CP265" t="str">
            <v>-</v>
          </cell>
          <cell r="CQ265" t="str">
            <v>-</v>
          </cell>
          <cell r="CR265" t="str">
            <v>-</v>
          </cell>
          <cell r="CS265" t="str">
            <v>-</v>
          </cell>
          <cell r="CT265" t="str">
            <v>-</v>
          </cell>
          <cell r="CU265" t="str">
            <v>SAN JUAN JUQUILA VIJANOS</v>
          </cell>
          <cell r="CV265" t="str">
            <v>ZINACATEPEC</v>
          </cell>
          <cell r="CW265" t="str">
            <v>-</v>
          </cell>
          <cell r="CX265" t="str">
            <v>-</v>
          </cell>
          <cell r="CY265" t="str">
            <v>-</v>
          </cell>
          <cell r="CZ265" t="str">
            <v>-</v>
          </cell>
          <cell r="DB265" t="str">
            <v>-</v>
          </cell>
          <cell r="DC265" t="str">
            <v>-</v>
          </cell>
          <cell r="DD265" t="str">
            <v>-</v>
          </cell>
          <cell r="DE265" t="str">
            <v>-</v>
          </cell>
          <cell r="DF265" t="str">
            <v>-</v>
          </cell>
          <cell r="DG265" t="str">
            <v>-</v>
          </cell>
        </row>
        <row r="266">
          <cell r="AT266" t="str">
            <v>-</v>
          </cell>
          <cell r="AU266" t="str">
            <v>-</v>
          </cell>
          <cell r="AV266" t="str">
            <v>-</v>
          </cell>
          <cell r="AW266" t="str">
            <v>-</v>
          </cell>
          <cell r="AX266" t="str">
            <v>-</v>
          </cell>
          <cell r="AY266" t="str">
            <v>-</v>
          </cell>
          <cell r="AZ266" t="str">
            <v>-</v>
          </cell>
          <cell r="BA266" t="str">
            <v>-</v>
          </cell>
          <cell r="BB266" t="str">
            <v>-</v>
          </cell>
          <cell r="BC266" t="str">
            <v>-</v>
          </cell>
          <cell r="BD266" t="str">
            <v>-</v>
          </cell>
          <cell r="BE266" t="str">
            <v>-</v>
          </cell>
          <cell r="BF266" t="str">
            <v>-</v>
          </cell>
          <cell r="BG266" t="str">
            <v>-</v>
          </cell>
          <cell r="BH266" t="str">
            <v>-</v>
          </cell>
          <cell r="BI266" t="str">
            <v>-</v>
          </cell>
          <cell r="BJ266" t="str">
            <v>-</v>
          </cell>
          <cell r="BK266" t="str">
            <v>-</v>
          </cell>
          <cell r="BL266" t="str">
            <v>-</v>
          </cell>
          <cell r="BM266" t="str">
            <v>20202</v>
          </cell>
          <cell r="BN266" t="str">
            <v>21215</v>
          </cell>
          <cell r="BO266" t="str">
            <v>-</v>
          </cell>
          <cell r="BP266" t="str">
            <v>-</v>
          </cell>
          <cell r="BQ266" t="str">
            <v>-</v>
          </cell>
          <cell r="BR266" t="str">
            <v>-</v>
          </cell>
          <cell r="BS266" t="str">
            <v>-</v>
          </cell>
          <cell r="BT266" t="str">
            <v>-</v>
          </cell>
          <cell r="BU266" t="str">
            <v>-</v>
          </cell>
          <cell r="BV266" t="str">
            <v>-</v>
          </cell>
          <cell r="BW266" t="str">
            <v>-</v>
          </cell>
          <cell r="BX266" t="str">
            <v>-</v>
          </cell>
          <cell r="BY266" t="str">
            <v>-</v>
          </cell>
          <cell r="CB266" t="str">
            <v>-</v>
          </cell>
          <cell r="CC266" t="str">
            <v>-</v>
          </cell>
          <cell r="CD266" t="str">
            <v>-</v>
          </cell>
          <cell r="CE266" t="str">
            <v>-</v>
          </cell>
          <cell r="CF266" t="str">
            <v>-</v>
          </cell>
          <cell r="CG266" t="str">
            <v>-</v>
          </cell>
          <cell r="CH266" t="str">
            <v>-</v>
          </cell>
          <cell r="CI266" t="str">
            <v>-</v>
          </cell>
          <cell r="CJ266" t="str">
            <v>-</v>
          </cell>
          <cell r="CK266" t="str">
            <v>-</v>
          </cell>
          <cell r="CL266" t="str">
            <v>-</v>
          </cell>
          <cell r="CM266" t="str">
            <v>-</v>
          </cell>
          <cell r="CN266" t="str">
            <v>-</v>
          </cell>
          <cell r="CO266" t="str">
            <v>-</v>
          </cell>
          <cell r="CP266" t="str">
            <v>-</v>
          </cell>
          <cell r="CQ266" t="str">
            <v>-</v>
          </cell>
          <cell r="CR266" t="str">
            <v>-</v>
          </cell>
          <cell r="CS266" t="str">
            <v>-</v>
          </cell>
          <cell r="CT266" t="str">
            <v>-</v>
          </cell>
          <cell r="CU266" t="str">
            <v>SAN JUAN LACHAO</v>
          </cell>
          <cell r="CV266" t="str">
            <v>ZONGOZOTLA</v>
          </cell>
          <cell r="CW266" t="str">
            <v>-</v>
          </cell>
          <cell r="CX266" t="str">
            <v>-</v>
          </cell>
          <cell r="CY266" t="str">
            <v>-</v>
          </cell>
          <cell r="CZ266" t="str">
            <v>-</v>
          </cell>
          <cell r="DB266" t="str">
            <v>-</v>
          </cell>
          <cell r="DC266" t="str">
            <v>-</v>
          </cell>
          <cell r="DD266" t="str">
            <v>-</v>
          </cell>
          <cell r="DE266" t="str">
            <v>-</v>
          </cell>
          <cell r="DF266" t="str">
            <v>-</v>
          </cell>
          <cell r="DG266" t="str">
            <v>-</v>
          </cell>
        </row>
        <row r="267">
          <cell r="AT267" t="str">
            <v>-</v>
          </cell>
          <cell r="AU267" t="str">
            <v>-</v>
          </cell>
          <cell r="AV267" t="str">
            <v>-</v>
          </cell>
          <cell r="AW267" t="str">
            <v>-</v>
          </cell>
          <cell r="AX267" t="str">
            <v>-</v>
          </cell>
          <cell r="AY267" t="str">
            <v>-</v>
          </cell>
          <cell r="AZ267" t="str">
            <v>-</v>
          </cell>
          <cell r="BA267" t="str">
            <v>-</v>
          </cell>
          <cell r="BB267" t="str">
            <v>-</v>
          </cell>
          <cell r="BC267" t="str">
            <v>-</v>
          </cell>
          <cell r="BD267" t="str">
            <v>-</v>
          </cell>
          <cell r="BE267" t="str">
            <v>-</v>
          </cell>
          <cell r="BF267" t="str">
            <v>-</v>
          </cell>
          <cell r="BG267" t="str">
            <v>-</v>
          </cell>
          <cell r="BH267" t="str">
            <v>-</v>
          </cell>
          <cell r="BI267" t="str">
            <v>-</v>
          </cell>
          <cell r="BJ267" t="str">
            <v>-</v>
          </cell>
          <cell r="BK267" t="str">
            <v>-</v>
          </cell>
          <cell r="BL267" t="str">
            <v>-</v>
          </cell>
          <cell r="BM267" t="str">
            <v>20203</v>
          </cell>
          <cell r="BN267" t="str">
            <v>21216</v>
          </cell>
          <cell r="BO267" t="str">
            <v>-</v>
          </cell>
          <cell r="BP267" t="str">
            <v>-</v>
          </cell>
          <cell r="BQ267" t="str">
            <v>-</v>
          </cell>
          <cell r="BR267" t="str">
            <v>-</v>
          </cell>
          <cell r="BS267" t="str">
            <v>-</v>
          </cell>
          <cell r="BT267" t="str">
            <v>-</v>
          </cell>
          <cell r="BU267" t="str">
            <v>-</v>
          </cell>
          <cell r="BV267" t="str">
            <v>-</v>
          </cell>
          <cell r="BW267" t="str">
            <v>-</v>
          </cell>
          <cell r="BX267" t="str">
            <v>-</v>
          </cell>
          <cell r="BY267" t="str">
            <v>-</v>
          </cell>
          <cell r="CB267" t="str">
            <v>-</v>
          </cell>
          <cell r="CC267" t="str">
            <v>-</v>
          </cell>
          <cell r="CD267" t="str">
            <v>-</v>
          </cell>
          <cell r="CE267" t="str">
            <v>-</v>
          </cell>
          <cell r="CF267" t="str">
            <v>-</v>
          </cell>
          <cell r="CG267" t="str">
            <v>-</v>
          </cell>
          <cell r="CH267" t="str">
            <v>-</v>
          </cell>
          <cell r="CI267" t="str">
            <v>-</v>
          </cell>
          <cell r="CJ267" t="str">
            <v>-</v>
          </cell>
          <cell r="CK267" t="str">
            <v>-</v>
          </cell>
          <cell r="CL267" t="str">
            <v>-</v>
          </cell>
          <cell r="CM267" t="str">
            <v>-</v>
          </cell>
          <cell r="CN267" t="str">
            <v>-</v>
          </cell>
          <cell r="CO267" t="str">
            <v>-</v>
          </cell>
          <cell r="CP267" t="str">
            <v>-</v>
          </cell>
          <cell r="CQ267" t="str">
            <v>-</v>
          </cell>
          <cell r="CR267" t="str">
            <v>-</v>
          </cell>
          <cell r="CS267" t="str">
            <v>-</v>
          </cell>
          <cell r="CT267" t="str">
            <v>-</v>
          </cell>
          <cell r="CU267" t="str">
            <v>SAN JUAN LACHIGALLA</v>
          </cell>
          <cell r="CV267" t="str">
            <v>ZOQUIAPAN</v>
          </cell>
          <cell r="CW267" t="str">
            <v>-</v>
          </cell>
          <cell r="CX267" t="str">
            <v>-</v>
          </cell>
          <cell r="CY267" t="str">
            <v>-</v>
          </cell>
          <cell r="CZ267" t="str">
            <v>-</v>
          </cell>
          <cell r="DB267" t="str">
            <v>-</v>
          </cell>
          <cell r="DC267" t="str">
            <v>-</v>
          </cell>
          <cell r="DD267" t="str">
            <v>-</v>
          </cell>
          <cell r="DE267" t="str">
            <v>-</v>
          </cell>
          <cell r="DF267" t="str">
            <v>-</v>
          </cell>
          <cell r="DG267" t="str">
            <v>-</v>
          </cell>
        </row>
        <row r="268">
          <cell r="AT268" t="str">
            <v>-</v>
          </cell>
          <cell r="AU268" t="str">
            <v>-</v>
          </cell>
          <cell r="AV268" t="str">
            <v>-</v>
          </cell>
          <cell r="AW268" t="str">
            <v>-</v>
          </cell>
          <cell r="AX268" t="str">
            <v>-</v>
          </cell>
          <cell r="AY268" t="str">
            <v>-</v>
          </cell>
          <cell r="AZ268" t="str">
            <v>-</v>
          </cell>
          <cell r="BA268" t="str">
            <v>-</v>
          </cell>
          <cell r="BB268" t="str">
            <v>-</v>
          </cell>
          <cell r="BC268" t="str">
            <v>-</v>
          </cell>
          <cell r="BD268" t="str">
            <v>-</v>
          </cell>
          <cell r="BE268" t="str">
            <v>-</v>
          </cell>
          <cell r="BF268" t="str">
            <v>-</v>
          </cell>
          <cell r="BG268" t="str">
            <v>-</v>
          </cell>
          <cell r="BH268" t="str">
            <v>-</v>
          </cell>
          <cell r="BI268" t="str">
            <v>-</v>
          </cell>
          <cell r="BJ268" t="str">
            <v>-</v>
          </cell>
          <cell r="BK268" t="str">
            <v>-</v>
          </cell>
          <cell r="BL268" t="str">
            <v>-</v>
          </cell>
          <cell r="BM268" t="str">
            <v>20204</v>
          </cell>
          <cell r="BN268" t="str">
            <v>21217</v>
          </cell>
          <cell r="BO268" t="str">
            <v>-</v>
          </cell>
          <cell r="BP268" t="str">
            <v>-</v>
          </cell>
          <cell r="BQ268" t="str">
            <v>-</v>
          </cell>
          <cell r="BR268" t="str">
            <v>-</v>
          </cell>
          <cell r="BS268" t="str">
            <v>-</v>
          </cell>
          <cell r="BT268" t="str">
            <v>-</v>
          </cell>
          <cell r="BU268" t="str">
            <v>-</v>
          </cell>
          <cell r="BV268" t="str">
            <v>-</v>
          </cell>
          <cell r="BW268" t="str">
            <v>-</v>
          </cell>
          <cell r="BX268" t="str">
            <v>-</v>
          </cell>
          <cell r="BY268" t="str">
            <v>-</v>
          </cell>
          <cell r="CB268" t="str">
            <v>-</v>
          </cell>
          <cell r="CC268" t="str">
            <v>-</v>
          </cell>
          <cell r="CD268" t="str">
            <v>-</v>
          </cell>
          <cell r="CE268" t="str">
            <v>-</v>
          </cell>
          <cell r="CF268" t="str">
            <v>-</v>
          </cell>
          <cell r="CG268" t="str">
            <v>-</v>
          </cell>
          <cell r="CH268" t="str">
            <v>-</v>
          </cell>
          <cell r="CI268" t="str">
            <v>-</v>
          </cell>
          <cell r="CJ268" t="str">
            <v>-</v>
          </cell>
          <cell r="CK268" t="str">
            <v>-</v>
          </cell>
          <cell r="CL268" t="str">
            <v>-</v>
          </cell>
          <cell r="CM268" t="str">
            <v>-</v>
          </cell>
          <cell r="CN268" t="str">
            <v>-</v>
          </cell>
          <cell r="CO268" t="str">
            <v>-</v>
          </cell>
          <cell r="CP268" t="str">
            <v>-</v>
          </cell>
          <cell r="CQ268" t="str">
            <v>-</v>
          </cell>
          <cell r="CR268" t="str">
            <v>-</v>
          </cell>
          <cell r="CS268" t="str">
            <v>-</v>
          </cell>
          <cell r="CT268" t="str">
            <v>-</v>
          </cell>
          <cell r="CU268" t="str">
            <v>SAN JUAN LAJARCIA</v>
          </cell>
          <cell r="CV268" t="str">
            <v>ZOQUITLÁN</v>
          </cell>
          <cell r="CW268" t="str">
            <v>-</v>
          </cell>
          <cell r="CX268" t="str">
            <v>-</v>
          </cell>
          <cell r="CY268" t="str">
            <v>-</v>
          </cell>
          <cell r="CZ268" t="str">
            <v>-</v>
          </cell>
          <cell r="DB268" t="str">
            <v>-</v>
          </cell>
          <cell r="DC268" t="str">
            <v>-</v>
          </cell>
          <cell r="DD268" t="str">
            <v>-</v>
          </cell>
          <cell r="DE268" t="str">
            <v>-</v>
          </cell>
          <cell r="DF268" t="str">
            <v>-</v>
          </cell>
          <cell r="DG268" t="str">
            <v>-</v>
          </cell>
        </row>
        <row r="269">
          <cell r="AT269" t="str">
            <v>-</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20205</v>
          </cell>
          <cell r="BN269">
            <v>21999</v>
          </cell>
          <cell r="BO269" t="str">
            <v>-</v>
          </cell>
          <cell r="BP269" t="str">
            <v>-</v>
          </cell>
          <cell r="BQ269" t="str">
            <v>-</v>
          </cell>
          <cell r="BR269" t="str">
            <v>-</v>
          </cell>
          <cell r="BS269" t="str">
            <v>-</v>
          </cell>
          <cell r="BT269" t="str">
            <v>-</v>
          </cell>
          <cell r="BU269" t="str">
            <v>-</v>
          </cell>
          <cell r="BV269" t="str">
            <v>-</v>
          </cell>
          <cell r="BW269" t="str">
            <v>-</v>
          </cell>
          <cell r="BX269" t="str">
            <v>-</v>
          </cell>
          <cell r="BY269" t="str">
            <v>-</v>
          </cell>
          <cell r="CB269" t="str">
            <v>-</v>
          </cell>
          <cell r="CC269" t="str">
            <v>-</v>
          </cell>
          <cell r="CD269" t="str">
            <v>-</v>
          </cell>
          <cell r="CE269" t="str">
            <v>-</v>
          </cell>
          <cell r="CF269" t="str">
            <v>-</v>
          </cell>
          <cell r="CG269" t="str">
            <v>-</v>
          </cell>
          <cell r="CH269" t="str">
            <v>-</v>
          </cell>
          <cell r="CI269" t="str">
            <v>-</v>
          </cell>
          <cell r="CJ269" t="str">
            <v>-</v>
          </cell>
          <cell r="CK269" t="str">
            <v>-</v>
          </cell>
          <cell r="CL269" t="str">
            <v>-</v>
          </cell>
          <cell r="CM269" t="str">
            <v>-</v>
          </cell>
          <cell r="CN269" t="str">
            <v>-</v>
          </cell>
          <cell r="CO269" t="str">
            <v>-</v>
          </cell>
          <cell r="CP269" t="str">
            <v>-</v>
          </cell>
          <cell r="CQ269" t="str">
            <v>-</v>
          </cell>
          <cell r="CR269" t="str">
            <v>-</v>
          </cell>
          <cell r="CS269" t="str">
            <v>-</v>
          </cell>
          <cell r="CT269" t="str">
            <v>-</v>
          </cell>
          <cell r="CU269" t="str">
            <v>SAN JUAN LALANA</v>
          </cell>
          <cell r="CV269" t="str">
            <v>NO IDENTIFICADO</v>
          </cell>
          <cell r="CW269" t="str">
            <v>-</v>
          </cell>
          <cell r="CX269" t="str">
            <v>-</v>
          </cell>
          <cell r="CY269" t="str">
            <v>-</v>
          </cell>
          <cell r="CZ269" t="str">
            <v>-</v>
          </cell>
          <cell r="DB269" t="str">
            <v>-</v>
          </cell>
          <cell r="DC269" t="str">
            <v>-</v>
          </cell>
          <cell r="DD269" t="str">
            <v>-</v>
          </cell>
          <cell r="DE269" t="str">
            <v>-</v>
          </cell>
          <cell r="DF269" t="str">
            <v>-</v>
          </cell>
          <cell r="DG269" t="str">
            <v>-</v>
          </cell>
        </row>
        <row r="270">
          <cell r="AT270" t="str">
            <v>-</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20206</v>
          </cell>
          <cell r="BN270" t="str">
            <v>-</v>
          </cell>
          <cell r="BO270" t="str">
            <v>-</v>
          </cell>
          <cell r="BP270" t="str">
            <v>-</v>
          </cell>
          <cell r="BQ270" t="str">
            <v>-</v>
          </cell>
          <cell r="BR270" t="str">
            <v>-</v>
          </cell>
          <cell r="BS270" t="str">
            <v>-</v>
          </cell>
          <cell r="BT270" t="str">
            <v>-</v>
          </cell>
          <cell r="BU270" t="str">
            <v>-</v>
          </cell>
          <cell r="BV270" t="str">
            <v>-</v>
          </cell>
          <cell r="BW270" t="str">
            <v>-</v>
          </cell>
          <cell r="BX270" t="str">
            <v>-</v>
          </cell>
          <cell r="BY270" t="str">
            <v>-</v>
          </cell>
          <cell r="CB270" t="str">
            <v>-</v>
          </cell>
          <cell r="CC270" t="str">
            <v>-</v>
          </cell>
          <cell r="CD270" t="str">
            <v>-</v>
          </cell>
          <cell r="CE270" t="str">
            <v>-</v>
          </cell>
          <cell r="CF270" t="str">
            <v>-</v>
          </cell>
          <cell r="CG270" t="str">
            <v>-</v>
          </cell>
          <cell r="CH270" t="str">
            <v>-</v>
          </cell>
          <cell r="CI270" t="str">
            <v>-</v>
          </cell>
          <cell r="CJ270" t="str">
            <v>-</v>
          </cell>
          <cell r="CK270" t="str">
            <v>-</v>
          </cell>
          <cell r="CL270" t="str">
            <v>-</v>
          </cell>
          <cell r="CM270" t="str">
            <v>-</v>
          </cell>
          <cell r="CN270" t="str">
            <v>-</v>
          </cell>
          <cell r="CO270" t="str">
            <v>-</v>
          </cell>
          <cell r="CP270" t="str">
            <v>-</v>
          </cell>
          <cell r="CQ270" t="str">
            <v>-</v>
          </cell>
          <cell r="CR270" t="str">
            <v>-</v>
          </cell>
          <cell r="CS270" t="str">
            <v>-</v>
          </cell>
          <cell r="CT270" t="str">
            <v>-</v>
          </cell>
          <cell r="CU270" t="str">
            <v>SAN JUAN DE LOS CUÉS</v>
          </cell>
          <cell r="CV270" t="str">
            <v>-</v>
          </cell>
          <cell r="CW270" t="str">
            <v>-</v>
          </cell>
          <cell r="CX270" t="str">
            <v>-</v>
          </cell>
          <cell r="CY270" t="str">
            <v>-</v>
          </cell>
          <cell r="CZ270" t="str">
            <v>-</v>
          </cell>
          <cell r="DB270" t="str">
            <v>-</v>
          </cell>
          <cell r="DC270" t="str">
            <v>-</v>
          </cell>
          <cell r="DD270" t="str">
            <v>-</v>
          </cell>
          <cell r="DE270" t="str">
            <v>-</v>
          </cell>
          <cell r="DF270" t="str">
            <v>-</v>
          </cell>
          <cell r="DG270" t="str">
            <v>-</v>
          </cell>
        </row>
        <row r="271">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20207</v>
          </cell>
          <cell r="BN271" t="str">
            <v>-</v>
          </cell>
          <cell r="BO271" t="str">
            <v>-</v>
          </cell>
          <cell r="BP271" t="str">
            <v>-</v>
          </cell>
          <cell r="BQ271" t="str">
            <v>-</v>
          </cell>
          <cell r="BR271" t="str">
            <v>-</v>
          </cell>
          <cell r="BS271" t="str">
            <v>-</v>
          </cell>
          <cell r="BT271" t="str">
            <v>-</v>
          </cell>
          <cell r="BU271" t="str">
            <v>-</v>
          </cell>
          <cell r="BV271" t="str">
            <v>-</v>
          </cell>
          <cell r="BW271" t="str">
            <v>-</v>
          </cell>
          <cell r="BX271" t="str">
            <v>-</v>
          </cell>
          <cell r="BY271" t="str">
            <v>-</v>
          </cell>
          <cell r="CB271" t="str">
            <v>-</v>
          </cell>
          <cell r="CC271" t="str">
            <v>-</v>
          </cell>
          <cell r="CD271" t="str">
            <v>-</v>
          </cell>
          <cell r="CE271" t="str">
            <v>-</v>
          </cell>
          <cell r="CF271" t="str">
            <v>-</v>
          </cell>
          <cell r="CG271" t="str">
            <v>-</v>
          </cell>
          <cell r="CH271" t="str">
            <v>-</v>
          </cell>
          <cell r="CI271" t="str">
            <v>-</v>
          </cell>
          <cell r="CJ271" t="str">
            <v>-</v>
          </cell>
          <cell r="CK271" t="str">
            <v>-</v>
          </cell>
          <cell r="CL271" t="str">
            <v>-</v>
          </cell>
          <cell r="CM271" t="str">
            <v>-</v>
          </cell>
          <cell r="CN271" t="str">
            <v>-</v>
          </cell>
          <cell r="CO271" t="str">
            <v>-</v>
          </cell>
          <cell r="CP271" t="str">
            <v>-</v>
          </cell>
          <cell r="CQ271" t="str">
            <v>-</v>
          </cell>
          <cell r="CR271" t="str">
            <v>-</v>
          </cell>
          <cell r="CS271" t="str">
            <v>-</v>
          </cell>
          <cell r="CT271" t="str">
            <v>-</v>
          </cell>
          <cell r="CU271" t="str">
            <v>SAN JUAN MAZATLÁN</v>
          </cell>
          <cell r="CV271" t="str">
            <v>-</v>
          </cell>
          <cell r="CW271" t="str">
            <v>-</v>
          </cell>
          <cell r="CX271" t="str">
            <v>-</v>
          </cell>
          <cell r="CY271" t="str">
            <v>-</v>
          </cell>
          <cell r="CZ271" t="str">
            <v>-</v>
          </cell>
          <cell r="DB271" t="str">
            <v>-</v>
          </cell>
          <cell r="DC271" t="str">
            <v>-</v>
          </cell>
          <cell r="DD271" t="str">
            <v>-</v>
          </cell>
          <cell r="DE271" t="str">
            <v>-</v>
          </cell>
          <cell r="DF271" t="str">
            <v>-</v>
          </cell>
          <cell r="DG271" t="str">
            <v>-</v>
          </cell>
        </row>
        <row r="272">
          <cell r="AT272" t="str">
            <v>-</v>
          </cell>
          <cell r="AU272" t="str">
            <v>-</v>
          </cell>
          <cell r="AV272" t="str">
            <v>-</v>
          </cell>
          <cell r="AW272" t="str">
            <v>-</v>
          </cell>
          <cell r="AX272" t="str">
            <v>-</v>
          </cell>
          <cell r="AY272" t="str">
            <v>-</v>
          </cell>
          <cell r="AZ272" t="str">
            <v>-</v>
          </cell>
          <cell r="BA272" t="str">
            <v>-</v>
          </cell>
          <cell r="BB272" t="str">
            <v>-</v>
          </cell>
          <cell r="BC272" t="str">
            <v>-</v>
          </cell>
          <cell r="BD272" t="str">
            <v>-</v>
          </cell>
          <cell r="BE272" t="str">
            <v>-</v>
          </cell>
          <cell r="BF272" t="str">
            <v>-</v>
          </cell>
          <cell r="BG272" t="str">
            <v>-</v>
          </cell>
          <cell r="BH272" t="str">
            <v>-</v>
          </cell>
          <cell r="BI272" t="str">
            <v>-</v>
          </cell>
          <cell r="BJ272" t="str">
            <v>-</v>
          </cell>
          <cell r="BK272" t="str">
            <v>-</v>
          </cell>
          <cell r="BL272" t="str">
            <v>-</v>
          </cell>
          <cell r="BM272" t="str">
            <v>20208</v>
          </cell>
          <cell r="BN272" t="str">
            <v>-</v>
          </cell>
          <cell r="BO272" t="str">
            <v>-</v>
          </cell>
          <cell r="BP272" t="str">
            <v>-</v>
          </cell>
          <cell r="BQ272" t="str">
            <v>-</v>
          </cell>
          <cell r="BR272" t="str">
            <v>-</v>
          </cell>
          <cell r="BS272" t="str">
            <v>-</v>
          </cell>
          <cell r="BT272" t="str">
            <v>-</v>
          </cell>
          <cell r="BU272" t="str">
            <v>-</v>
          </cell>
          <cell r="BV272" t="str">
            <v>-</v>
          </cell>
          <cell r="BW272" t="str">
            <v>-</v>
          </cell>
          <cell r="BX272" t="str">
            <v>-</v>
          </cell>
          <cell r="BY272" t="str">
            <v>-</v>
          </cell>
          <cell r="CB272" t="str">
            <v>-</v>
          </cell>
          <cell r="CC272" t="str">
            <v>-</v>
          </cell>
          <cell r="CD272" t="str">
            <v>-</v>
          </cell>
          <cell r="CE272" t="str">
            <v>-</v>
          </cell>
          <cell r="CF272" t="str">
            <v>-</v>
          </cell>
          <cell r="CG272" t="str">
            <v>-</v>
          </cell>
          <cell r="CH272" t="str">
            <v>-</v>
          </cell>
          <cell r="CI272" t="str">
            <v>-</v>
          </cell>
          <cell r="CJ272" t="str">
            <v>-</v>
          </cell>
          <cell r="CK272" t="str">
            <v>-</v>
          </cell>
          <cell r="CL272" t="str">
            <v>-</v>
          </cell>
          <cell r="CM272" t="str">
            <v>-</v>
          </cell>
          <cell r="CN272" t="str">
            <v>-</v>
          </cell>
          <cell r="CO272" t="str">
            <v>-</v>
          </cell>
          <cell r="CP272" t="str">
            <v>-</v>
          </cell>
          <cell r="CQ272" t="str">
            <v>-</v>
          </cell>
          <cell r="CR272" t="str">
            <v>-</v>
          </cell>
          <cell r="CS272" t="str">
            <v>-</v>
          </cell>
          <cell r="CT272" t="str">
            <v>-</v>
          </cell>
          <cell r="CU272" t="str">
            <v>SAN JUAN MIXTEPEC -DTO. 08 -</v>
          </cell>
          <cell r="CV272" t="str">
            <v>-</v>
          </cell>
          <cell r="CW272" t="str">
            <v>-</v>
          </cell>
          <cell r="CX272" t="str">
            <v>-</v>
          </cell>
          <cell r="CY272" t="str">
            <v>-</v>
          </cell>
          <cell r="CZ272" t="str">
            <v>-</v>
          </cell>
          <cell r="DB272" t="str">
            <v>-</v>
          </cell>
          <cell r="DC272" t="str">
            <v>-</v>
          </cell>
          <cell r="DD272" t="str">
            <v>-</v>
          </cell>
          <cell r="DE272" t="str">
            <v>-</v>
          </cell>
          <cell r="DF272" t="str">
            <v>-</v>
          </cell>
          <cell r="DG272" t="str">
            <v>-</v>
          </cell>
        </row>
        <row r="273">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20209</v>
          </cell>
          <cell r="BN273" t="str">
            <v>-</v>
          </cell>
          <cell r="BO273" t="str">
            <v>-</v>
          </cell>
          <cell r="BP273" t="str">
            <v>-</v>
          </cell>
          <cell r="BQ273" t="str">
            <v>-</v>
          </cell>
          <cell r="BR273" t="str">
            <v>-</v>
          </cell>
          <cell r="BS273" t="str">
            <v>-</v>
          </cell>
          <cell r="BT273" t="str">
            <v>-</v>
          </cell>
          <cell r="BU273" t="str">
            <v>-</v>
          </cell>
          <cell r="BV273" t="str">
            <v>-</v>
          </cell>
          <cell r="BW273" t="str">
            <v>-</v>
          </cell>
          <cell r="BX273" t="str">
            <v>-</v>
          </cell>
          <cell r="BY273" t="str">
            <v>-</v>
          </cell>
          <cell r="CB273" t="str">
            <v>-</v>
          </cell>
          <cell r="CC273" t="str">
            <v>-</v>
          </cell>
          <cell r="CD273" t="str">
            <v>-</v>
          </cell>
          <cell r="CE273" t="str">
            <v>-</v>
          </cell>
          <cell r="CF273" t="str">
            <v>-</v>
          </cell>
          <cell r="CG273" t="str">
            <v>-</v>
          </cell>
          <cell r="CH273" t="str">
            <v>-</v>
          </cell>
          <cell r="CI273" t="str">
            <v>-</v>
          </cell>
          <cell r="CJ273" t="str">
            <v>-</v>
          </cell>
          <cell r="CK273" t="str">
            <v>-</v>
          </cell>
          <cell r="CL273" t="str">
            <v>-</v>
          </cell>
          <cell r="CM273" t="str">
            <v>-</v>
          </cell>
          <cell r="CN273" t="str">
            <v>-</v>
          </cell>
          <cell r="CO273" t="str">
            <v>-</v>
          </cell>
          <cell r="CP273" t="str">
            <v>-</v>
          </cell>
          <cell r="CQ273" t="str">
            <v>-</v>
          </cell>
          <cell r="CR273" t="str">
            <v>-</v>
          </cell>
          <cell r="CS273" t="str">
            <v>-</v>
          </cell>
          <cell r="CT273" t="str">
            <v>-</v>
          </cell>
          <cell r="CU273" t="str">
            <v>SAN JUAN MIXTEPEC -DTO. 26 -</v>
          </cell>
          <cell r="CV273" t="str">
            <v>-</v>
          </cell>
          <cell r="CW273" t="str">
            <v>-</v>
          </cell>
          <cell r="CX273" t="str">
            <v>-</v>
          </cell>
          <cell r="CY273" t="str">
            <v>-</v>
          </cell>
          <cell r="CZ273" t="str">
            <v>-</v>
          </cell>
          <cell r="DB273" t="str">
            <v>-</v>
          </cell>
          <cell r="DC273" t="str">
            <v>-</v>
          </cell>
          <cell r="DD273" t="str">
            <v>-</v>
          </cell>
          <cell r="DE273" t="str">
            <v>-</v>
          </cell>
          <cell r="DF273" t="str">
            <v>-</v>
          </cell>
          <cell r="DG273" t="str">
            <v>-</v>
          </cell>
        </row>
        <row r="274">
          <cell r="AT274" t="str">
            <v>-</v>
          </cell>
          <cell r="AU274" t="str">
            <v>-</v>
          </cell>
          <cell r="AV274" t="str">
            <v>-</v>
          </cell>
          <cell r="AW274" t="str">
            <v>-</v>
          </cell>
          <cell r="AX274" t="str">
            <v>-</v>
          </cell>
          <cell r="AY274" t="str">
            <v>-</v>
          </cell>
          <cell r="AZ274" t="str">
            <v>-</v>
          </cell>
          <cell r="BA274" t="str">
            <v>-</v>
          </cell>
          <cell r="BB274" t="str">
            <v>-</v>
          </cell>
          <cell r="BC274" t="str">
            <v>-</v>
          </cell>
          <cell r="BD274" t="str">
            <v>-</v>
          </cell>
          <cell r="BE274" t="str">
            <v>-</v>
          </cell>
          <cell r="BF274" t="str">
            <v>-</v>
          </cell>
          <cell r="BG274" t="str">
            <v>-</v>
          </cell>
          <cell r="BH274" t="str">
            <v>-</v>
          </cell>
          <cell r="BI274" t="str">
            <v>-</v>
          </cell>
          <cell r="BJ274" t="str">
            <v>-</v>
          </cell>
          <cell r="BK274" t="str">
            <v>-</v>
          </cell>
          <cell r="BL274" t="str">
            <v>-</v>
          </cell>
          <cell r="BM274" t="str">
            <v>20210</v>
          </cell>
          <cell r="BN274" t="str">
            <v>-</v>
          </cell>
          <cell r="BO274" t="str">
            <v>-</v>
          </cell>
          <cell r="BP274" t="str">
            <v>-</v>
          </cell>
          <cell r="BQ274" t="str">
            <v>-</v>
          </cell>
          <cell r="BR274" t="str">
            <v>-</v>
          </cell>
          <cell r="BS274" t="str">
            <v>-</v>
          </cell>
          <cell r="BT274" t="str">
            <v>-</v>
          </cell>
          <cell r="BU274" t="str">
            <v>-</v>
          </cell>
          <cell r="BV274" t="str">
            <v>-</v>
          </cell>
          <cell r="BW274" t="str">
            <v>-</v>
          </cell>
          <cell r="BX274" t="str">
            <v>-</v>
          </cell>
          <cell r="BY274" t="str">
            <v>-</v>
          </cell>
          <cell r="CB274" t="str">
            <v>-</v>
          </cell>
          <cell r="CC274" t="str">
            <v>-</v>
          </cell>
          <cell r="CD274" t="str">
            <v>-</v>
          </cell>
          <cell r="CE274" t="str">
            <v>-</v>
          </cell>
          <cell r="CF274" t="str">
            <v>-</v>
          </cell>
          <cell r="CG274" t="str">
            <v>-</v>
          </cell>
          <cell r="CH274" t="str">
            <v>-</v>
          </cell>
          <cell r="CI274" t="str">
            <v>-</v>
          </cell>
          <cell r="CJ274" t="str">
            <v>-</v>
          </cell>
          <cell r="CK274" t="str">
            <v>-</v>
          </cell>
          <cell r="CL274" t="str">
            <v>-</v>
          </cell>
          <cell r="CM274" t="str">
            <v>-</v>
          </cell>
          <cell r="CN274" t="str">
            <v>-</v>
          </cell>
          <cell r="CO274" t="str">
            <v>-</v>
          </cell>
          <cell r="CP274" t="str">
            <v>-</v>
          </cell>
          <cell r="CQ274" t="str">
            <v>-</v>
          </cell>
          <cell r="CR274" t="str">
            <v>-</v>
          </cell>
          <cell r="CS274" t="str">
            <v>-</v>
          </cell>
          <cell r="CT274" t="str">
            <v>-</v>
          </cell>
          <cell r="CU274" t="str">
            <v>SAN JUAN ÑUMÍ</v>
          </cell>
          <cell r="CV274" t="str">
            <v>-</v>
          </cell>
          <cell r="CW274" t="str">
            <v>-</v>
          </cell>
          <cell r="CX274" t="str">
            <v>-</v>
          </cell>
          <cell r="CY274" t="str">
            <v>-</v>
          </cell>
          <cell r="CZ274" t="str">
            <v>-</v>
          </cell>
          <cell r="DB274" t="str">
            <v>-</v>
          </cell>
          <cell r="DC274" t="str">
            <v>-</v>
          </cell>
          <cell r="DD274" t="str">
            <v>-</v>
          </cell>
          <cell r="DE274" t="str">
            <v>-</v>
          </cell>
          <cell r="DF274" t="str">
            <v>-</v>
          </cell>
          <cell r="DG274" t="str">
            <v>-</v>
          </cell>
        </row>
        <row r="275">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20211</v>
          </cell>
          <cell r="BN275" t="str">
            <v>-</v>
          </cell>
          <cell r="BO275" t="str">
            <v>-</v>
          </cell>
          <cell r="BP275" t="str">
            <v>-</v>
          </cell>
          <cell r="BQ275" t="str">
            <v>-</v>
          </cell>
          <cell r="BR275" t="str">
            <v>-</v>
          </cell>
          <cell r="BS275" t="str">
            <v>-</v>
          </cell>
          <cell r="BT275" t="str">
            <v>-</v>
          </cell>
          <cell r="BU275" t="str">
            <v>-</v>
          </cell>
          <cell r="BV275" t="str">
            <v>-</v>
          </cell>
          <cell r="BW275" t="str">
            <v>-</v>
          </cell>
          <cell r="BX275" t="str">
            <v>-</v>
          </cell>
          <cell r="BY275" t="str">
            <v>-</v>
          </cell>
          <cell r="CB275" t="str">
            <v>-</v>
          </cell>
          <cell r="CC275" t="str">
            <v>-</v>
          </cell>
          <cell r="CD275" t="str">
            <v>-</v>
          </cell>
          <cell r="CE275" t="str">
            <v>-</v>
          </cell>
          <cell r="CF275" t="str">
            <v>-</v>
          </cell>
          <cell r="CG275" t="str">
            <v>-</v>
          </cell>
          <cell r="CH275" t="str">
            <v>-</v>
          </cell>
          <cell r="CI275" t="str">
            <v>-</v>
          </cell>
          <cell r="CJ275" t="str">
            <v>-</v>
          </cell>
          <cell r="CK275" t="str">
            <v>-</v>
          </cell>
          <cell r="CL275" t="str">
            <v>-</v>
          </cell>
          <cell r="CM275" t="str">
            <v>-</v>
          </cell>
          <cell r="CN275" t="str">
            <v>-</v>
          </cell>
          <cell r="CO275" t="str">
            <v>-</v>
          </cell>
          <cell r="CP275" t="str">
            <v>-</v>
          </cell>
          <cell r="CQ275" t="str">
            <v>-</v>
          </cell>
          <cell r="CR275" t="str">
            <v>-</v>
          </cell>
          <cell r="CS275" t="str">
            <v>-</v>
          </cell>
          <cell r="CT275" t="str">
            <v>-</v>
          </cell>
          <cell r="CU275" t="str">
            <v>SAN JUAN OZOLOTEPEC</v>
          </cell>
          <cell r="CV275" t="str">
            <v>-</v>
          </cell>
          <cell r="CW275" t="str">
            <v>-</v>
          </cell>
          <cell r="CX275" t="str">
            <v>-</v>
          </cell>
          <cell r="CY275" t="str">
            <v>-</v>
          </cell>
          <cell r="CZ275" t="str">
            <v>-</v>
          </cell>
          <cell r="DB275" t="str">
            <v>-</v>
          </cell>
          <cell r="DC275" t="str">
            <v>-</v>
          </cell>
          <cell r="DD275" t="str">
            <v>-</v>
          </cell>
          <cell r="DE275" t="str">
            <v>-</v>
          </cell>
          <cell r="DF275" t="str">
            <v>-</v>
          </cell>
          <cell r="DG275" t="str">
            <v>-</v>
          </cell>
        </row>
        <row r="276">
          <cell r="AT276" t="str">
            <v>-</v>
          </cell>
          <cell r="AU276" t="str">
            <v>-</v>
          </cell>
          <cell r="AV276" t="str">
            <v>-</v>
          </cell>
          <cell r="AW276" t="str">
            <v>-</v>
          </cell>
          <cell r="AX276" t="str">
            <v>-</v>
          </cell>
          <cell r="AY276" t="str">
            <v>-</v>
          </cell>
          <cell r="AZ276" t="str">
            <v>-</v>
          </cell>
          <cell r="BA276" t="str">
            <v>-</v>
          </cell>
          <cell r="BB276" t="str">
            <v>-</v>
          </cell>
          <cell r="BC276" t="str">
            <v>-</v>
          </cell>
          <cell r="BD276" t="str">
            <v>-</v>
          </cell>
          <cell r="BE276" t="str">
            <v>-</v>
          </cell>
          <cell r="BF276" t="str">
            <v>-</v>
          </cell>
          <cell r="BG276" t="str">
            <v>-</v>
          </cell>
          <cell r="BH276" t="str">
            <v>-</v>
          </cell>
          <cell r="BI276" t="str">
            <v>-</v>
          </cell>
          <cell r="BJ276" t="str">
            <v>-</v>
          </cell>
          <cell r="BK276" t="str">
            <v>-</v>
          </cell>
          <cell r="BL276" t="str">
            <v>-</v>
          </cell>
          <cell r="BM276" t="str">
            <v>20212</v>
          </cell>
          <cell r="BN276" t="str">
            <v>-</v>
          </cell>
          <cell r="BO276" t="str">
            <v>-</v>
          </cell>
          <cell r="BP276" t="str">
            <v>-</v>
          </cell>
          <cell r="BQ276" t="str">
            <v>-</v>
          </cell>
          <cell r="BR276" t="str">
            <v>-</v>
          </cell>
          <cell r="BS276" t="str">
            <v>-</v>
          </cell>
          <cell r="BT276" t="str">
            <v>-</v>
          </cell>
          <cell r="BU276" t="str">
            <v>-</v>
          </cell>
          <cell r="BV276" t="str">
            <v>-</v>
          </cell>
          <cell r="BW276" t="str">
            <v>-</v>
          </cell>
          <cell r="BX276" t="str">
            <v>-</v>
          </cell>
          <cell r="BY276" t="str">
            <v>-</v>
          </cell>
          <cell r="CB276" t="str">
            <v>-</v>
          </cell>
          <cell r="CC276" t="str">
            <v>-</v>
          </cell>
          <cell r="CD276" t="str">
            <v>-</v>
          </cell>
          <cell r="CE276" t="str">
            <v>-</v>
          </cell>
          <cell r="CF276" t="str">
            <v>-</v>
          </cell>
          <cell r="CG276" t="str">
            <v>-</v>
          </cell>
          <cell r="CH276" t="str">
            <v>-</v>
          </cell>
          <cell r="CI276" t="str">
            <v>-</v>
          </cell>
          <cell r="CJ276" t="str">
            <v>-</v>
          </cell>
          <cell r="CK276" t="str">
            <v>-</v>
          </cell>
          <cell r="CL276" t="str">
            <v>-</v>
          </cell>
          <cell r="CM276" t="str">
            <v>-</v>
          </cell>
          <cell r="CN276" t="str">
            <v>-</v>
          </cell>
          <cell r="CO276" t="str">
            <v>-</v>
          </cell>
          <cell r="CP276" t="str">
            <v>-</v>
          </cell>
          <cell r="CQ276" t="str">
            <v>-</v>
          </cell>
          <cell r="CR276" t="str">
            <v>-</v>
          </cell>
          <cell r="CS276" t="str">
            <v>-</v>
          </cell>
          <cell r="CT276" t="str">
            <v>-</v>
          </cell>
          <cell r="CU276" t="str">
            <v>SAN JUAN PETLAPA</v>
          </cell>
          <cell r="CV276" t="str">
            <v>-</v>
          </cell>
          <cell r="CW276" t="str">
            <v>-</v>
          </cell>
          <cell r="CX276" t="str">
            <v>-</v>
          </cell>
          <cell r="CY276" t="str">
            <v>-</v>
          </cell>
          <cell r="CZ276" t="str">
            <v>-</v>
          </cell>
          <cell r="DB276" t="str">
            <v>-</v>
          </cell>
          <cell r="DC276" t="str">
            <v>-</v>
          </cell>
          <cell r="DD276" t="str">
            <v>-</v>
          </cell>
          <cell r="DE276" t="str">
            <v>-</v>
          </cell>
          <cell r="DF276" t="str">
            <v>-</v>
          </cell>
          <cell r="DG276" t="str">
            <v>-</v>
          </cell>
        </row>
        <row r="277">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20213</v>
          </cell>
          <cell r="BN277" t="str">
            <v>-</v>
          </cell>
          <cell r="BO277" t="str">
            <v>-</v>
          </cell>
          <cell r="BP277" t="str">
            <v>-</v>
          </cell>
          <cell r="BQ277" t="str">
            <v>-</v>
          </cell>
          <cell r="BR277" t="str">
            <v>-</v>
          </cell>
          <cell r="BS277" t="str">
            <v>-</v>
          </cell>
          <cell r="BT277" t="str">
            <v>-</v>
          </cell>
          <cell r="BU277" t="str">
            <v>-</v>
          </cell>
          <cell r="BV277" t="str">
            <v>-</v>
          </cell>
          <cell r="BW277" t="str">
            <v>-</v>
          </cell>
          <cell r="BX277" t="str">
            <v>-</v>
          </cell>
          <cell r="BY277" t="str">
            <v>-</v>
          </cell>
          <cell r="CB277" t="str">
            <v>-</v>
          </cell>
          <cell r="CC277" t="str">
            <v>-</v>
          </cell>
          <cell r="CD277" t="str">
            <v>-</v>
          </cell>
          <cell r="CE277" t="str">
            <v>-</v>
          </cell>
          <cell r="CF277" t="str">
            <v>-</v>
          </cell>
          <cell r="CG277" t="str">
            <v>-</v>
          </cell>
          <cell r="CH277" t="str">
            <v>-</v>
          </cell>
          <cell r="CI277" t="str">
            <v>-</v>
          </cell>
          <cell r="CJ277" t="str">
            <v>-</v>
          </cell>
          <cell r="CK277" t="str">
            <v>-</v>
          </cell>
          <cell r="CL277" t="str">
            <v>-</v>
          </cell>
          <cell r="CM277" t="str">
            <v>-</v>
          </cell>
          <cell r="CN277" t="str">
            <v>-</v>
          </cell>
          <cell r="CO277" t="str">
            <v>-</v>
          </cell>
          <cell r="CP277" t="str">
            <v>-</v>
          </cell>
          <cell r="CQ277" t="str">
            <v>-</v>
          </cell>
          <cell r="CR277" t="str">
            <v>-</v>
          </cell>
          <cell r="CS277" t="str">
            <v>-</v>
          </cell>
          <cell r="CT277" t="str">
            <v>-</v>
          </cell>
          <cell r="CU277" t="str">
            <v>SAN JUAN QUIAHIJE</v>
          </cell>
          <cell r="CV277" t="str">
            <v>-</v>
          </cell>
          <cell r="CW277" t="str">
            <v>-</v>
          </cell>
          <cell r="CX277" t="str">
            <v>-</v>
          </cell>
          <cell r="CY277" t="str">
            <v>-</v>
          </cell>
          <cell r="CZ277" t="str">
            <v>-</v>
          </cell>
          <cell r="DB277" t="str">
            <v>-</v>
          </cell>
          <cell r="DC277" t="str">
            <v>-</v>
          </cell>
          <cell r="DD277" t="str">
            <v>-</v>
          </cell>
          <cell r="DE277" t="str">
            <v>-</v>
          </cell>
          <cell r="DF277" t="str">
            <v>-</v>
          </cell>
          <cell r="DG277" t="str">
            <v>-</v>
          </cell>
        </row>
        <row r="278">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20214</v>
          </cell>
          <cell r="BN278" t="str">
            <v>-</v>
          </cell>
          <cell r="BO278" t="str">
            <v>-</v>
          </cell>
          <cell r="BP278" t="str">
            <v>-</v>
          </cell>
          <cell r="BQ278" t="str">
            <v>-</v>
          </cell>
          <cell r="BR278" t="str">
            <v>-</v>
          </cell>
          <cell r="BS278" t="str">
            <v>-</v>
          </cell>
          <cell r="BT278" t="str">
            <v>-</v>
          </cell>
          <cell r="BU278" t="str">
            <v>-</v>
          </cell>
          <cell r="BV278" t="str">
            <v>-</v>
          </cell>
          <cell r="BW278" t="str">
            <v>-</v>
          </cell>
          <cell r="BX278" t="str">
            <v>-</v>
          </cell>
          <cell r="BY278" t="str">
            <v>-</v>
          </cell>
          <cell r="CB278" t="str">
            <v>-</v>
          </cell>
          <cell r="CC278" t="str">
            <v>-</v>
          </cell>
          <cell r="CD278" t="str">
            <v>-</v>
          </cell>
          <cell r="CE278" t="str">
            <v>-</v>
          </cell>
          <cell r="CF278" t="str">
            <v>-</v>
          </cell>
          <cell r="CG278" t="str">
            <v>-</v>
          </cell>
          <cell r="CH278" t="str">
            <v>-</v>
          </cell>
          <cell r="CI278" t="str">
            <v>-</v>
          </cell>
          <cell r="CJ278" t="str">
            <v>-</v>
          </cell>
          <cell r="CK278" t="str">
            <v>-</v>
          </cell>
          <cell r="CL278" t="str">
            <v>-</v>
          </cell>
          <cell r="CM278" t="str">
            <v>-</v>
          </cell>
          <cell r="CN278" t="str">
            <v>-</v>
          </cell>
          <cell r="CO278" t="str">
            <v>-</v>
          </cell>
          <cell r="CP278" t="str">
            <v>-</v>
          </cell>
          <cell r="CQ278" t="str">
            <v>-</v>
          </cell>
          <cell r="CR278" t="str">
            <v>-</v>
          </cell>
          <cell r="CS278" t="str">
            <v>-</v>
          </cell>
          <cell r="CT278" t="str">
            <v>-</v>
          </cell>
          <cell r="CU278" t="str">
            <v>SAN JUAN QUIOTEPEC</v>
          </cell>
          <cell r="CV278" t="str">
            <v>-</v>
          </cell>
          <cell r="CW278" t="str">
            <v>-</v>
          </cell>
          <cell r="CX278" t="str">
            <v>-</v>
          </cell>
          <cell r="CY278" t="str">
            <v>-</v>
          </cell>
          <cell r="CZ278" t="str">
            <v>-</v>
          </cell>
          <cell r="DB278" t="str">
            <v>-</v>
          </cell>
          <cell r="DC278" t="str">
            <v>-</v>
          </cell>
          <cell r="DD278" t="str">
            <v>-</v>
          </cell>
          <cell r="DE278" t="str">
            <v>-</v>
          </cell>
          <cell r="DF278" t="str">
            <v>-</v>
          </cell>
          <cell r="DG278" t="str">
            <v>-</v>
          </cell>
        </row>
        <row r="279">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20215</v>
          </cell>
          <cell r="BN279" t="str">
            <v>-</v>
          </cell>
          <cell r="BO279" t="str">
            <v>-</v>
          </cell>
          <cell r="BP279" t="str">
            <v>-</v>
          </cell>
          <cell r="BQ279" t="str">
            <v>-</v>
          </cell>
          <cell r="BR279" t="str">
            <v>-</v>
          </cell>
          <cell r="BS279" t="str">
            <v>-</v>
          </cell>
          <cell r="BT279" t="str">
            <v>-</v>
          </cell>
          <cell r="BU279" t="str">
            <v>-</v>
          </cell>
          <cell r="BV279" t="str">
            <v>-</v>
          </cell>
          <cell r="BW279" t="str">
            <v>-</v>
          </cell>
          <cell r="BX279" t="str">
            <v>-</v>
          </cell>
          <cell r="BY279" t="str">
            <v>-</v>
          </cell>
          <cell r="CB279" t="str">
            <v>-</v>
          </cell>
          <cell r="CC279" t="str">
            <v>-</v>
          </cell>
          <cell r="CD279" t="str">
            <v>-</v>
          </cell>
          <cell r="CE279" t="str">
            <v>-</v>
          </cell>
          <cell r="CF279" t="str">
            <v>-</v>
          </cell>
          <cell r="CG279" t="str">
            <v>-</v>
          </cell>
          <cell r="CH279" t="str">
            <v>-</v>
          </cell>
          <cell r="CI279" t="str">
            <v>-</v>
          </cell>
          <cell r="CJ279" t="str">
            <v>-</v>
          </cell>
          <cell r="CK279" t="str">
            <v>-</v>
          </cell>
          <cell r="CL279" t="str">
            <v>-</v>
          </cell>
          <cell r="CM279" t="str">
            <v>-</v>
          </cell>
          <cell r="CN279" t="str">
            <v>-</v>
          </cell>
          <cell r="CO279" t="str">
            <v>-</v>
          </cell>
          <cell r="CP279" t="str">
            <v>-</v>
          </cell>
          <cell r="CQ279" t="str">
            <v>-</v>
          </cell>
          <cell r="CR279" t="str">
            <v>-</v>
          </cell>
          <cell r="CS279" t="str">
            <v>-</v>
          </cell>
          <cell r="CT279" t="str">
            <v>-</v>
          </cell>
          <cell r="CU279" t="str">
            <v>SAN JUAN SAYULTEPEC</v>
          </cell>
          <cell r="CV279" t="str">
            <v>-</v>
          </cell>
          <cell r="CW279" t="str">
            <v>-</v>
          </cell>
          <cell r="CX279" t="str">
            <v>-</v>
          </cell>
          <cell r="CY279" t="str">
            <v>-</v>
          </cell>
          <cell r="CZ279" t="str">
            <v>-</v>
          </cell>
          <cell r="DB279" t="str">
            <v>-</v>
          </cell>
          <cell r="DC279" t="str">
            <v>-</v>
          </cell>
          <cell r="DD279" t="str">
            <v>-</v>
          </cell>
          <cell r="DE279" t="str">
            <v>-</v>
          </cell>
          <cell r="DF279" t="str">
            <v>-</v>
          </cell>
          <cell r="DG279" t="str">
            <v>-</v>
          </cell>
        </row>
        <row r="280">
          <cell r="AT280" t="str">
            <v>-</v>
          </cell>
          <cell r="AU280" t="str">
            <v>-</v>
          </cell>
          <cell r="AV280" t="str">
            <v>-</v>
          </cell>
          <cell r="AW280" t="str">
            <v>-</v>
          </cell>
          <cell r="AX280" t="str">
            <v>-</v>
          </cell>
          <cell r="AY280" t="str">
            <v>-</v>
          </cell>
          <cell r="AZ280" t="str">
            <v>-</v>
          </cell>
          <cell r="BA280" t="str">
            <v>-</v>
          </cell>
          <cell r="BB280" t="str">
            <v>-</v>
          </cell>
          <cell r="BC280" t="str">
            <v>-</v>
          </cell>
          <cell r="BD280" t="str">
            <v>-</v>
          </cell>
          <cell r="BE280" t="str">
            <v>-</v>
          </cell>
          <cell r="BF280" t="str">
            <v>-</v>
          </cell>
          <cell r="BG280" t="str">
            <v>-</v>
          </cell>
          <cell r="BH280" t="str">
            <v>-</v>
          </cell>
          <cell r="BI280" t="str">
            <v>-</v>
          </cell>
          <cell r="BJ280" t="str">
            <v>-</v>
          </cell>
          <cell r="BK280" t="str">
            <v>-</v>
          </cell>
          <cell r="BL280" t="str">
            <v>-</v>
          </cell>
          <cell r="BM280" t="str">
            <v>20216</v>
          </cell>
          <cell r="BN280" t="str">
            <v>-</v>
          </cell>
          <cell r="BO280" t="str">
            <v>-</v>
          </cell>
          <cell r="BP280" t="str">
            <v>-</v>
          </cell>
          <cell r="BQ280" t="str">
            <v>-</v>
          </cell>
          <cell r="BR280" t="str">
            <v>-</v>
          </cell>
          <cell r="BS280" t="str">
            <v>-</v>
          </cell>
          <cell r="BT280" t="str">
            <v>-</v>
          </cell>
          <cell r="BU280" t="str">
            <v>-</v>
          </cell>
          <cell r="BV280" t="str">
            <v>-</v>
          </cell>
          <cell r="BW280" t="str">
            <v>-</v>
          </cell>
          <cell r="BX280" t="str">
            <v>-</v>
          </cell>
          <cell r="BY280" t="str">
            <v>-</v>
          </cell>
          <cell r="CB280" t="str">
            <v>-</v>
          </cell>
          <cell r="CC280" t="str">
            <v>-</v>
          </cell>
          <cell r="CD280" t="str">
            <v>-</v>
          </cell>
          <cell r="CE280" t="str">
            <v>-</v>
          </cell>
          <cell r="CF280" t="str">
            <v>-</v>
          </cell>
          <cell r="CG280" t="str">
            <v>-</v>
          </cell>
          <cell r="CH280" t="str">
            <v>-</v>
          </cell>
          <cell r="CI280" t="str">
            <v>-</v>
          </cell>
          <cell r="CJ280" t="str">
            <v>-</v>
          </cell>
          <cell r="CK280" t="str">
            <v>-</v>
          </cell>
          <cell r="CL280" t="str">
            <v>-</v>
          </cell>
          <cell r="CM280" t="str">
            <v>-</v>
          </cell>
          <cell r="CN280" t="str">
            <v>-</v>
          </cell>
          <cell r="CO280" t="str">
            <v>-</v>
          </cell>
          <cell r="CP280" t="str">
            <v>-</v>
          </cell>
          <cell r="CQ280" t="str">
            <v>-</v>
          </cell>
          <cell r="CR280" t="str">
            <v>-</v>
          </cell>
          <cell r="CS280" t="str">
            <v>-</v>
          </cell>
          <cell r="CT280" t="str">
            <v>-</v>
          </cell>
          <cell r="CU280" t="str">
            <v>SAN JUAN TABAÁ</v>
          </cell>
          <cell r="CV280" t="str">
            <v>-</v>
          </cell>
          <cell r="CW280" t="str">
            <v>-</v>
          </cell>
          <cell r="CX280" t="str">
            <v>-</v>
          </cell>
          <cell r="CY280" t="str">
            <v>-</v>
          </cell>
          <cell r="CZ280" t="str">
            <v>-</v>
          </cell>
          <cell r="DB280" t="str">
            <v>-</v>
          </cell>
          <cell r="DC280" t="str">
            <v>-</v>
          </cell>
          <cell r="DD280" t="str">
            <v>-</v>
          </cell>
          <cell r="DE280" t="str">
            <v>-</v>
          </cell>
          <cell r="DF280" t="str">
            <v>-</v>
          </cell>
          <cell r="DG280" t="str">
            <v>-</v>
          </cell>
        </row>
        <row r="281">
          <cell r="AT281" t="str">
            <v>-</v>
          </cell>
          <cell r="AU281" t="str">
            <v>-</v>
          </cell>
          <cell r="AV281" t="str">
            <v>-</v>
          </cell>
          <cell r="AW281" t="str">
            <v>-</v>
          </cell>
          <cell r="AX281" t="str">
            <v>-</v>
          </cell>
          <cell r="AY281" t="str">
            <v>-</v>
          </cell>
          <cell r="AZ281" t="str">
            <v>-</v>
          </cell>
          <cell r="BA281" t="str">
            <v>-</v>
          </cell>
          <cell r="BB281" t="str">
            <v>-</v>
          </cell>
          <cell r="BC281" t="str">
            <v>-</v>
          </cell>
          <cell r="BD281" t="str">
            <v>-</v>
          </cell>
          <cell r="BE281" t="str">
            <v>-</v>
          </cell>
          <cell r="BF281" t="str">
            <v>-</v>
          </cell>
          <cell r="BG281" t="str">
            <v>-</v>
          </cell>
          <cell r="BH281" t="str">
            <v>-</v>
          </cell>
          <cell r="BI281" t="str">
            <v>-</v>
          </cell>
          <cell r="BJ281" t="str">
            <v>-</v>
          </cell>
          <cell r="BK281" t="str">
            <v>-</v>
          </cell>
          <cell r="BL281" t="str">
            <v>-</v>
          </cell>
          <cell r="BM281" t="str">
            <v>20217</v>
          </cell>
          <cell r="BN281" t="str">
            <v>-</v>
          </cell>
          <cell r="BO281" t="str">
            <v>-</v>
          </cell>
          <cell r="BP281" t="str">
            <v>-</v>
          </cell>
          <cell r="BQ281" t="str">
            <v>-</v>
          </cell>
          <cell r="BR281" t="str">
            <v>-</v>
          </cell>
          <cell r="BS281" t="str">
            <v>-</v>
          </cell>
          <cell r="BT281" t="str">
            <v>-</v>
          </cell>
          <cell r="BU281" t="str">
            <v>-</v>
          </cell>
          <cell r="BV281" t="str">
            <v>-</v>
          </cell>
          <cell r="BW281" t="str">
            <v>-</v>
          </cell>
          <cell r="BX281" t="str">
            <v>-</v>
          </cell>
          <cell r="BY281" t="str">
            <v>-</v>
          </cell>
          <cell r="CB281" t="str">
            <v>-</v>
          </cell>
          <cell r="CC281" t="str">
            <v>-</v>
          </cell>
          <cell r="CD281" t="str">
            <v>-</v>
          </cell>
          <cell r="CE281" t="str">
            <v>-</v>
          </cell>
          <cell r="CF281" t="str">
            <v>-</v>
          </cell>
          <cell r="CG281" t="str">
            <v>-</v>
          </cell>
          <cell r="CH281" t="str">
            <v>-</v>
          </cell>
          <cell r="CI281" t="str">
            <v>-</v>
          </cell>
          <cell r="CJ281" t="str">
            <v>-</v>
          </cell>
          <cell r="CK281" t="str">
            <v>-</v>
          </cell>
          <cell r="CL281" t="str">
            <v>-</v>
          </cell>
          <cell r="CM281" t="str">
            <v>-</v>
          </cell>
          <cell r="CN281" t="str">
            <v>-</v>
          </cell>
          <cell r="CO281" t="str">
            <v>-</v>
          </cell>
          <cell r="CP281" t="str">
            <v>-</v>
          </cell>
          <cell r="CQ281" t="str">
            <v>-</v>
          </cell>
          <cell r="CR281" t="str">
            <v>-</v>
          </cell>
          <cell r="CS281" t="str">
            <v>-</v>
          </cell>
          <cell r="CT281" t="str">
            <v>-</v>
          </cell>
          <cell r="CU281" t="str">
            <v>SAN JUAN TAMAZOLA</v>
          </cell>
          <cell r="CV281" t="str">
            <v>-</v>
          </cell>
          <cell r="CW281" t="str">
            <v>-</v>
          </cell>
          <cell r="CX281" t="str">
            <v>-</v>
          </cell>
          <cell r="CY281" t="str">
            <v>-</v>
          </cell>
          <cell r="CZ281" t="str">
            <v>-</v>
          </cell>
          <cell r="DB281" t="str">
            <v>-</v>
          </cell>
          <cell r="DC281" t="str">
            <v>-</v>
          </cell>
          <cell r="DD281" t="str">
            <v>-</v>
          </cell>
          <cell r="DE281" t="str">
            <v>-</v>
          </cell>
          <cell r="DF281" t="str">
            <v>-</v>
          </cell>
          <cell r="DG281" t="str">
            <v>-</v>
          </cell>
        </row>
        <row r="282">
          <cell r="AT282" t="str">
            <v>-</v>
          </cell>
          <cell r="AU282" t="str">
            <v>-</v>
          </cell>
          <cell r="AV282" t="str">
            <v>-</v>
          </cell>
          <cell r="AW282" t="str">
            <v>-</v>
          </cell>
          <cell r="AX282" t="str">
            <v>-</v>
          </cell>
          <cell r="AY282" t="str">
            <v>-</v>
          </cell>
          <cell r="AZ282" t="str">
            <v>-</v>
          </cell>
          <cell r="BA282" t="str">
            <v>-</v>
          </cell>
          <cell r="BB282" t="str">
            <v>-</v>
          </cell>
          <cell r="BC282" t="str">
            <v>-</v>
          </cell>
          <cell r="BD282" t="str">
            <v>-</v>
          </cell>
          <cell r="BE282" t="str">
            <v>-</v>
          </cell>
          <cell r="BF282" t="str">
            <v>-</v>
          </cell>
          <cell r="BG282" t="str">
            <v>-</v>
          </cell>
          <cell r="BH282" t="str">
            <v>-</v>
          </cell>
          <cell r="BI282" t="str">
            <v>-</v>
          </cell>
          <cell r="BJ282" t="str">
            <v>-</v>
          </cell>
          <cell r="BK282" t="str">
            <v>-</v>
          </cell>
          <cell r="BL282" t="str">
            <v>-</v>
          </cell>
          <cell r="BM282" t="str">
            <v>20218</v>
          </cell>
          <cell r="BN282" t="str">
            <v>-</v>
          </cell>
          <cell r="BO282" t="str">
            <v>-</v>
          </cell>
          <cell r="BP282" t="str">
            <v>-</v>
          </cell>
          <cell r="BQ282" t="str">
            <v>-</v>
          </cell>
          <cell r="BR282" t="str">
            <v>-</v>
          </cell>
          <cell r="BS282" t="str">
            <v>-</v>
          </cell>
          <cell r="BT282" t="str">
            <v>-</v>
          </cell>
          <cell r="BU282" t="str">
            <v>-</v>
          </cell>
          <cell r="BV282" t="str">
            <v>-</v>
          </cell>
          <cell r="BW282" t="str">
            <v>-</v>
          </cell>
          <cell r="BX282" t="str">
            <v>-</v>
          </cell>
          <cell r="BY282" t="str">
            <v>-</v>
          </cell>
          <cell r="CB282" t="str">
            <v>-</v>
          </cell>
          <cell r="CC282" t="str">
            <v>-</v>
          </cell>
          <cell r="CD282" t="str">
            <v>-</v>
          </cell>
          <cell r="CE282" t="str">
            <v>-</v>
          </cell>
          <cell r="CF282" t="str">
            <v>-</v>
          </cell>
          <cell r="CG282" t="str">
            <v>-</v>
          </cell>
          <cell r="CH282" t="str">
            <v>-</v>
          </cell>
          <cell r="CI282" t="str">
            <v>-</v>
          </cell>
          <cell r="CJ282" t="str">
            <v>-</v>
          </cell>
          <cell r="CK282" t="str">
            <v>-</v>
          </cell>
          <cell r="CL282" t="str">
            <v>-</v>
          </cell>
          <cell r="CM282" t="str">
            <v>-</v>
          </cell>
          <cell r="CN282" t="str">
            <v>-</v>
          </cell>
          <cell r="CO282" t="str">
            <v>-</v>
          </cell>
          <cell r="CP282" t="str">
            <v>-</v>
          </cell>
          <cell r="CQ282" t="str">
            <v>-</v>
          </cell>
          <cell r="CR282" t="str">
            <v>-</v>
          </cell>
          <cell r="CS282" t="str">
            <v>-</v>
          </cell>
          <cell r="CT282" t="str">
            <v>-</v>
          </cell>
          <cell r="CU282" t="str">
            <v>SAN JUAN TEITA</v>
          </cell>
          <cell r="CV282" t="str">
            <v>-</v>
          </cell>
          <cell r="CW282" t="str">
            <v>-</v>
          </cell>
          <cell r="CX282" t="str">
            <v>-</v>
          </cell>
          <cell r="CY282" t="str">
            <v>-</v>
          </cell>
          <cell r="CZ282" t="str">
            <v>-</v>
          </cell>
          <cell r="DB282" t="str">
            <v>-</v>
          </cell>
          <cell r="DC282" t="str">
            <v>-</v>
          </cell>
          <cell r="DD282" t="str">
            <v>-</v>
          </cell>
          <cell r="DE282" t="str">
            <v>-</v>
          </cell>
          <cell r="DF282" t="str">
            <v>-</v>
          </cell>
          <cell r="DG282" t="str">
            <v>-</v>
          </cell>
        </row>
        <row r="283">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20219</v>
          </cell>
          <cell r="BN283" t="str">
            <v>-</v>
          </cell>
          <cell r="BO283" t="str">
            <v>-</v>
          </cell>
          <cell r="BP283" t="str">
            <v>-</v>
          </cell>
          <cell r="BQ283" t="str">
            <v>-</v>
          </cell>
          <cell r="BR283" t="str">
            <v>-</v>
          </cell>
          <cell r="BS283" t="str">
            <v>-</v>
          </cell>
          <cell r="BT283" t="str">
            <v>-</v>
          </cell>
          <cell r="BU283" t="str">
            <v>-</v>
          </cell>
          <cell r="BV283" t="str">
            <v>-</v>
          </cell>
          <cell r="BW283" t="str">
            <v>-</v>
          </cell>
          <cell r="BX283" t="str">
            <v>-</v>
          </cell>
          <cell r="BY283" t="str">
            <v>-</v>
          </cell>
          <cell r="CB283" t="str">
            <v>-</v>
          </cell>
          <cell r="CC283" t="str">
            <v>-</v>
          </cell>
          <cell r="CD283" t="str">
            <v>-</v>
          </cell>
          <cell r="CE283" t="str">
            <v>-</v>
          </cell>
          <cell r="CF283" t="str">
            <v>-</v>
          </cell>
          <cell r="CG283" t="str">
            <v>-</v>
          </cell>
          <cell r="CH283" t="str">
            <v>-</v>
          </cell>
          <cell r="CI283" t="str">
            <v>-</v>
          </cell>
          <cell r="CJ283" t="str">
            <v>-</v>
          </cell>
          <cell r="CK283" t="str">
            <v>-</v>
          </cell>
          <cell r="CL283" t="str">
            <v>-</v>
          </cell>
          <cell r="CM283" t="str">
            <v>-</v>
          </cell>
          <cell r="CN283" t="str">
            <v>-</v>
          </cell>
          <cell r="CO283" t="str">
            <v>-</v>
          </cell>
          <cell r="CP283" t="str">
            <v>-</v>
          </cell>
          <cell r="CQ283" t="str">
            <v>-</v>
          </cell>
          <cell r="CR283" t="str">
            <v>-</v>
          </cell>
          <cell r="CS283" t="str">
            <v>-</v>
          </cell>
          <cell r="CT283" t="str">
            <v>-</v>
          </cell>
          <cell r="CU283" t="str">
            <v>SAN JUAN TEITIPAC</v>
          </cell>
          <cell r="CV283" t="str">
            <v>-</v>
          </cell>
          <cell r="CW283" t="str">
            <v>-</v>
          </cell>
          <cell r="CX283" t="str">
            <v>-</v>
          </cell>
          <cell r="CY283" t="str">
            <v>-</v>
          </cell>
          <cell r="CZ283" t="str">
            <v>-</v>
          </cell>
          <cell r="DB283" t="str">
            <v>-</v>
          </cell>
          <cell r="DC283" t="str">
            <v>-</v>
          </cell>
          <cell r="DD283" t="str">
            <v>-</v>
          </cell>
          <cell r="DE283" t="str">
            <v>-</v>
          </cell>
          <cell r="DF283" t="str">
            <v>-</v>
          </cell>
          <cell r="DG283" t="str">
            <v>-</v>
          </cell>
        </row>
        <row r="284">
          <cell r="AT284" t="str">
            <v>-</v>
          </cell>
          <cell r="AU284" t="str">
            <v>-</v>
          </cell>
          <cell r="AV284" t="str">
            <v>-</v>
          </cell>
          <cell r="AW284" t="str">
            <v>-</v>
          </cell>
          <cell r="AX284" t="str">
            <v>-</v>
          </cell>
          <cell r="AY284" t="str">
            <v>-</v>
          </cell>
          <cell r="AZ284" t="str">
            <v>-</v>
          </cell>
          <cell r="BA284" t="str">
            <v>-</v>
          </cell>
          <cell r="BB284" t="str">
            <v>-</v>
          </cell>
          <cell r="BC284" t="str">
            <v>-</v>
          </cell>
          <cell r="BD284" t="str">
            <v>-</v>
          </cell>
          <cell r="BE284" t="str">
            <v>-</v>
          </cell>
          <cell r="BF284" t="str">
            <v>-</v>
          </cell>
          <cell r="BG284" t="str">
            <v>-</v>
          </cell>
          <cell r="BH284" t="str">
            <v>-</v>
          </cell>
          <cell r="BI284" t="str">
            <v>-</v>
          </cell>
          <cell r="BJ284" t="str">
            <v>-</v>
          </cell>
          <cell r="BK284" t="str">
            <v>-</v>
          </cell>
          <cell r="BL284" t="str">
            <v>-</v>
          </cell>
          <cell r="BM284" t="str">
            <v>20220</v>
          </cell>
          <cell r="BN284" t="str">
            <v>-</v>
          </cell>
          <cell r="BO284" t="str">
            <v>-</v>
          </cell>
          <cell r="BP284" t="str">
            <v>-</v>
          </cell>
          <cell r="BQ284" t="str">
            <v>-</v>
          </cell>
          <cell r="BR284" t="str">
            <v>-</v>
          </cell>
          <cell r="BS284" t="str">
            <v>-</v>
          </cell>
          <cell r="BT284" t="str">
            <v>-</v>
          </cell>
          <cell r="BU284" t="str">
            <v>-</v>
          </cell>
          <cell r="BV284" t="str">
            <v>-</v>
          </cell>
          <cell r="BW284" t="str">
            <v>-</v>
          </cell>
          <cell r="BX284" t="str">
            <v>-</v>
          </cell>
          <cell r="BY284" t="str">
            <v>-</v>
          </cell>
          <cell r="CB284" t="str">
            <v>-</v>
          </cell>
          <cell r="CC284" t="str">
            <v>-</v>
          </cell>
          <cell r="CD284" t="str">
            <v>-</v>
          </cell>
          <cell r="CE284" t="str">
            <v>-</v>
          </cell>
          <cell r="CF284" t="str">
            <v>-</v>
          </cell>
          <cell r="CG284" t="str">
            <v>-</v>
          </cell>
          <cell r="CH284" t="str">
            <v>-</v>
          </cell>
          <cell r="CI284" t="str">
            <v>-</v>
          </cell>
          <cell r="CJ284" t="str">
            <v>-</v>
          </cell>
          <cell r="CK284" t="str">
            <v>-</v>
          </cell>
          <cell r="CL284" t="str">
            <v>-</v>
          </cell>
          <cell r="CM284" t="str">
            <v>-</v>
          </cell>
          <cell r="CN284" t="str">
            <v>-</v>
          </cell>
          <cell r="CO284" t="str">
            <v>-</v>
          </cell>
          <cell r="CP284" t="str">
            <v>-</v>
          </cell>
          <cell r="CQ284" t="str">
            <v>-</v>
          </cell>
          <cell r="CR284" t="str">
            <v>-</v>
          </cell>
          <cell r="CS284" t="str">
            <v>-</v>
          </cell>
          <cell r="CT284" t="str">
            <v>-</v>
          </cell>
          <cell r="CU284" t="str">
            <v>SAN JUAN TEPEUXILA</v>
          </cell>
          <cell r="CV284" t="str">
            <v>-</v>
          </cell>
          <cell r="CW284" t="str">
            <v>-</v>
          </cell>
          <cell r="CX284" t="str">
            <v>-</v>
          </cell>
          <cell r="CY284" t="str">
            <v>-</v>
          </cell>
          <cell r="CZ284" t="str">
            <v>-</v>
          </cell>
          <cell r="DB284" t="str">
            <v>-</v>
          </cell>
          <cell r="DC284" t="str">
            <v>-</v>
          </cell>
          <cell r="DD284" t="str">
            <v>-</v>
          </cell>
          <cell r="DE284" t="str">
            <v>-</v>
          </cell>
          <cell r="DF284" t="str">
            <v>-</v>
          </cell>
          <cell r="DG284" t="str">
            <v>-</v>
          </cell>
        </row>
        <row r="285">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20221</v>
          </cell>
          <cell r="BN285" t="str">
            <v>-</v>
          </cell>
          <cell r="BO285" t="str">
            <v>-</v>
          </cell>
          <cell r="BP285" t="str">
            <v>-</v>
          </cell>
          <cell r="BQ285" t="str">
            <v>-</v>
          </cell>
          <cell r="BR285" t="str">
            <v>-</v>
          </cell>
          <cell r="BS285" t="str">
            <v>-</v>
          </cell>
          <cell r="BT285" t="str">
            <v>-</v>
          </cell>
          <cell r="BU285" t="str">
            <v>-</v>
          </cell>
          <cell r="BV285" t="str">
            <v>-</v>
          </cell>
          <cell r="BW285" t="str">
            <v>-</v>
          </cell>
          <cell r="BX285" t="str">
            <v>-</v>
          </cell>
          <cell r="BY285" t="str">
            <v>-</v>
          </cell>
          <cell r="CB285" t="str">
            <v>-</v>
          </cell>
          <cell r="CC285" t="str">
            <v>-</v>
          </cell>
          <cell r="CD285" t="str">
            <v>-</v>
          </cell>
          <cell r="CE285" t="str">
            <v>-</v>
          </cell>
          <cell r="CF285" t="str">
            <v>-</v>
          </cell>
          <cell r="CG285" t="str">
            <v>-</v>
          </cell>
          <cell r="CH285" t="str">
            <v>-</v>
          </cell>
          <cell r="CI285" t="str">
            <v>-</v>
          </cell>
          <cell r="CJ285" t="str">
            <v>-</v>
          </cell>
          <cell r="CK285" t="str">
            <v>-</v>
          </cell>
          <cell r="CL285" t="str">
            <v>-</v>
          </cell>
          <cell r="CM285" t="str">
            <v>-</v>
          </cell>
          <cell r="CN285" t="str">
            <v>-</v>
          </cell>
          <cell r="CO285" t="str">
            <v>-</v>
          </cell>
          <cell r="CP285" t="str">
            <v>-</v>
          </cell>
          <cell r="CQ285" t="str">
            <v>-</v>
          </cell>
          <cell r="CR285" t="str">
            <v>-</v>
          </cell>
          <cell r="CS285" t="str">
            <v>-</v>
          </cell>
          <cell r="CT285" t="str">
            <v>-</v>
          </cell>
          <cell r="CU285" t="str">
            <v>SAN JUAN TEPOSCOLULA</v>
          </cell>
          <cell r="CV285" t="str">
            <v>-</v>
          </cell>
          <cell r="CW285" t="str">
            <v>-</v>
          </cell>
          <cell r="CX285" t="str">
            <v>-</v>
          </cell>
          <cell r="CY285" t="str">
            <v>-</v>
          </cell>
          <cell r="CZ285" t="str">
            <v>-</v>
          </cell>
          <cell r="DB285" t="str">
            <v>-</v>
          </cell>
          <cell r="DC285" t="str">
            <v>-</v>
          </cell>
          <cell r="DD285" t="str">
            <v>-</v>
          </cell>
          <cell r="DE285" t="str">
            <v>-</v>
          </cell>
          <cell r="DF285" t="str">
            <v>-</v>
          </cell>
          <cell r="DG285" t="str">
            <v>-</v>
          </cell>
        </row>
        <row r="286">
          <cell r="AT286" t="str">
            <v>-</v>
          </cell>
          <cell r="AU286" t="str">
            <v>-</v>
          </cell>
          <cell r="AV286" t="str">
            <v>-</v>
          </cell>
          <cell r="AW286" t="str">
            <v>-</v>
          </cell>
          <cell r="AX286" t="str">
            <v>-</v>
          </cell>
          <cell r="AY286" t="str">
            <v>-</v>
          </cell>
          <cell r="AZ286" t="str">
            <v>-</v>
          </cell>
          <cell r="BA286" t="str">
            <v>-</v>
          </cell>
          <cell r="BB286" t="str">
            <v>-</v>
          </cell>
          <cell r="BC286" t="str">
            <v>-</v>
          </cell>
          <cell r="BD286" t="str">
            <v>-</v>
          </cell>
          <cell r="BE286" t="str">
            <v>-</v>
          </cell>
          <cell r="BF286" t="str">
            <v>-</v>
          </cell>
          <cell r="BG286" t="str">
            <v>-</v>
          </cell>
          <cell r="BH286" t="str">
            <v>-</v>
          </cell>
          <cell r="BI286" t="str">
            <v>-</v>
          </cell>
          <cell r="BJ286" t="str">
            <v>-</v>
          </cell>
          <cell r="BK286" t="str">
            <v>-</v>
          </cell>
          <cell r="BL286" t="str">
            <v>-</v>
          </cell>
          <cell r="BM286" t="str">
            <v>20222</v>
          </cell>
          <cell r="BN286" t="str">
            <v>-</v>
          </cell>
          <cell r="BO286" t="str">
            <v>-</v>
          </cell>
          <cell r="BP286" t="str">
            <v>-</v>
          </cell>
          <cell r="BQ286" t="str">
            <v>-</v>
          </cell>
          <cell r="BR286" t="str">
            <v>-</v>
          </cell>
          <cell r="BS286" t="str">
            <v>-</v>
          </cell>
          <cell r="BT286" t="str">
            <v>-</v>
          </cell>
          <cell r="BU286" t="str">
            <v>-</v>
          </cell>
          <cell r="BV286" t="str">
            <v>-</v>
          </cell>
          <cell r="BW286" t="str">
            <v>-</v>
          </cell>
          <cell r="BX286" t="str">
            <v>-</v>
          </cell>
          <cell r="BY286" t="str">
            <v>-</v>
          </cell>
          <cell r="CB286" t="str">
            <v>-</v>
          </cell>
          <cell r="CC286" t="str">
            <v>-</v>
          </cell>
          <cell r="CD286" t="str">
            <v>-</v>
          </cell>
          <cell r="CE286" t="str">
            <v>-</v>
          </cell>
          <cell r="CF286" t="str">
            <v>-</v>
          </cell>
          <cell r="CG286" t="str">
            <v>-</v>
          </cell>
          <cell r="CH286" t="str">
            <v>-</v>
          </cell>
          <cell r="CI286" t="str">
            <v>-</v>
          </cell>
          <cell r="CJ286" t="str">
            <v>-</v>
          </cell>
          <cell r="CK286" t="str">
            <v>-</v>
          </cell>
          <cell r="CL286" t="str">
            <v>-</v>
          </cell>
          <cell r="CM286" t="str">
            <v>-</v>
          </cell>
          <cell r="CN286" t="str">
            <v>-</v>
          </cell>
          <cell r="CO286" t="str">
            <v>-</v>
          </cell>
          <cell r="CP286" t="str">
            <v>-</v>
          </cell>
          <cell r="CQ286" t="str">
            <v>-</v>
          </cell>
          <cell r="CR286" t="str">
            <v>-</v>
          </cell>
          <cell r="CS286" t="str">
            <v>-</v>
          </cell>
          <cell r="CT286" t="str">
            <v>-</v>
          </cell>
          <cell r="CU286" t="str">
            <v>SAN JUAN YAEÉ</v>
          </cell>
          <cell r="CV286" t="str">
            <v>-</v>
          </cell>
          <cell r="CW286" t="str">
            <v>-</v>
          </cell>
          <cell r="CX286" t="str">
            <v>-</v>
          </cell>
          <cell r="CY286" t="str">
            <v>-</v>
          </cell>
          <cell r="CZ286" t="str">
            <v>-</v>
          </cell>
          <cell r="DB286" t="str">
            <v>-</v>
          </cell>
          <cell r="DC286" t="str">
            <v>-</v>
          </cell>
          <cell r="DD286" t="str">
            <v>-</v>
          </cell>
          <cell r="DE286" t="str">
            <v>-</v>
          </cell>
          <cell r="DF286" t="str">
            <v>-</v>
          </cell>
          <cell r="DG286" t="str">
            <v>-</v>
          </cell>
        </row>
        <row r="287">
          <cell r="AT287" t="str">
            <v>-</v>
          </cell>
          <cell r="AU287" t="str">
            <v>-</v>
          </cell>
          <cell r="AV287" t="str">
            <v>-</v>
          </cell>
          <cell r="AW287" t="str">
            <v>-</v>
          </cell>
          <cell r="AX287" t="str">
            <v>-</v>
          </cell>
          <cell r="AY287" t="str">
            <v>-</v>
          </cell>
          <cell r="AZ287" t="str">
            <v>-</v>
          </cell>
          <cell r="BA287" t="str">
            <v>-</v>
          </cell>
          <cell r="BB287" t="str">
            <v>-</v>
          </cell>
          <cell r="BC287" t="str">
            <v>-</v>
          </cell>
          <cell r="BD287" t="str">
            <v>-</v>
          </cell>
          <cell r="BE287" t="str">
            <v>-</v>
          </cell>
          <cell r="BF287" t="str">
            <v>-</v>
          </cell>
          <cell r="BG287" t="str">
            <v>-</v>
          </cell>
          <cell r="BH287" t="str">
            <v>-</v>
          </cell>
          <cell r="BI287" t="str">
            <v>-</v>
          </cell>
          <cell r="BJ287" t="str">
            <v>-</v>
          </cell>
          <cell r="BK287" t="str">
            <v>-</v>
          </cell>
          <cell r="BL287" t="str">
            <v>-</v>
          </cell>
          <cell r="BM287" t="str">
            <v>20223</v>
          </cell>
          <cell r="BN287" t="str">
            <v>-</v>
          </cell>
          <cell r="BO287" t="str">
            <v>-</v>
          </cell>
          <cell r="BP287" t="str">
            <v>-</v>
          </cell>
          <cell r="BQ287" t="str">
            <v>-</v>
          </cell>
          <cell r="BR287" t="str">
            <v>-</v>
          </cell>
          <cell r="BS287" t="str">
            <v>-</v>
          </cell>
          <cell r="BT287" t="str">
            <v>-</v>
          </cell>
          <cell r="BU287" t="str">
            <v>-</v>
          </cell>
          <cell r="BV287" t="str">
            <v>-</v>
          </cell>
          <cell r="BW287" t="str">
            <v>-</v>
          </cell>
          <cell r="BX287" t="str">
            <v>-</v>
          </cell>
          <cell r="BY287" t="str">
            <v>-</v>
          </cell>
          <cell r="CB287" t="str">
            <v>-</v>
          </cell>
          <cell r="CC287" t="str">
            <v>-</v>
          </cell>
          <cell r="CD287" t="str">
            <v>-</v>
          </cell>
          <cell r="CE287" t="str">
            <v>-</v>
          </cell>
          <cell r="CF287" t="str">
            <v>-</v>
          </cell>
          <cell r="CG287" t="str">
            <v>-</v>
          </cell>
          <cell r="CH287" t="str">
            <v>-</v>
          </cell>
          <cell r="CI287" t="str">
            <v>-</v>
          </cell>
          <cell r="CJ287" t="str">
            <v>-</v>
          </cell>
          <cell r="CK287" t="str">
            <v>-</v>
          </cell>
          <cell r="CL287" t="str">
            <v>-</v>
          </cell>
          <cell r="CM287" t="str">
            <v>-</v>
          </cell>
          <cell r="CN287" t="str">
            <v>-</v>
          </cell>
          <cell r="CO287" t="str">
            <v>-</v>
          </cell>
          <cell r="CP287" t="str">
            <v>-</v>
          </cell>
          <cell r="CQ287" t="str">
            <v>-</v>
          </cell>
          <cell r="CR287" t="str">
            <v>-</v>
          </cell>
          <cell r="CS287" t="str">
            <v>-</v>
          </cell>
          <cell r="CT287" t="str">
            <v>-</v>
          </cell>
          <cell r="CU287" t="str">
            <v>SAN JUAN YATZONA</v>
          </cell>
          <cell r="CV287" t="str">
            <v>-</v>
          </cell>
          <cell r="CW287" t="str">
            <v>-</v>
          </cell>
          <cell r="CX287" t="str">
            <v>-</v>
          </cell>
          <cell r="CY287" t="str">
            <v>-</v>
          </cell>
          <cell r="CZ287" t="str">
            <v>-</v>
          </cell>
          <cell r="DB287" t="str">
            <v>-</v>
          </cell>
          <cell r="DC287" t="str">
            <v>-</v>
          </cell>
          <cell r="DD287" t="str">
            <v>-</v>
          </cell>
          <cell r="DE287" t="str">
            <v>-</v>
          </cell>
          <cell r="DF287" t="str">
            <v>-</v>
          </cell>
          <cell r="DG287" t="str">
            <v>-</v>
          </cell>
        </row>
        <row r="288">
          <cell r="AT288" t="str">
            <v>-</v>
          </cell>
          <cell r="AU288" t="str">
            <v>-</v>
          </cell>
          <cell r="AV288" t="str">
            <v>-</v>
          </cell>
          <cell r="AW288" t="str">
            <v>-</v>
          </cell>
          <cell r="AX288" t="str">
            <v>-</v>
          </cell>
          <cell r="AY288" t="str">
            <v>-</v>
          </cell>
          <cell r="AZ288" t="str">
            <v>-</v>
          </cell>
          <cell r="BA288" t="str">
            <v>-</v>
          </cell>
          <cell r="BB288" t="str">
            <v>-</v>
          </cell>
          <cell r="BC288" t="str">
            <v>-</v>
          </cell>
          <cell r="BD288" t="str">
            <v>-</v>
          </cell>
          <cell r="BE288" t="str">
            <v>-</v>
          </cell>
          <cell r="BF288" t="str">
            <v>-</v>
          </cell>
          <cell r="BG288" t="str">
            <v>-</v>
          </cell>
          <cell r="BH288" t="str">
            <v>-</v>
          </cell>
          <cell r="BI288" t="str">
            <v>-</v>
          </cell>
          <cell r="BJ288" t="str">
            <v>-</v>
          </cell>
          <cell r="BK288" t="str">
            <v>-</v>
          </cell>
          <cell r="BL288" t="str">
            <v>-</v>
          </cell>
          <cell r="BM288" t="str">
            <v>20224</v>
          </cell>
          <cell r="BN288" t="str">
            <v>-</v>
          </cell>
          <cell r="BO288" t="str">
            <v>-</v>
          </cell>
          <cell r="BP288" t="str">
            <v>-</v>
          </cell>
          <cell r="BQ288" t="str">
            <v>-</v>
          </cell>
          <cell r="BR288" t="str">
            <v>-</v>
          </cell>
          <cell r="BS288" t="str">
            <v>-</v>
          </cell>
          <cell r="BT288" t="str">
            <v>-</v>
          </cell>
          <cell r="BU288" t="str">
            <v>-</v>
          </cell>
          <cell r="BV288" t="str">
            <v>-</v>
          </cell>
          <cell r="BW288" t="str">
            <v>-</v>
          </cell>
          <cell r="BX288" t="str">
            <v>-</v>
          </cell>
          <cell r="BY288" t="str">
            <v>-</v>
          </cell>
          <cell r="CB288" t="str">
            <v>-</v>
          </cell>
          <cell r="CC288" t="str">
            <v>-</v>
          </cell>
          <cell r="CD288" t="str">
            <v>-</v>
          </cell>
          <cell r="CE288" t="str">
            <v>-</v>
          </cell>
          <cell r="CF288" t="str">
            <v>-</v>
          </cell>
          <cell r="CG288" t="str">
            <v>-</v>
          </cell>
          <cell r="CH288" t="str">
            <v>-</v>
          </cell>
          <cell r="CI288" t="str">
            <v>-</v>
          </cell>
          <cell r="CJ288" t="str">
            <v>-</v>
          </cell>
          <cell r="CK288" t="str">
            <v>-</v>
          </cell>
          <cell r="CL288" t="str">
            <v>-</v>
          </cell>
          <cell r="CM288" t="str">
            <v>-</v>
          </cell>
          <cell r="CN288" t="str">
            <v>-</v>
          </cell>
          <cell r="CO288" t="str">
            <v>-</v>
          </cell>
          <cell r="CP288" t="str">
            <v>-</v>
          </cell>
          <cell r="CQ288" t="str">
            <v>-</v>
          </cell>
          <cell r="CR288" t="str">
            <v>-</v>
          </cell>
          <cell r="CS288" t="str">
            <v>-</v>
          </cell>
          <cell r="CT288" t="str">
            <v>-</v>
          </cell>
          <cell r="CU288" t="str">
            <v>SAN JUAN YUCUITA</v>
          </cell>
          <cell r="CV288" t="str">
            <v>-</v>
          </cell>
          <cell r="CW288" t="str">
            <v>-</v>
          </cell>
          <cell r="CX288" t="str">
            <v>-</v>
          </cell>
          <cell r="CY288" t="str">
            <v>-</v>
          </cell>
          <cell r="CZ288" t="str">
            <v>-</v>
          </cell>
          <cell r="DB288" t="str">
            <v>-</v>
          </cell>
          <cell r="DC288" t="str">
            <v>-</v>
          </cell>
          <cell r="DD288" t="str">
            <v>-</v>
          </cell>
          <cell r="DE288" t="str">
            <v>-</v>
          </cell>
          <cell r="DF288" t="str">
            <v>-</v>
          </cell>
          <cell r="DG288" t="str">
            <v>-</v>
          </cell>
        </row>
        <row r="289">
          <cell r="AT289" t="str">
            <v>-</v>
          </cell>
          <cell r="AU289" t="str">
            <v>-</v>
          </cell>
          <cell r="AV289" t="str">
            <v>-</v>
          </cell>
          <cell r="AW289" t="str">
            <v>-</v>
          </cell>
          <cell r="AX289" t="str">
            <v>-</v>
          </cell>
          <cell r="AY289" t="str">
            <v>-</v>
          </cell>
          <cell r="AZ289" t="str">
            <v>-</v>
          </cell>
          <cell r="BA289" t="str">
            <v>-</v>
          </cell>
          <cell r="BB289" t="str">
            <v>-</v>
          </cell>
          <cell r="BC289" t="str">
            <v>-</v>
          </cell>
          <cell r="BD289" t="str">
            <v>-</v>
          </cell>
          <cell r="BE289" t="str">
            <v>-</v>
          </cell>
          <cell r="BF289" t="str">
            <v>-</v>
          </cell>
          <cell r="BG289" t="str">
            <v>-</v>
          </cell>
          <cell r="BH289" t="str">
            <v>-</v>
          </cell>
          <cell r="BI289" t="str">
            <v>-</v>
          </cell>
          <cell r="BJ289" t="str">
            <v>-</v>
          </cell>
          <cell r="BK289" t="str">
            <v>-</v>
          </cell>
          <cell r="BL289" t="str">
            <v>-</v>
          </cell>
          <cell r="BM289" t="str">
            <v>20225</v>
          </cell>
          <cell r="BN289" t="str">
            <v>-</v>
          </cell>
          <cell r="BO289" t="str">
            <v>-</v>
          </cell>
          <cell r="BP289" t="str">
            <v>-</v>
          </cell>
          <cell r="BQ289" t="str">
            <v>-</v>
          </cell>
          <cell r="BR289" t="str">
            <v>-</v>
          </cell>
          <cell r="BS289" t="str">
            <v>-</v>
          </cell>
          <cell r="BT289" t="str">
            <v>-</v>
          </cell>
          <cell r="BU289" t="str">
            <v>-</v>
          </cell>
          <cell r="BV289" t="str">
            <v>-</v>
          </cell>
          <cell r="BW289" t="str">
            <v>-</v>
          </cell>
          <cell r="BX289" t="str">
            <v>-</v>
          </cell>
          <cell r="BY289" t="str">
            <v>-</v>
          </cell>
          <cell r="CB289" t="str">
            <v>-</v>
          </cell>
          <cell r="CC289" t="str">
            <v>-</v>
          </cell>
          <cell r="CD289" t="str">
            <v>-</v>
          </cell>
          <cell r="CE289" t="str">
            <v>-</v>
          </cell>
          <cell r="CF289" t="str">
            <v>-</v>
          </cell>
          <cell r="CG289" t="str">
            <v>-</v>
          </cell>
          <cell r="CH289" t="str">
            <v>-</v>
          </cell>
          <cell r="CI289" t="str">
            <v>-</v>
          </cell>
          <cell r="CJ289" t="str">
            <v>-</v>
          </cell>
          <cell r="CK289" t="str">
            <v>-</v>
          </cell>
          <cell r="CL289" t="str">
            <v>-</v>
          </cell>
          <cell r="CM289" t="str">
            <v>-</v>
          </cell>
          <cell r="CN289" t="str">
            <v>-</v>
          </cell>
          <cell r="CO289" t="str">
            <v>-</v>
          </cell>
          <cell r="CP289" t="str">
            <v>-</v>
          </cell>
          <cell r="CQ289" t="str">
            <v>-</v>
          </cell>
          <cell r="CR289" t="str">
            <v>-</v>
          </cell>
          <cell r="CS289" t="str">
            <v>-</v>
          </cell>
          <cell r="CT289" t="str">
            <v>-</v>
          </cell>
          <cell r="CU289" t="str">
            <v>SAN LORENZO</v>
          </cell>
          <cell r="CV289" t="str">
            <v>-</v>
          </cell>
          <cell r="CW289" t="str">
            <v>-</v>
          </cell>
          <cell r="CX289" t="str">
            <v>-</v>
          </cell>
          <cell r="CY289" t="str">
            <v>-</v>
          </cell>
          <cell r="CZ289" t="str">
            <v>-</v>
          </cell>
          <cell r="DB289" t="str">
            <v>-</v>
          </cell>
          <cell r="DC289" t="str">
            <v>-</v>
          </cell>
          <cell r="DD289" t="str">
            <v>-</v>
          </cell>
          <cell r="DE289" t="str">
            <v>-</v>
          </cell>
          <cell r="DF289" t="str">
            <v>-</v>
          </cell>
          <cell r="DG289" t="str">
            <v>-</v>
          </cell>
        </row>
        <row r="290">
          <cell r="AT290" t="str">
            <v>-</v>
          </cell>
          <cell r="AU290" t="str">
            <v>-</v>
          </cell>
          <cell r="AV290" t="str">
            <v>-</v>
          </cell>
          <cell r="AW290" t="str">
            <v>-</v>
          </cell>
          <cell r="AX290" t="str">
            <v>-</v>
          </cell>
          <cell r="AY290" t="str">
            <v>-</v>
          </cell>
          <cell r="AZ290" t="str">
            <v>-</v>
          </cell>
          <cell r="BA290" t="str">
            <v>-</v>
          </cell>
          <cell r="BB290" t="str">
            <v>-</v>
          </cell>
          <cell r="BC290" t="str">
            <v>-</v>
          </cell>
          <cell r="BD290" t="str">
            <v>-</v>
          </cell>
          <cell r="BE290" t="str">
            <v>-</v>
          </cell>
          <cell r="BF290" t="str">
            <v>-</v>
          </cell>
          <cell r="BG290" t="str">
            <v>-</v>
          </cell>
          <cell r="BH290" t="str">
            <v>-</v>
          </cell>
          <cell r="BI290" t="str">
            <v>-</v>
          </cell>
          <cell r="BJ290" t="str">
            <v>-</v>
          </cell>
          <cell r="BK290" t="str">
            <v>-</v>
          </cell>
          <cell r="BL290" t="str">
            <v>-</v>
          </cell>
          <cell r="BM290" t="str">
            <v>20226</v>
          </cell>
          <cell r="BN290" t="str">
            <v>-</v>
          </cell>
          <cell r="BO290" t="str">
            <v>-</v>
          </cell>
          <cell r="BP290" t="str">
            <v>-</v>
          </cell>
          <cell r="BQ290" t="str">
            <v>-</v>
          </cell>
          <cell r="BR290" t="str">
            <v>-</v>
          </cell>
          <cell r="BS290" t="str">
            <v>-</v>
          </cell>
          <cell r="BT290" t="str">
            <v>-</v>
          </cell>
          <cell r="BU290" t="str">
            <v>-</v>
          </cell>
          <cell r="BV290" t="str">
            <v>-</v>
          </cell>
          <cell r="BW290" t="str">
            <v>-</v>
          </cell>
          <cell r="BX290" t="str">
            <v>-</v>
          </cell>
          <cell r="BY290" t="str">
            <v>-</v>
          </cell>
          <cell r="CB290" t="str">
            <v>-</v>
          </cell>
          <cell r="CC290" t="str">
            <v>-</v>
          </cell>
          <cell r="CD290" t="str">
            <v>-</v>
          </cell>
          <cell r="CE290" t="str">
            <v>-</v>
          </cell>
          <cell r="CF290" t="str">
            <v>-</v>
          </cell>
          <cell r="CG290" t="str">
            <v>-</v>
          </cell>
          <cell r="CH290" t="str">
            <v>-</v>
          </cell>
          <cell r="CI290" t="str">
            <v>-</v>
          </cell>
          <cell r="CJ290" t="str">
            <v>-</v>
          </cell>
          <cell r="CK290" t="str">
            <v>-</v>
          </cell>
          <cell r="CL290" t="str">
            <v>-</v>
          </cell>
          <cell r="CM290" t="str">
            <v>-</v>
          </cell>
          <cell r="CN290" t="str">
            <v>-</v>
          </cell>
          <cell r="CO290" t="str">
            <v>-</v>
          </cell>
          <cell r="CP290" t="str">
            <v>-</v>
          </cell>
          <cell r="CQ290" t="str">
            <v>-</v>
          </cell>
          <cell r="CR290" t="str">
            <v>-</v>
          </cell>
          <cell r="CS290" t="str">
            <v>-</v>
          </cell>
          <cell r="CT290" t="str">
            <v>-</v>
          </cell>
          <cell r="CU290" t="str">
            <v>SAN LORENZO ALBARRADAS</v>
          </cell>
          <cell r="CV290" t="str">
            <v>-</v>
          </cell>
          <cell r="CW290" t="str">
            <v>-</v>
          </cell>
          <cell r="CX290" t="str">
            <v>-</v>
          </cell>
          <cell r="CY290" t="str">
            <v>-</v>
          </cell>
          <cell r="CZ290" t="str">
            <v>-</v>
          </cell>
          <cell r="DB290" t="str">
            <v>-</v>
          </cell>
          <cell r="DC290" t="str">
            <v>-</v>
          </cell>
          <cell r="DD290" t="str">
            <v>-</v>
          </cell>
          <cell r="DE290" t="str">
            <v>-</v>
          </cell>
          <cell r="DF290" t="str">
            <v>-</v>
          </cell>
          <cell r="DG290" t="str">
            <v>-</v>
          </cell>
        </row>
        <row r="291">
          <cell r="AT291" t="str">
            <v>-</v>
          </cell>
          <cell r="AU291" t="str">
            <v>-</v>
          </cell>
          <cell r="AV291" t="str">
            <v>-</v>
          </cell>
          <cell r="AW291" t="str">
            <v>-</v>
          </cell>
          <cell r="AX291" t="str">
            <v>-</v>
          </cell>
          <cell r="AY291" t="str">
            <v>-</v>
          </cell>
          <cell r="AZ291" t="str">
            <v>-</v>
          </cell>
          <cell r="BA291" t="str">
            <v>-</v>
          </cell>
          <cell r="BB291" t="str">
            <v>-</v>
          </cell>
          <cell r="BC291" t="str">
            <v>-</v>
          </cell>
          <cell r="BD291" t="str">
            <v>-</v>
          </cell>
          <cell r="BE291" t="str">
            <v>-</v>
          </cell>
          <cell r="BF291" t="str">
            <v>-</v>
          </cell>
          <cell r="BG291" t="str">
            <v>-</v>
          </cell>
          <cell r="BH291" t="str">
            <v>-</v>
          </cell>
          <cell r="BI291" t="str">
            <v>-</v>
          </cell>
          <cell r="BJ291" t="str">
            <v>-</v>
          </cell>
          <cell r="BK291" t="str">
            <v>-</v>
          </cell>
          <cell r="BL291" t="str">
            <v>-</v>
          </cell>
          <cell r="BM291" t="str">
            <v>20227</v>
          </cell>
          <cell r="BN291" t="str">
            <v>-</v>
          </cell>
          <cell r="BO291" t="str">
            <v>-</v>
          </cell>
          <cell r="BP291" t="str">
            <v>-</v>
          </cell>
          <cell r="BQ291" t="str">
            <v>-</v>
          </cell>
          <cell r="BR291" t="str">
            <v>-</v>
          </cell>
          <cell r="BS291" t="str">
            <v>-</v>
          </cell>
          <cell r="BT291" t="str">
            <v>-</v>
          </cell>
          <cell r="BU291" t="str">
            <v>-</v>
          </cell>
          <cell r="BV291" t="str">
            <v>-</v>
          </cell>
          <cell r="BW291" t="str">
            <v>-</v>
          </cell>
          <cell r="BX291" t="str">
            <v>-</v>
          </cell>
          <cell r="BY291" t="str">
            <v>-</v>
          </cell>
          <cell r="CB291" t="str">
            <v>-</v>
          </cell>
          <cell r="CC291" t="str">
            <v>-</v>
          </cell>
          <cell r="CD291" t="str">
            <v>-</v>
          </cell>
          <cell r="CE291" t="str">
            <v>-</v>
          </cell>
          <cell r="CF291" t="str">
            <v>-</v>
          </cell>
          <cell r="CG291" t="str">
            <v>-</v>
          </cell>
          <cell r="CH291" t="str">
            <v>-</v>
          </cell>
          <cell r="CI291" t="str">
            <v>-</v>
          </cell>
          <cell r="CJ291" t="str">
            <v>-</v>
          </cell>
          <cell r="CK291" t="str">
            <v>-</v>
          </cell>
          <cell r="CL291" t="str">
            <v>-</v>
          </cell>
          <cell r="CM291" t="str">
            <v>-</v>
          </cell>
          <cell r="CN291" t="str">
            <v>-</v>
          </cell>
          <cell r="CO291" t="str">
            <v>-</v>
          </cell>
          <cell r="CP291" t="str">
            <v>-</v>
          </cell>
          <cell r="CQ291" t="str">
            <v>-</v>
          </cell>
          <cell r="CR291" t="str">
            <v>-</v>
          </cell>
          <cell r="CS291" t="str">
            <v>-</v>
          </cell>
          <cell r="CT291" t="str">
            <v>-</v>
          </cell>
          <cell r="CU291" t="str">
            <v>SAN LORENZO CACAOTEPEC</v>
          </cell>
          <cell r="CV291" t="str">
            <v>-</v>
          </cell>
          <cell r="CW291" t="str">
            <v>-</v>
          </cell>
          <cell r="CX291" t="str">
            <v>-</v>
          </cell>
          <cell r="CY291" t="str">
            <v>-</v>
          </cell>
          <cell r="CZ291" t="str">
            <v>-</v>
          </cell>
          <cell r="DB291" t="str">
            <v>-</v>
          </cell>
          <cell r="DC291" t="str">
            <v>-</v>
          </cell>
          <cell r="DD291" t="str">
            <v>-</v>
          </cell>
          <cell r="DE291" t="str">
            <v>-</v>
          </cell>
          <cell r="DF291" t="str">
            <v>-</v>
          </cell>
          <cell r="DG291" t="str">
            <v>-</v>
          </cell>
        </row>
        <row r="292">
          <cell r="AT292" t="str">
            <v>-</v>
          </cell>
          <cell r="AU292" t="str">
            <v>-</v>
          </cell>
          <cell r="AV292" t="str">
            <v>-</v>
          </cell>
          <cell r="AW292" t="str">
            <v>-</v>
          </cell>
          <cell r="AX292" t="str">
            <v>-</v>
          </cell>
          <cell r="AY292" t="str">
            <v>-</v>
          </cell>
          <cell r="AZ292" t="str">
            <v>-</v>
          </cell>
          <cell r="BA292" t="str">
            <v>-</v>
          </cell>
          <cell r="BB292" t="str">
            <v>-</v>
          </cell>
          <cell r="BC292" t="str">
            <v>-</v>
          </cell>
          <cell r="BD292" t="str">
            <v>-</v>
          </cell>
          <cell r="BE292" t="str">
            <v>-</v>
          </cell>
          <cell r="BF292" t="str">
            <v>-</v>
          </cell>
          <cell r="BG292" t="str">
            <v>-</v>
          </cell>
          <cell r="BH292" t="str">
            <v>-</v>
          </cell>
          <cell r="BI292" t="str">
            <v>-</v>
          </cell>
          <cell r="BJ292" t="str">
            <v>-</v>
          </cell>
          <cell r="BK292" t="str">
            <v>-</v>
          </cell>
          <cell r="BL292" t="str">
            <v>-</v>
          </cell>
          <cell r="BM292" t="str">
            <v>20228</v>
          </cell>
          <cell r="BN292" t="str">
            <v>-</v>
          </cell>
          <cell r="BO292" t="str">
            <v>-</v>
          </cell>
          <cell r="BP292" t="str">
            <v>-</v>
          </cell>
          <cell r="BQ292" t="str">
            <v>-</v>
          </cell>
          <cell r="BR292" t="str">
            <v>-</v>
          </cell>
          <cell r="BS292" t="str">
            <v>-</v>
          </cell>
          <cell r="BT292" t="str">
            <v>-</v>
          </cell>
          <cell r="BU292" t="str">
            <v>-</v>
          </cell>
          <cell r="BV292" t="str">
            <v>-</v>
          </cell>
          <cell r="BW292" t="str">
            <v>-</v>
          </cell>
          <cell r="BX292" t="str">
            <v>-</v>
          </cell>
          <cell r="BY292" t="str">
            <v>-</v>
          </cell>
          <cell r="CB292" t="str">
            <v>-</v>
          </cell>
          <cell r="CC292" t="str">
            <v>-</v>
          </cell>
          <cell r="CD292" t="str">
            <v>-</v>
          </cell>
          <cell r="CE292" t="str">
            <v>-</v>
          </cell>
          <cell r="CF292" t="str">
            <v>-</v>
          </cell>
          <cell r="CG292" t="str">
            <v>-</v>
          </cell>
          <cell r="CH292" t="str">
            <v>-</v>
          </cell>
          <cell r="CI292" t="str">
            <v>-</v>
          </cell>
          <cell r="CJ292" t="str">
            <v>-</v>
          </cell>
          <cell r="CK292" t="str">
            <v>-</v>
          </cell>
          <cell r="CL292" t="str">
            <v>-</v>
          </cell>
          <cell r="CM292" t="str">
            <v>-</v>
          </cell>
          <cell r="CN292" t="str">
            <v>-</v>
          </cell>
          <cell r="CO292" t="str">
            <v>-</v>
          </cell>
          <cell r="CP292" t="str">
            <v>-</v>
          </cell>
          <cell r="CQ292" t="str">
            <v>-</v>
          </cell>
          <cell r="CR292" t="str">
            <v>-</v>
          </cell>
          <cell r="CS292" t="str">
            <v>-</v>
          </cell>
          <cell r="CT292" t="str">
            <v>-</v>
          </cell>
          <cell r="CU292" t="str">
            <v>SAN LORENZO CUAUNECUILTITLA</v>
          </cell>
          <cell r="CV292" t="str">
            <v>-</v>
          </cell>
          <cell r="CW292" t="str">
            <v>-</v>
          </cell>
          <cell r="CX292" t="str">
            <v>-</v>
          </cell>
          <cell r="CY292" t="str">
            <v>-</v>
          </cell>
          <cell r="CZ292" t="str">
            <v>-</v>
          </cell>
          <cell r="DB292" t="str">
            <v>-</v>
          </cell>
          <cell r="DC292" t="str">
            <v>-</v>
          </cell>
          <cell r="DD292" t="str">
            <v>-</v>
          </cell>
          <cell r="DE292" t="str">
            <v>-</v>
          </cell>
          <cell r="DF292" t="str">
            <v>-</v>
          </cell>
          <cell r="DG292" t="str">
            <v>-</v>
          </cell>
        </row>
        <row r="293">
          <cell r="AT293" t="str">
            <v>-</v>
          </cell>
          <cell r="AU293" t="str">
            <v>-</v>
          </cell>
          <cell r="AV293" t="str">
            <v>-</v>
          </cell>
          <cell r="AW293" t="str">
            <v>-</v>
          </cell>
          <cell r="AX293" t="str">
            <v>-</v>
          </cell>
          <cell r="AY293" t="str">
            <v>-</v>
          </cell>
          <cell r="AZ293" t="str">
            <v>-</v>
          </cell>
          <cell r="BA293" t="str">
            <v>-</v>
          </cell>
          <cell r="BB293" t="str">
            <v>-</v>
          </cell>
          <cell r="BC293" t="str">
            <v>-</v>
          </cell>
          <cell r="BD293" t="str">
            <v>-</v>
          </cell>
          <cell r="BE293" t="str">
            <v>-</v>
          </cell>
          <cell r="BF293" t="str">
            <v>-</v>
          </cell>
          <cell r="BG293" t="str">
            <v>-</v>
          </cell>
          <cell r="BH293" t="str">
            <v>-</v>
          </cell>
          <cell r="BI293" t="str">
            <v>-</v>
          </cell>
          <cell r="BJ293" t="str">
            <v>-</v>
          </cell>
          <cell r="BK293" t="str">
            <v>-</v>
          </cell>
          <cell r="BL293" t="str">
            <v>-</v>
          </cell>
          <cell r="BM293" t="str">
            <v>20229</v>
          </cell>
          <cell r="BN293" t="str">
            <v>-</v>
          </cell>
          <cell r="BO293" t="str">
            <v>-</v>
          </cell>
          <cell r="BP293" t="str">
            <v>-</v>
          </cell>
          <cell r="BQ293" t="str">
            <v>-</v>
          </cell>
          <cell r="BR293" t="str">
            <v>-</v>
          </cell>
          <cell r="BS293" t="str">
            <v>-</v>
          </cell>
          <cell r="BT293" t="str">
            <v>-</v>
          </cell>
          <cell r="BU293" t="str">
            <v>-</v>
          </cell>
          <cell r="BV293" t="str">
            <v>-</v>
          </cell>
          <cell r="BW293" t="str">
            <v>-</v>
          </cell>
          <cell r="BX293" t="str">
            <v>-</v>
          </cell>
          <cell r="BY293" t="str">
            <v>-</v>
          </cell>
          <cell r="CB293" t="str">
            <v>-</v>
          </cell>
          <cell r="CC293" t="str">
            <v>-</v>
          </cell>
          <cell r="CD293" t="str">
            <v>-</v>
          </cell>
          <cell r="CE293" t="str">
            <v>-</v>
          </cell>
          <cell r="CF293" t="str">
            <v>-</v>
          </cell>
          <cell r="CG293" t="str">
            <v>-</v>
          </cell>
          <cell r="CH293" t="str">
            <v>-</v>
          </cell>
          <cell r="CI293" t="str">
            <v>-</v>
          </cell>
          <cell r="CJ293" t="str">
            <v>-</v>
          </cell>
          <cell r="CK293" t="str">
            <v>-</v>
          </cell>
          <cell r="CL293" t="str">
            <v>-</v>
          </cell>
          <cell r="CM293" t="str">
            <v>-</v>
          </cell>
          <cell r="CN293" t="str">
            <v>-</v>
          </cell>
          <cell r="CO293" t="str">
            <v>-</v>
          </cell>
          <cell r="CP293" t="str">
            <v>-</v>
          </cell>
          <cell r="CQ293" t="str">
            <v>-</v>
          </cell>
          <cell r="CR293" t="str">
            <v>-</v>
          </cell>
          <cell r="CS293" t="str">
            <v>-</v>
          </cell>
          <cell r="CT293" t="str">
            <v>-</v>
          </cell>
          <cell r="CU293" t="str">
            <v>SAN LORENZO TEXMELÚCAN</v>
          </cell>
          <cell r="CV293" t="str">
            <v>-</v>
          </cell>
          <cell r="CW293" t="str">
            <v>-</v>
          </cell>
          <cell r="CX293" t="str">
            <v>-</v>
          </cell>
          <cell r="CY293" t="str">
            <v>-</v>
          </cell>
          <cell r="CZ293" t="str">
            <v>-</v>
          </cell>
          <cell r="DB293" t="str">
            <v>-</v>
          </cell>
          <cell r="DC293" t="str">
            <v>-</v>
          </cell>
          <cell r="DD293" t="str">
            <v>-</v>
          </cell>
          <cell r="DE293" t="str">
            <v>-</v>
          </cell>
          <cell r="DF293" t="str">
            <v>-</v>
          </cell>
          <cell r="DG293" t="str">
            <v>-</v>
          </cell>
        </row>
        <row r="294">
          <cell r="AT294" t="str">
            <v>-</v>
          </cell>
          <cell r="AU294" t="str">
            <v>-</v>
          </cell>
          <cell r="AV294" t="str">
            <v>-</v>
          </cell>
          <cell r="AW294" t="str">
            <v>-</v>
          </cell>
          <cell r="AX294" t="str">
            <v>-</v>
          </cell>
          <cell r="AY294" t="str">
            <v>-</v>
          </cell>
          <cell r="AZ294" t="str">
            <v>-</v>
          </cell>
          <cell r="BA294" t="str">
            <v>-</v>
          </cell>
          <cell r="BB294" t="str">
            <v>-</v>
          </cell>
          <cell r="BC294" t="str">
            <v>-</v>
          </cell>
          <cell r="BD294" t="str">
            <v>-</v>
          </cell>
          <cell r="BE294" t="str">
            <v>-</v>
          </cell>
          <cell r="BF294" t="str">
            <v>-</v>
          </cell>
          <cell r="BG294" t="str">
            <v>-</v>
          </cell>
          <cell r="BH294" t="str">
            <v>-</v>
          </cell>
          <cell r="BI294" t="str">
            <v>-</v>
          </cell>
          <cell r="BJ294" t="str">
            <v>-</v>
          </cell>
          <cell r="BK294" t="str">
            <v>-</v>
          </cell>
          <cell r="BL294" t="str">
            <v>-</v>
          </cell>
          <cell r="BM294" t="str">
            <v>20230</v>
          </cell>
          <cell r="BN294" t="str">
            <v>-</v>
          </cell>
          <cell r="BO294" t="str">
            <v>-</v>
          </cell>
          <cell r="BP294" t="str">
            <v>-</v>
          </cell>
          <cell r="BQ294" t="str">
            <v>-</v>
          </cell>
          <cell r="BR294" t="str">
            <v>-</v>
          </cell>
          <cell r="BS294" t="str">
            <v>-</v>
          </cell>
          <cell r="BT294" t="str">
            <v>-</v>
          </cell>
          <cell r="BU294" t="str">
            <v>-</v>
          </cell>
          <cell r="BV294" t="str">
            <v>-</v>
          </cell>
          <cell r="BW294" t="str">
            <v>-</v>
          </cell>
          <cell r="BX294" t="str">
            <v>-</v>
          </cell>
          <cell r="BY294" t="str">
            <v>-</v>
          </cell>
          <cell r="CB294" t="str">
            <v>-</v>
          </cell>
          <cell r="CC294" t="str">
            <v>-</v>
          </cell>
          <cell r="CD294" t="str">
            <v>-</v>
          </cell>
          <cell r="CE294" t="str">
            <v>-</v>
          </cell>
          <cell r="CF294" t="str">
            <v>-</v>
          </cell>
          <cell r="CG294" t="str">
            <v>-</v>
          </cell>
          <cell r="CH294" t="str">
            <v>-</v>
          </cell>
          <cell r="CI294" t="str">
            <v>-</v>
          </cell>
          <cell r="CJ294" t="str">
            <v>-</v>
          </cell>
          <cell r="CK294" t="str">
            <v>-</v>
          </cell>
          <cell r="CL294" t="str">
            <v>-</v>
          </cell>
          <cell r="CM294" t="str">
            <v>-</v>
          </cell>
          <cell r="CN294" t="str">
            <v>-</v>
          </cell>
          <cell r="CO294" t="str">
            <v>-</v>
          </cell>
          <cell r="CP294" t="str">
            <v>-</v>
          </cell>
          <cell r="CQ294" t="str">
            <v>-</v>
          </cell>
          <cell r="CR294" t="str">
            <v>-</v>
          </cell>
          <cell r="CS294" t="str">
            <v>-</v>
          </cell>
          <cell r="CT294" t="str">
            <v>-</v>
          </cell>
          <cell r="CU294" t="str">
            <v>SAN LORENZO VICTORIA</v>
          </cell>
          <cell r="CV294" t="str">
            <v>-</v>
          </cell>
          <cell r="CW294" t="str">
            <v>-</v>
          </cell>
          <cell r="CX294" t="str">
            <v>-</v>
          </cell>
          <cell r="CY294" t="str">
            <v>-</v>
          </cell>
          <cell r="CZ294" t="str">
            <v>-</v>
          </cell>
          <cell r="DB294" t="str">
            <v>-</v>
          </cell>
          <cell r="DC294" t="str">
            <v>-</v>
          </cell>
          <cell r="DD294" t="str">
            <v>-</v>
          </cell>
          <cell r="DE294" t="str">
            <v>-</v>
          </cell>
          <cell r="DF294" t="str">
            <v>-</v>
          </cell>
          <cell r="DG294" t="str">
            <v>-</v>
          </cell>
        </row>
        <row r="295">
          <cell r="AT295" t="str">
            <v>-</v>
          </cell>
          <cell r="AU295" t="str">
            <v>-</v>
          </cell>
          <cell r="AV295" t="str">
            <v>-</v>
          </cell>
          <cell r="AW295" t="str">
            <v>-</v>
          </cell>
          <cell r="AX295" t="str">
            <v>-</v>
          </cell>
          <cell r="AY295" t="str">
            <v>-</v>
          </cell>
          <cell r="AZ295" t="str">
            <v>-</v>
          </cell>
          <cell r="BA295" t="str">
            <v>-</v>
          </cell>
          <cell r="BB295" t="str">
            <v>-</v>
          </cell>
          <cell r="BC295" t="str">
            <v>-</v>
          </cell>
          <cell r="BD295" t="str">
            <v>-</v>
          </cell>
          <cell r="BE295" t="str">
            <v>-</v>
          </cell>
          <cell r="BF295" t="str">
            <v>-</v>
          </cell>
          <cell r="BG295" t="str">
            <v>-</v>
          </cell>
          <cell r="BH295" t="str">
            <v>-</v>
          </cell>
          <cell r="BI295" t="str">
            <v>-</v>
          </cell>
          <cell r="BJ295" t="str">
            <v>-</v>
          </cell>
          <cell r="BK295" t="str">
            <v>-</v>
          </cell>
          <cell r="BL295" t="str">
            <v>-</v>
          </cell>
          <cell r="BM295" t="str">
            <v>20231</v>
          </cell>
          <cell r="BN295" t="str">
            <v>-</v>
          </cell>
          <cell r="BO295" t="str">
            <v>-</v>
          </cell>
          <cell r="BP295" t="str">
            <v>-</v>
          </cell>
          <cell r="BQ295" t="str">
            <v>-</v>
          </cell>
          <cell r="BR295" t="str">
            <v>-</v>
          </cell>
          <cell r="BS295" t="str">
            <v>-</v>
          </cell>
          <cell r="BT295" t="str">
            <v>-</v>
          </cell>
          <cell r="BU295" t="str">
            <v>-</v>
          </cell>
          <cell r="BV295" t="str">
            <v>-</v>
          </cell>
          <cell r="BW295" t="str">
            <v>-</v>
          </cell>
          <cell r="BX295" t="str">
            <v>-</v>
          </cell>
          <cell r="BY295" t="str">
            <v>-</v>
          </cell>
          <cell r="CB295" t="str">
            <v>-</v>
          </cell>
          <cell r="CC295" t="str">
            <v>-</v>
          </cell>
          <cell r="CD295" t="str">
            <v>-</v>
          </cell>
          <cell r="CE295" t="str">
            <v>-</v>
          </cell>
          <cell r="CF295" t="str">
            <v>-</v>
          </cell>
          <cell r="CG295" t="str">
            <v>-</v>
          </cell>
          <cell r="CH295" t="str">
            <v>-</v>
          </cell>
          <cell r="CI295" t="str">
            <v>-</v>
          </cell>
          <cell r="CJ295" t="str">
            <v>-</v>
          </cell>
          <cell r="CK295" t="str">
            <v>-</v>
          </cell>
          <cell r="CL295" t="str">
            <v>-</v>
          </cell>
          <cell r="CM295" t="str">
            <v>-</v>
          </cell>
          <cell r="CN295" t="str">
            <v>-</v>
          </cell>
          <cell r="CO295" t="str">
            <v>-</v>
          </cell>
          <cell r="CP295" t="str">
            <v>-</v>
          </cell>
          <cell r="CQ295" t="str">
            <v>-</v>
          </cell>
          <cell r="CR295" t="str">
            <v>-</v>
          </cell>
          <cell r="CS295" t="str">
            <v>-</v>
          </cell>
          <cell r="CT295" t="str">
            <v>-</v>
          </cell>
          <cell r="CU295" t="str">
            <v>SAN LUCAS CAMOTLÁN</v>
          </cell>
          <cell r="CV295" t="str">
            <v>-</v>
          </cell>
          <cell r="CW295" t="str">
            <v>-</v>
          </cell>
          <cell r="CX295" t="str">
            <v>-</v>
          </cell>
          <cell r="CY295" t="str">
            <v>-</v>
          </cell>
          <cell r="CZ295" t="str">
            <v>-</v>
          </cell>
          <cell r="DB295" t="str">
            <v>-</v>
          </cell>
          <cell r="DC295" t="str">
            <v>-</v>
          </cell>
          <cell r="DD295" t="str">
            <v>-</v>
          </cell>
          <cell r="DE295" t="str">
            <v>-</v>
          </cell>
          <cell r="DF295" t="str">
            <v>-</v>
          </cell>
          <cell r="DG295" t="str">
            <v>-</v>
          </cell>
        </row>
        <row r="296">
          <cell r="AT296" t="str">
            <v>-</v>
          </cell>
          <cell r="AU296" t="str">
            <v>-</v>
          </cell>
          <cell r="AV296" t="str">
            <v>-</v>
          </cell>
          <cell r="AW296" t="str">
            <v>-</v>
          </cell>
          <cell r="AX296" t="str">
            <v>-</v>
          </cell>
          <cell r="AY296" t="str">
            <v>-</v>
          </cell>
          <cell r="AZ296" t="str">
            <v>-</v>
          </cell>
          <cell r="BA296" t="str">
            <v>-</v>
          </cell>
          <cell r="BB296" t="str">
            <v>-</v>
          </cell>
          <cell r="BC296" t="str">
            <v>-</v>
          </cell>
          <cell r="BD296" t="str">
            <v>-</v>
          </cell>
          <cell r="BE296" t="str">
            <v>-</v>
          </cell>
          <cell r="BF296" t="str">
            <v>-</v>
          </cell>
          <cell r="BG296" t="str">
            <v>-</v>
          </cell>
          <cell r="BH296" t="str">
            <v>-</v>
          </cell>
          <cell r="BI296" t="str">
            <v>-</v>
          </cell>
          <cell r="BJ296" t="str">
            <v>-</v>
          </cell>
          <cell r="BK296" t="str">
            <v>-</v>
          </cell>
          <cell r="BL296" t="str">
            <v>-</v>
          </cell>
          <cell r="BM296" t="str">
            <v>20232</v>
          </cell>
          <cell r="BN296" t="str">
            <v>-</v>
          </cell>
          <cell r="BO296" t="str">
            <v>-</v>
          </cell>
          <cell r="BP296" t="str">
            <v>-</v>
          </cell>
          <cell r="BQ296" t="str">
            <v>-</v>
          </cell>
          <cell r="BR296" t="str">
            <v>-</v>
          </cell>
          <cell r="BS296" t="str">
            <v>-</v>
          </cell>
          <cell r="BT296" t="str">
            <v>-</v>
          </cell>
          <cell r="BU296" t="str">
            <v>-</v>
          </cell>
          <cell r="BV296" t="str">
            <v>-</v>
          </cell>
          <cell r="BW296" t="str">
            <v>-</v>
          </cell>
          <cell r="BX296" t="str">
            <v>-</v>
          </cell>
          <cell r="BY296" t="str">
            <v>-</v>
          </cell>
          <cell r="CB296" t="str">
            <v>-</v>
          </cell>
          <cell r="CC296" t="str">
            <v>-</v>
          </cell>
          <cell r="CD296" t="str">
            <v>-</v>
          </cell>
          <cell r="CE296" t="str">
            <v>-</v>
          </cell>
          <cell r="CF296" t="str">
            <v>-</v>
          </cell>
          <cell r="CG296" t="str">
            <v>-</v>
          </cell>
          <cell r="CH296" t="str">
            <v>-</v>
          </cell>
          <cell r="CI296" t="str">
            <v>-</v>
          </cell>
          <cell r="CJ296" t="str">
            <v>-</v>
          </cell>
          <cell r="CK296" t="str">
            <v>-</v>
          </cell>
          <cell r="CL296" t="str">
            <v>-</v>
          </cell>
          <cell r="CM296" t="str">
            <v>-</v>
          </cell>
          <cell r="CN296" t="str">
            <v>-</v>
          </cell>
          <cell r="CO296" t="str">
            <v>-</v>
          </cell>
          <cell r="CP296" t="str">
            <v>-</v>
          </cell>
          <cell r="CQ296" t="str">
            <v>-</v>
          </cell>
          <cell r="CR296" t="str">
            <v>-</v>
          </cell>
          <cell r="CS296" t="str">
            <v>-</v>
          </cell>
          <cell r="CT296" t="str">
            <v>-</v>
          </cell>
          <cell r="CU296" t="str">
            <v>SAN LUCAS OJITLÁN</v>
          </cell>
          <cell r="CV296" t="str">
            <v>-</v>
          </cell>
          <cell r="CW296" t="str">
            <v>-</v>
          </cell>
          <cell r="CX296" t="str">
            <v>-</v>
          </cell>
          <cell r="CY296" t="str">
            <v>-</v>
          </cell>
          <cell r="CZ296" t="str">
            <v>-</v>
          </cell>
          <cell r="DB296" t="str">
            <v>-</v>
          </cell>
          <cell r="DC296" t="str">
            <v>-</v>
          </cell>
          <cell r="DD296" t="str">
            <v>-</v>
          </cell>
          <cell r="DE296" t="str">
            <v>-</v>
          </cell>
          <cell r="DF296" t="str">
            <v>-</v>
          </cell>
          <cell r="DG296" t="str">
            <v>-</v>
          </cell>
        </row>
        <row r="297">
          <cell r="AT297" t="str">
            <v>-</v>
          </cell>
          <cell r="AU297" t="str">
            <v>-</v>
          </cell>
          <cell r="AV297" t="str">
            <v>-</v>
          </cell>
          <cell r="AW297" t="str">
            <v>-</v>
          </cell>
          <cell r="AX297" t="str">
            <v>-</v>
          </cell>
          <cell r="AY297" t="str">
            <v>-</v>
          </cell>
          <cell r="AZ297" t="str">
            <v>-</v>
          </cell>
          <cell r="BA297" t="str">
            <v>-</v>
          </cell>
          <cell r="BB297" t="str">
            <v>-</v>
          </cell>
          <cell r="BC297" t="str">
            <v>-</v>
          </cell>
          <cell r="BD297" t="str">
            <v>-</v>
          </cell>
          <cell r="BE297" t="str">
            <v>-</v>
          </cell>
          <cell r="BF297" t="str">
            <v>-</v>
          </cell>
          <cell r="BG297" t="str">
            <v>-</v>
          </cell>
          <cell r="BH297" t="str">
            <v>-</v>
          </cell>
          <cell r="BI297" t="str">
            <v>-</v>
          </cell>
          <cell r="BJ297" t="str">
            <v>-</v>
          </cell>
          <cell r="BK297" t="str">
            <v>-</v>
          </cell>
          <cell r="BL297" t="str">
            <v>-</v>
          </cell>
          <cell r="BM297" t="str">
            <v>20233</v>
          </cell>
          <cell r="BN297" t="str">
            <v>-</v>
          </cell>
          <cell r="BO297" t="str">
            <v>-</v>
          </cell>
          <cell r="BP297" t="str">
            <v>-</v>
          </cell>
          <cell r="BQ297" t="str">
            <v>-</v>
          </cell>
          <cell r="BR297" t="str">
            <v>-</v>
          </cell>
          <cell r="BS297" t="str">
            <v>-</v>
          </cell>
          <cell r="BT297" t="str">
            <v>-</v>
          </cell>
          <cell r="BU297" t="str">
            <v>-</v>
          </cell>
          <cell r="BV297" t="str">
            <v>-</v>
          </cell>
          <cell r="BW297" t="str">
            <v>-</v>
          </cell>
          <cell r="BX297" t="str">
            <v>-</v>
          </cell>
          <cell r="BY297" t="str">
            <v>-</v>
          </cell>
          <cell r="CB297" t="str">
            <v>-</v>
          </cell>
          <cell r="CC297" t="str">
            <v>-</v>
          </cell>
          <cell r="CD297" t="str">
            <v>-</v>
          </cell>
          <cell r="CE297" t="str">
            <v>-</v>
          </cell>
          <cell r="CF297" t="str">
            <v>-</v>
          </cell>
          <cell r="CG297" t="str">
            <v>-</v>
          </cell>
          <cell r="CH297" t="str">
            <v>-</v>
          </cell>
          <cell r="CI297" t="str">
            <v>-</v>
          </cell>
          <cell r="CJ297" t="str">
            <v>-</v>
          </cell>
          <cell r="CK297" t="str">
            <v>-</v>
          </cell>
          <cell r="CL297" t="str">
            <v>-</v>
          </cell>
          <cell r="CM297" t="str">
            <v>-</v>
          </cell>
          <cell r="CN297" t="str">
            <v>-</v>
          </cell>
          <cell r="CO297" t="str">
            <v>-</v>
          </cell>
          <cell r="CP297" t="str">
            <v>-</v>
          </cell>
          <cell r="CQ297" t="str">
            <v>-</v>
          </cell>
          <cell r="CR297" t="str">
            <v>-</v>
          </cell>
          <cell r="CS297" t="str">
            <v>-</v>
          </cell>
          <cell r="CT297" t="str">
            <v>-</v>
          </cell>
          <cell r="CU297" t="str">
            <v>SAN LUCAS QUIAVINÍ</v>
          </cell>
          <cell r="CV297" t="str">
            <v>-</v>
          </cell>
          <cell r="CW297" t="str">
            <v>-</v>
          </cell>
          <cell r="CX297" t="str">
            <v>-</v>
          </cell>
          <cell r="CY297" t="str">
            <v>-</v>
          </cell>
          <cell r="CZ297" t="str">
            <v>-</v>
          </cell>
          <cell r="DB297" t="str">
            <v>-</v>
          </cell>
          <cell r="DC297" t="str">
            <v>-</v>
          </cell>
          <cell r="DD297" t="str">
            <v>-</v>
          </cell>
          <cell r="DE297" t="str">
            <v>-</v>
          </cell>
          <cell r="DF297" t="str">
            <v>-</v>
          </cell>
          <cell r="DG297" t="str">
            <v>-</v>
          </cell>
        </row>
        <row r="298">
          <cell r="AT298" t="str">
            <v>-</v>
          </cell>
          <cell r="AU298" t="str">
            <v>-</v>
          </cell>
          <cell r="AV298" t="str">
            <v>-</v>
          </cell>
          <cell r="AW298" t="str">
            <v>-</v>
          </cell>
          <cell r="AX298" t="str">
            <v>-</v>
          </cell>
          <cell r="AY298" t="str">
            <v>-</v>
          </cell>
          <cell r="AZ298" t="str">
            <v>-</v>
          </cell>
          <cell r="BA298" t="str">
            <v>-</v>
          </cell>
          <cell r="BB298" t="str">
            <v>-</v>
          </cell>
          <cell r="BC298" t="str">
            <v>-</v>
          </cell>
          <cell r="BD298" t="str">
            <v>-</v>
          </cell>
          <cell r="BE298" t="str">
            <v>-</v>
          </cell>
          <cell r="BF298" t="str">
            <v>-</v>
          </cell>
          <cell r="BG298" t="str">
            <v>-</v>
          </cell>
          <cell r="BH298" t="str">
            <v>-</v>
          </cell>
          <cell r="BI298" t="str">
            <v>-</v>
          </cell>
          <cell r="BJ298" t="str">
            <v>-</v>
          </cell>
          <cell r="BK298" t="str">
            <v>-</v>
          </cell>
          <cell r="BL298" t="str">
            <v>-</v>
          </cell>
          <cell r="BM298" t="str">
            <v>20234</v>
          </cell>
          <cell r="BN298" t="str">
            <v>-</v>
          </cell>
          <cell r="BO298" t="str">
            <v>-</v>
          </cell>
          <cell r="BP298" t="str">
            <v>-</v>
          </cell>
          <cell r="BQ298" t="str">
            <v>-</v>
          </cell>
          <cell r="BR298" t="str">
            <v>-</v>
          </cell>
          <cell r="BS298" t="str">
            <v>-</v>
          </cell>
          <cell r="BT298" t="str">
            <v>-</v>
          </cell>
          <cell r="BU298" t="str">
            <v>-</v>
          </cell>
          <cell r="BV298" t="str">
            <v>-</v>
          </cell>
          <cell r="BW298" t="str">
            <v>-</v>
          </cell>
          <cell r="BX298" t="str">
            <v>-</v>
          </cell>
          <cell r="BY298" t="str">
            <v>-</v>
          </cell>
          <cell r="CB298" t="str">
            <v>-</v>
          </cell>
          <cell r="CC298" t="str">
            <v>-</v>
          </cell>
          <cell r="CD298" t="str">
            <v>-</v>
          </cell>
          <cell r="CE298" t="str">
            <v>-</v>
          </cell>
          <cell r="CF298" t="str">
            <v>-</v>
          </cell>
          <cell r="CG298" t="str">
            <v>-</v>
          </cell>
          <cell r="CH298" t="str">
            <v>-</v>
          </cell>
          <cell r="CI298" t="str">
            <v>-</v>
          </cell>
          <cell r="CJ298" t="str">
            <v>-</v>
          </cell>
          <cell r="CK298" t="str">
            <v>-</v>
          </cell>
          <cell r="CL298" t="str">
            <v>-</v>
          </cell>
          <cell r="CM298" t="str">
            <v>-</v>
          </cell>
          <cell r="CN298" t="str">
            <v>-</v>
          </cell>
          <cell r="CO298" t="str">
            <v>-</v>
          </cell>
          <cell r="CP298" t="str">
            <v>-</v>
          </cell>
          <cell r="CQ298" t="str">
            <v>-</v>
          </cell>
          <cell r="CR298" t="str">
            <v>-</v>
          </cell>
          <cell r="CS298" t="str">
            <v>-</v>
          </cell>
          <cell r="CT298" t="str">
            <v>-</v>
          </cell>
          <cell r="CU298" t="str">
            <v>SAN LUCAS ZOQUIÁPAM</v>
          </cell>
          <cell r="CV298" t="str">
            <v>-</v>
          </cell>
          <cell r="CW298" t="str">
            <v>-</v>
          </cell>
          <cell r="CX298" t="str">
            <v>-</v>
          </cell>
          <cell r="CY298" t="str">
            <v>-</v>
          </cell>
          <cell r="CZ298" t="str">
            <v>-</v>
          </cell>
          <cell r="DB298" t="str">
            <v>-</v>
          </cell>
          <cell r="DC298" t="str">
            <v>-</v>
          </cell>
          <cell r="DD298" t="str">
            <v>-</v>
          </cell>
          <cell r="DE298" t="str">
            <v>-</v>
          </cell>
          <cell r="DF298" t="str">
            <v>-</v>
          </cell>
          <cell r="DG298" t="str">
            <v>-</v>
          </cell>
        </row>
        <row r="299">
          <cell r="AT299" t="str">
            <v>-</v>
          </cell>
          <cell r="AU299" t="str">
            <v>-</v>
          </cell>
          <cell r="AV299" t="str">
            <v>-</v>
          </cell>
          <cell r="AW299" t="str">
            <v>-</v>
          </cell>
          <cell r="AX299" t="str">
            <v>-</v>
          </cell>
          <cell r="AY299" t="str">
            <v>-</v>
          </cell>
          <cell r="AZ299" t="str">
            <v>-</v>
          </cell>
          <cell r="BA299" t="str">
            <v>-</v>
          </cell>
          <cell r="BB299" t="str">
            <v>-</v>
          </cell>
          <cell r="BC299" t="str">
            <v>-</v>
          </cell>
          <cell r="BD299" t="str">
            <v>-</v>
          </cell>
          <cell r="BE299" t="str">
            <v>-</v>
          </cell>
          <cell r="BF299" t="str">
            <v>-</v>
          </cell>
          <cell r="BG299" t="str">
            <v>-</v>
          </cell>
          <cell r="BH299" t="str">
            <v>-</v>
          </cell>
          <cell r="BI299" t="str">
            <v>-</v>
          </cell>
          <cell r="BJ299" t="str">
            <v>-</v>
          </cell>
          <cell r="BK299" t="str">
            <v>-</v>
          </cell>
          <cell r="BL299" t="str">
            <v>-</v>
          </cell>
          <cell r="BM299" t="str">
            <v>20235</v>
          </cell>
          <cell r="BN299" t="str">
            <v>-</v>
          </cell>
          <cell r="BO299" t="str">
            <v>-</v>
          </cell>
          <cell r="BP299" t="str">
            <v>-</v>
          </cell>
          <cell r="BQ299" t="str">
            <v>-</v>
          </cell>
          <cell r="BR299" t="str">
            <v>-</v>
          </cell>
          <cell r="BS299" t="str">
            <v>-</v>
          </cell>
          <cell r="BT299" t="str">
            <v>-</v>
          </cell>
          <cell r="BU299" t="str">
            <v>-</v>
          </cell>
          <cell r="BV299" t="str">
            <v>-</v>
          </cell>
          <cell r="BW299" t="str">
            <v>-</v>
          </cell>
          <cell r="BX299" t="str">
            <v>-</v>
          </cell>
          <cell r="BY299" t="str">
            <v>-</v>
          </cell>
          <cell r="CB299" t="str">
            <v>-</v>
          </cell>
          <cell r="CC299" t="str">
            <v>-</v>
          </cell>
          <cell r="CD299" t="str">
            <v>-</v>
          </cell>
          <cell r="CE299" t="str">
            <v>-</v>
          </cell>
          <cell r="CF299" t="str">
            <v>-</v>
          </cell>
          <cell r="CG299" t="str">
            <v>-</v>
          </cell>
          <cell r="CH299" t="str">
            <v>-</v>
          </cell>
          <cell r="CI299" t="str">
            <v>-</v>
          </cell>
          <cell r="CJ299" t="str">
            <v>-</v>
          </cell>
          <cell r="CK299" t="str">
            <v>-</v>
          </cell>
          <cell r="CL299" t="str">
            <v>-</v>
          </cell>
          <cell r="CM299" t="str">
            <v>-</v>
          </cell>
          <cell r="CN299" t="str">
            <v>-</v>
          </cell>
          <cell r="CO299" t="str">
            <v>-</v>
          </cell>
          <cell r="CP299" t="str">
            <v>-</v>
          </cell>
          <cell r="CQ299" t="str">
            <v>-</v>
          </cell>
          <cell r="CR299" t="str">
            <v>-</v>
          </cell>
          <cell r="CS299" t="str">
            <v>-</v>
          </cell>
          <cell r="CT299" t="str">
            <v>-</v>
          </cell>
          <cell r="CU299" t="str">
            <v>SAN LUIS AMATLÁN</v>
          </cell>
          <cell r="CV299" t="str">
            <v>-</v>
          </cell>
          <cell r="CW299" t="str">
            <v>-</v>
          </cell>
          <cell r="CX299" t="str">
            <v>-</v>
          </cell>
          <cell r="CY299" t="str">
            <v>-</v>
          </cell>
          <cell r="CZ299" t="str">
            <v>-</v>
          </cell>
          <cell r="DB299" t="str">
            <v>-</v>
          </cell>
          <cell r="DC299" t="str">
            <v>-</v>
          </cell>
          <cell r="DD299" t="str">
            <v>-</v>
          </cell>
          <cell r="DE299" t="str">
            <v>-</v>
          </cell>
          <cell r="DF299" t="str">
            <v>-</v>
          </cell>
          <cell r="DG299" t="str">
            <v>-</v>
          </cell>
        </row>
        <row r="300">
          <cell r="AT300" t="str">
            <v>-</v>
          </cell>
          <cell r="AU300" t="str">
            <v>-</v>
          </cell>
          <cell r="AV300" t="str">
            <v>-</v>
          </cell>
          <cell r="AW300" t="str">
            <v>-</v>
          </cell>
          <cell r="AX300" t="str">
            <v>-</v>
          </cell>
          <cell r="AY300" t="str">
            <v>-</v>
          </cell>
          <cell r="AZ300" t="str">
            <v>-</v>
          </cell>
          <cell r="BA300" t="str">
            <v>-</v>
          </cell>
          <cell r="BB300" t="str">
            <v>-</v>
          </cell>
          <cell r="BC300" t="str">
            <v>-</v>
          </cell>
          <cell r="BD300" t="str">
            <v>-</v>
          </cell>
          <cell r="BE300" t="str">
            <v>-</v>
          </cell>
          <cell r="BF300" t="str">
            <v>-</v>
          </cell>
          <cell r="BG300" t="str">
            <v>-</v>
          </cell>
          <cell r="BH300" t="str">
            <v>-</v>
          </cell>
          <cell r="BI300" t="str">
            <v>-</v>
          </cell>
          <cell r="BJ300" t="str">
            <v>-</v>
          </cell>
          <cell r="BK300" t="str">
            <v>-</v>
          </cell>
          <cell r="BL300" t="str">
            <v>-</v>
          </cell>
          <cell r="BM300" t="str">
            <v>20236</v>
          </cell>
          <cell r="BN300" t="str">
            <v>-</v>
          </cell>
          <cell r="BO300" t="str">
            <v>-</v>
          </cell>
          <cell r="BP300" t="str">
            <v>-</v>
          </cell>
          <cell r="BQ300" t="str">
            <v>-</v>
          </cell>
          <cell r="BR300" t="str">
            <v>-</v>
          </cell>
          <cell r="BS300" t="str">
            <v>-</v>
          </cell>
          <cell r="BT300" t="str">
            <v>-</v>
          </cell>
          <cell r="BU300" t="str">
            <v>-</v>
          </cell>
          <cell r="BV300" t="str">
            <v>-</v>
          </cell>
          <cell r="BW300" t="str">
            <v>-</v>
          </cell>
          <cell r="BX300" t="str">
            <v>-</v>
          </cell>
          <cell r="BY300" t="str">
            <v>-</v>
          </cell>
          <cell r="CB300" t="str">
            <v>-</v>
          </cell>
          <cell r="CC300" t="str">
            <v>-</v>
          </cell>
          <cell r="CD300" t="str">
            <v>-</v>
          </cell>
          <cell r="CE300" t="str">
            <v>-</v>
          </cell>
          <cell r="CF300" t="str">
            <v>-</v>
          </cell>
          <cell r="CG300" t="str">
            <v>-</v>
          </cell>
          <cell r="CH300" t="str">
            <v>-</v>
          </cell>
          <cell r="CI300" t="str">
            <v>-</v>
          </cell>
          <cell r="CJ300" t="str">
            <v>-</v>
          </cell>
          <cell r="CK300" t="str">
            <v>-</v>
          </cell>
          <cell r="CL300" t="str">
            <v>-</v>
          </cell>
          <cell r="CM300" t="str">
            <v>-</v>
          </cell>
          <cell r="CN300" t="str">
            <v>-</v>
          </cell>
          <cell r="CO300" t="str">
            <v>-</v>
          </cell>
          <cell r="CP300" t="str">
            <v>-</v>
          </cell>
          <cell r="CQ300" t="str">
            <v>-</v>
          </cell>
          <cell r="CR300" t="str">
            <v>-</v>
          </cell>
          <cell r="CS300" t="str">
            <v>-</v>
          </cell>
          <cell r="CT300" t="str">
            <v>-</v>
          </cell>
          <cell r="CU300" t="str">
            <v>SAN MARCIAL OZOLOTEPEC</v>
          </cell>
          <cell r="CV300" t="str">
            <v>-</v>
          </cell>
          <cell r="CW300" t="str">
            <v>-</v>
          </cell>
          <cell r="CX300" t="str">
            <v>-</v>
          </cell>
          <cell r="CY300" t="str">
            <v>-</v>
          </cell>
          <cell r="CZ300" t="str">
            <v>-</v>
          </cell>
          <cell r="DB300" t="str">
            <v>-</v>
          </cell>
          <cell r="DC300" t="str">
            <v>-</v>
          </cell>
          <cell r="DD300" t="str">
            <v>-</v>
          </cell>
          <cell r="DE300" t="str">
            <v>-</v>
          </cell>
          <cell r="DF300" t="str">
            <v>-</v>
          </cell>
          <cell r="DG300" t="str">
            <v>-</v>
          </cell>
        </row>
        <row r="301">
          <cell r="AT301" t="str">
            <v>-</v>
          </cell>
          <cell r="AU301" t="str">
            <v>-</v>
          </cell>
          <cell r="AV301" t="str">
            <v>-</v>
          </cell>
          <cell r="AW301" t="str">
            <v>-</v>
          </cell>
          <cell r="AX301" t="str">
            <v>-</v>
          </cell>
          <cell r="AY301" t="str">
            <v>-</v>
          </cell>
          <cell r="AZ301" t="str">
            <v>-</v>
          </cell>
          <cell r="BA301" t="str">
            <v>-</v>
          </cell>
          <cell r="BB301" t="str">
            <v>-</v>
          </cell>
          <cell r="BC301" t="str">
            <v>-</v>
          </cell>
          <cell r="BD301" t="str">
            <v>-</v>
          </cell>
          <cell r="BE301" t="str">
            <v>-</v>
          </cell>
          <cell r="BF301" t="str">
            <v>-</v>
          </cell>
          <cell r="BG301" t="str">
            <v>-</v>
          </cell>
          <cell r="BH301" t="str">
            <v>-</v>
          </cell>
          <cell r="BI301" t="str">
            <v>-</v>
          </cell>
          <cell r="BJ301" t="str">
            <v>-</v>
          </cell>
          <cell r="BK301" t="str">
            <v>-</v>
          </cell>
          <cell r="BL301" t="str">
            <v>-</v>
          </cell>
          <cell r="BM301" t="str">
            <v>20237</v>
          </cell>
          <cell r="BN301" t="str">
            <v>-</v>
          </cell>
          <cell r="BO301" t="str">
            <v>-</v>
          </cell>
          <cell r="BP301" t="str">
            <v>-</v>
          </cell>
          <cell r="BQ301" t="str">
            <v>-</v>
          </cell>
          <cell r="BR301" t="str">
            <v>-</v>
          </cell>
          <cell r="BS301" t="str">
            <v>-</v>
          </cell>
          <cell r="BT301" t="str">
            <v>-</v>
          </cell>
          <cell r="BU301" t="str">
            <v>-</v>
          </cell>
          <cell r="BV301" t="str">
            <v>-</v>
          </cell>
          <cell r="BW301" t="str">
            <v>-</v>
          </cell>
          <cell r="BX301" t="str">
            <v>-</v>
          </cell>
          <cell r="BY301" t="str">
            <v>-</v>
          </cell>
          <cell r="CB301" t="str">
            <v>-</v>
          </cell>
          <cell r="CC301" t="str">
            <v>-</v>
          </cell>
          <cell r="CD301" t="str">
            <v>-</v>
          </cell>
          <cell r="CE301" t="str">
            <v>-</v>
          </cell>
          <cell r="CF301" t="str">
            <v>-</v>
          </cell>
          <cell r="CG301" t="str">
            <v>-</v>
          </cell>
          <cell r="CH301" t="str">
            <v>-</v>
          </cell>
          <cell r="CI301" t="str">
            <v>-</v>
          </cell>
          <cell r="CJ301" t="str">
            <v>-</v>
          </cell>
          <cell r="CK301" t="str">
            <v>-</v>
          </cell>
          <cell r="CL301" t="str">
            <v>-</v>
          </cell>
          <cell r="CM301" t="str">
            <v>-</v>
          </cell>
          <cell r="CN301" t="str">
            <v>-</v>
          </cell>
          <cell r="CO301" t="str">
            <v>-</v>
          </cell>
          <cell r="CP301" t="str">
            <v>-</v>
          </cell>
          <cell r="CQ301" t="str">
            <v>-</v>
          </cell>
          <cell r="CR301" t="str">
            <v>-</v>
          </cell>
          <cell r="CS301" t="str">
            <v>-</v>
          </cell>
          <cell r="CT301" t="str">
            <v>-</v>
          </cell>
          <cell r="CU301" t="str">
            <v>SAN MARCOS ARTEAGA</v>
          </cell>
          <cell r="CV301" t="str">
            <v>-</v>
          </cell>
          <cell r="CW301" t="str">
            <v>-</v>
          </cell>
          <cell r="CX301" t="str">
            <v>-</v>
          </cell>
          <cell r="CY301" t="str">
            <v>-</v>
          </cell>
          <cell r="CZ301" t="str">
            <v>-</v>
          </cell>
          <cell r="DB301" t="str">
            <v>-</v>
          </cell>
          <cell r="DC301" t="str">
            <v>-</v>
          </cell>
          <cell r="DD301" t="str">
            <v>-</v>
          </cell>
          <cell r="DE301" t="str">
            <v>-</v>
          </cell>
          <cell r="DF301" t="str">
            <v>-</v>
          </cell>
          <cell r="DG301" t="str">
            <v>-</v>
          </cell>
        </row>
        <row r="302">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20238</v>
          </cell>
          <cell r="BN302" t="str">
            <v>-</v>
          </cell>
          <cell r="BO302" t="str">
            <v>-</v>
          </cell>
          <cell r="BP302" t="str">
            <v>-</v>
          </cell>
          <cell r="BQ302" t="str">
            <v>-</v>
          </cell>
          <cell r="BR302" t="str">
            <v>-</v>
          </cell>
          <cell r="BS302" t="str">
            <v>-</v>
          </cell>
          <cell r="BT302" t="str">
            <v>-</v>
          </cell>
          <cell r="BU302" t="str">
            <v>-</v>
          </cell>
          <cell r="BV302" t="str">
            <v>-</v>
          </cell>
          <cell r="BW302" t="str">
            <v>-</v>
          </cell>
          <cell r="BX302" t="str">
            <v>-</v>
          </cell>
          <cell r="BY302" t="str">
            <v>-</v>
          </cell>
          <cell r="CB302" t="str">
            <v>-</v>
          </cell>
          <cell r="CC302" t="str">
            <v>-</v>
          </cell>
          <cell r="CD302" t="str">
            <v>-</v>
          </cell>
          <cell r="CE302" t="str">
            <v>-</v>
          </cell>
          <cell r="CF302" t="str">
            <v>-</v>
          </cell>
          <cell r="CG302" t="str">
            <v>-</v>
          </cell>
          <cell r="CH302" t="str">
            <v>-</v>
          </cell>
          <cell r="CI302" t="str">
            <v>-</v>
          </cell>
          <cell r="CJ302" t="str">
            <v>-</v>
          </cell>
          <cell r="CK302" t="str">
            <v>-</v>
          </cell>
          <cell r="CL302" t="str">
            <v>-</v>
          </cell>
          <cell r="CM302" t="str">
            <v>-</v>
          </cell>
          <cell r="CN302" t="str">
            <v>-</v>
          </cell>
          <cell r="CO302" t="str">
            <v>-</v>
          </cell>
          <cell r="CP302" t="str">
            <v>-</v>
          </cell>
          <cell r="CQ302" t="str">
            <v>-</v>
          </cell>
          <cell r="CR302" t="str">
            <v>-</v>
          </cell>
          <cell r="CS302" t="str">
            <v>-</v>
          </cell>
          <cell r="CT302" t="str">
            <v>-</v>
          </cell>
          <cell r="CU302" t="str">
            <v>SAN MARTÍN DE LOS CANSECOS</v>
          </cell>
          <cell r="CV302" t="str">
            <v>-</v>
          </cell>
          <cell r="CW302" t="str">
            <v>-</v>
          </cell>
          <cell r="CX302" t="str">
            <v>-</v>
          </cell>
          <cell r="CY302" t="str">
            <v>-</v>
          </cell>
          <cell r="CZ302" t="str">
            <v>-</v>
          </cell>
          <cell r="DB302" t="str">
            <v>-</v>
          </cell>
          <cell r="DC302" t="str">
            <v>-</v>
          </cell>
          <cell r="DD302" t="str">
            <v>-</v>
          </cell>
          <cell r="DE302" t="str">
            <v>-</v>
          </cell>
          <cell r="DF302" t="str">
            <v>-</v>
          </cell>
          <cell r="DG302" t="str">
            <v>-</v>
          </cell>
        </row>
        <row r="303">
          <cell r="AT303" t="str">
            <v>-</v>
          </cell>
          <cell r="AU303" t="str">
            <v>-</v>
          </cell>
          <cell r="AV303" t="str">
            <v>-</v>
          </cell>
          <cell r="AW303" t="str">
            <v>-</v>
          </cell>
          <cell r="AX303" t="str">
            <v>-</v>
          </cell>
          <cell r="AY303" t="str">
            <v>-</v>
          </cell>
          <cell r="AZ303" t="str">
            <v>-</v>
          </cell>
          <cell r="BA303" t="str">
            <v>-</v>
          </cell>
          <cell r="BB303" t="str">
            <v>-</v>
          </cell>
          <cell r="BC303" t="str">
            <v>-</v>
          </cell>
          <cell r="BD303" t="str">
            <v>-</v>
          </cell>
          <cell r="BE303" t="str">
            <v>-</v>
          </cell>
          <cell r="BF303" t="str">
            <v>-</v>
          </cell>
          <cell r="BG303" t="str">
            <v>-</v>
          </cell>
          <cell r="BH303" t="str">
            <v>-</v>
          </cell>
          <cell r="BI303" t="str">
            <v>-</v>
          </cell>
          <cell r="BJ303" t="str">
            <v>-</v>
          </cell>
          <cell r="BK303" t="str">
            <v>-</v>
          </cell>
          <cell r="BL303" t="str">
            <v>-</v>
          </cell>
          <cell r="BM303" t="str">
            <v>20239</v>
          </cell>
          <cell r="BN303" t="str">
            <v>-</v>
          </cell>
          <cell r="BO303" t="str">
            <v>-</v>
          </cell>
          <cell r="BP303" t="str">
            <v>-</v>
          </cell>
          <cell r="BQ303" t="str">
            <v>-</v>
          </cell>
          <cell r="BR303" t="str">
            <v>-</v>
          </cell>
          <cell r="BS303" t="str">
            <v>-</v>
          </cell>
          <cell r="BT303" t="str">
            <v>-</v>
          </cell>
          <cell r="BU303" t="str">
            <v>-</v>
          </cell>
          <cell r="BV303" t="str">
            <v>-</v>
          </cell>
          <cell r="BW303" t="str">
            <v>-</v>
          </cell>
          <cell r="BX303" t="str">
            <v>-</v>
          </cell>
          <cell r="BY303" t="str">
            <v>-</v>
          </cell>
          <cell r="CB303" t="str">
            <v>-</v>
          </cell>
          <cell r="CC303" t="str">
            <v>-</v>
          </cell>
          <cell r="CD303" t="str">
            <v>-</v>
          </cell>
          <cell r="CE303" t="str">
            <v>-</v>
          </cell>
          <cell r="CF303" t="str">
            <v>-</v>
          </cell>
          <cell r="CG303" t="str">
            <v>-</v>
          </cell>
          <cell r="CH303" t="str">
            <v>-</v>
          </cell>
          <cell r="CI303" t="str">
            <v>-</v>
          </cell>
          <cell r="CJ303" t="str">
            <v>-</v>
          </cell>
          <cell r="CK303" t="str">
            <v>-</v>
          </cell>
          <cell r="CL303" t="str">
            <v>-</v>
          </cell>
          <cell r="CM303" t="str">
            <v>-</v>
          </cell>
          <cell r="CN303" t="str">
            <v>-</v>
          </cell>
          <cell r="CO303" t="str">
            <v>-</v>
          </cell>
          <cell r="CP303" t="str">
            <v>-</v>
          </cell>
          <cell r="CQ303" t="str">
            <v>-</v>
          </cell>
          <cell r="CR303" t="str">
            <v>-</v>
          </cell>
          <cell r="CS303" t="str">
            <v>-</v>
          </cell>
          <cell r="CT303" t="str">
            <v>-</v>
          </cell>
          <cell r="CU303" t="str">
            <v>SAN MARTÍN HUAMELÚLPAM</v>
          </cell>
          <cell r="CV303" t="str">
            <v>-</v>
          </cell>
          <cell r="CW303" t="str">
            <v>-</v>
          </cell>
          <cell r="CX303" t="str">
            <v>-</v>
          </cell>
          <cell r="CY303" t="str">
            <v>-</v>
          </cell>
          <cell r="CZ303" t="str">
            <v>-</v>
          </cell>
          <cell r="DB303" t="str">
            <v>-</v>
          </cell>
          <cell r="DC303" t="str">
            <v>-</v>
          </cell>
          <cell r="DD303" t="str">
            <v>-</v>
          </cell>
          <cell r="DE303" t="str">
            <v>-</v>
          </cell>
          <cell r="DF303" t="str">
            <v>-</v>
          </cell>
          <cell r="DG303" t="str">
            <v>-</v>
          </cell>
        </row>
        <row r="304">
          <cell r="AT304" t="str">
            <v>-</v>
          </cell>
          <cell r="AU304" t="str">
            <v>-</v>
          </cell>
          <cell r="AV304" t="str">
            <v>-</v>
          </cell>
          <cell r="AW304" t="str">
            <v>-</v>
          </cell>
          <cell r="AX304" t="str">
            <v>-</v>
          </cell>
          <cell r="AY304" t="str">
            <v>-</v>
          </cell>
          <cell r="AZ304" t="str">
            <v>-</v>
          </cell>
          <cell r="BA304" t="str">
            <v>-</v>
          </cell>
          <cell r="BB304" t="str">
            <v>-</v>
          </cell>
          <cell r="BC304" t="str">
            <v>-</v>
          </cell>
          <cell r="BD304" t="str">
            <v>-</v>
          </cell>
          <cell r="BE304" t="str">
            <v>-</v>
          </cell>
          <cell r="BF304" t="str">
            <v>-</v>
          </cell>
          <cell r="BG304" t="str">
            <v>-</v>
          </cell>
          <cell r="BH304" t="str">
            <v>-</v>
          </cell>
          <cell r="BI304" t="str">
            <v>-</v>
          </cell>
          <cell r="BJ304" t="str">
            <v>-</v>
          </cell>
          <cell r="BK304" t="str">
            <v>-</v>
          </cell>
          <cell r="BL304" t="str">
            <v>-</v>
          </cell>
          <cell r="BM304" t="str">
            <v>20240</v>
          </cell>
          <cell r="BN304" t="str">
            <v>-</v>
          </cell>
          <cell r="BO304" t="str">
            <v>-</v>
          </cell>
          <cell r="BP304" t="str">
            <v>-</v>
          </cell>
          <cell r="BQ304" t="str">
            <v>-</v>
          </cell>
          <cell r="BR304" t="str">
            <v>-</v>
          </cell>
          <cell r="BS304" t="str">
            <v>-</v>
          </cell>
          <cell r="BT304" t="str">
            <v>-</v>
          </cell>
          <cell r="BU304" t="str">
            <v>-</v>
          </cell>
          <cell r="BV304" t="str">
            <v>-</v>
          </cell>
          <cell r="BW304" t="str">
            <v>-</v>
          </cell>
          <cell r="BX304" t="str">
            <v>-</v>
          </cell>
          <cell r="BY304" t="str">
            <v>-</v>
          </cell>
          <cell r="CB304" t="str">
            <v>-</v>
          </cell>
          <cell r="CC304" t="str">
            <v>-</v>
          </cell>
          <cell r="CD304" t="str">
            <v>-</v>
          </cell>
          <cell r="CE304" t="str">
            <v>-</v>
          </cell>
          <cell r="CF304" t="str">
            <v>-</v>
          </cell>
          <cell r="CG304" t="str">
            <v>-</v>
          </cell>
          <cell r="CH304" t="str">
            <v>-</v>
          </cell>
          <cell r="CI304" t="str">
            <v>-</v>
          </cell>
          <cell r="CJ304" t="str">
            <v>-</v>
          </cell>
          <cell r="CK304" t="str">
            <v>-</v>
          </cell>
          <cell r="CL304" t="str">
            <v>-</v>
          </cell>
          <cell r="CM304" t="str">
            <v>-</v>
          </cell>
          <cell r="CN304" t="str">
            <v>-</v>
          </cell>
          <cell r="CO304" t="str">
            <v>-</v>
          </cell>
          <cell r="CP304" t="str">
            <v>-</v>
          </cell>
          <cell r="CQ304" t="str">
            <v>-</v>
          </cell>
          <cell r="CR304" t="str">
            <v>-</v>
          </cell>
          <cell r="CS304" t="str">
            <v>-</v>
          </cell>
          <cell r="CT304" t="str">
            <v>-</v>
          </cell>
          <cell r="CU304" t="str">
            <v>SAN MARTÍN ITUNYOSO</v>
          </cell>
          <cell r="CV304" t="str">
            <v>-</v>
          </cell>
          <cell r="CW304" t="str">
            <v>-</v>
          </cell>
          <cell r="CX304" t="str">
            <v>-</v>
          </cell>
          <cell r="CY304" t="str">
            <v>-</v>
          </cell>
          <cell r="CZ304" t="str">
            <v>-</v>
          </cell>
          <cell r="DB304" t="str">
            <v>-</v>
          </cell>
          <cell r="DC304" t="str">
            <v>-</v>
          </cell>
          <cell r="DD304" t="str">
            <v>-</v>
          </cell>
          <cell r="DE304" t="str">
            <v>-</v>
          </cell>
          <cell r="DF304" t="str">
            <v>-</v>
          </cell>
          <cell r="DG304" t="str">
            <v>-</v>
          </cell>
        </row>
        <row r="305">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20241</v>
          </cell>
          <cell r="BN305" t="str">
            <v>-</v>
          </cell>
          <cell r="BO305" t="str">
            <v>-</v>
          </cell>
          <cell r="BP305" t="str">
            <v>-</v>
          </cell>
          <cell r="BQ305" t="str">
            <v>-</v>
          </cell>
          <cell r="BR305" t="str">
            <v>-</v>
          </cell>
          <cell r="BS305" t="str">
            <v>-</v>
          </cell>
          <cell r="BT305" t="str">
            <v>-</v>
          </cell>
          <cell r="BU305" t="str">
            <v>-</v>
          </cell>
          <cell r="BV305" t="str">
            <v>-</v>
          </cell>
          <cell r="BW305" t="str">
            <v>-</v>
          </cell>
          <cell r="BX305" t="str">
            <v>-</v>
          </cell>
          <cell r="BY305" t="str">
            <v>-</v>
          </cell>
          <cell r="CB305" t="str">
            <v>-</v>
          </cell>
          <cell r="CC305" t="str">
            <v>-</v>
          </cell>
          <cell r="CD305" t="str">
            <v>-</v>
          </cell>
          <cell r="CE305" t="str">
            <v>-</v>
          </cell>
          <cell r="CF305" t="str">
            <v>-</v>
          </cell>
          <cell r="CG305" t="str">
            <v>-</v>
          </cell>
          <cell r="CH305" t="str">
            <v>-</v>
          </cell>
          <cell r="CI305" t="str">
            <v>-</v>
          </cell>
          <cell r="CJ305" t="str">
            <v>-</v>
          </cell>
          <cell r="CK305" t="str">
            <v>-</v>
          </cell>
          <cell r="CL305" t="str">
            <v>-</v>
          </cell>
          <cell r="CM305" t="str">
            <v>-</v>
          </cell>
          <cell r="CN305" t="str">
            <v>-</v>
          </cell>
          <cell r="CO305" t="str">
            <v>-</v>
          </cell>
          <cell r="CP305" t="str">
            <v>-</v>
          </cell>
          <cell r="CQ305" t="str">
            <v>-</v>
          </cell>
          <cell r="CR305" t="str">
            <v>-</v>
          </cell>
          <cell r="CS305" t="str">
            <v>-</v>
          </cell>
          <cell r="CT305" t="str">
            <v>-</v>
          </cell>
          <cell r="CU305" t="str">
            <v>SAN MARTÍN LACHILÁ</v>
          </cell>
          <cell r="CV305" t="str">
            <v>-</v>
          </cell>
          <cell r="CW305" t="str">
            <v>-</v>
          </cell>
          <cell r="CX305" t="str">
            <v>-</v>
          </cell>
          <cell r="CY305" t="str">
            <v>-</v>
          </cell>
          <cell r="CZ305" t="str">
            <v>-</v>
          </cell>
          <cell r="DB305" t="str">
            <v>-</v>
          </cell>
          <cell r="DC305" t="str">
            <v>-</v>
          </cell>
          <cell r="DD305" t="str">
            <v>-</v>
          </cell>
          <cell r="DE305" t="str">
            <v>-</v>
          </cell>
          <cell r="DF305" t="str">
            <v>-</v>
          </cell>
          <cell r="DG305" t="str">
            <v>-</v>
          </cell>
        </row>
        <row r="306">
          <cell r="AT306" t="str">
            <v>-</v>
          </cell>
          <cell r="AU306" t="str">
            <v>-</v>
          </cell>
          <cell r="AV306" t="str">
            <v>-</v>
          </cell>
          <cell r="AW306" t="str">
            <v>-</v>
          </cell>
          <cell r="AX306" t="str">
            <v>-</v>
          </cell>
          <cell r="AY306" t="str">
            <v>-</v>
          </cell>
          <cell r="AZ306" t="str">
            <v>-</v>
          </cell>
          <cell r="BA306" t="str">
            <v>-</v>
          </cell>
          <cell r="BB306" t="str">
            <v>-</v>
          </cell>
          <cell r="BC306" t="str">
            <v>-</v>
          </cell>
          <cell r="BD306" t="str">
            <v>-</v>
          </cell>
          <cell r="BE306" t="str">
            <v>-</v>
          </cell>
          <cell r="BF306" t="str">
            <v>-</v>
          </cell>
          <cell r="BG306" t="str">
            <v>-</v>
          </cell>
          <cell r="BH306" t="str">
            <v>-</v>
          </cell>
          <cell r="BI306" t="str">
            <v>-</v>
          </cell>
          <cell r="BJ306" t="str">
            <v>-</v>
          </cell>
          <cell r="BK306" t="str">
            <v>-</v>
          </cell>
          <cell r="BL306" t="str">
            <v>-</v>
          </cell>
          <cell r="BM306" t="str">
            <v>20242</v>
          </cell>
          <cell r="BN306" t="str">
            <v>-</v>
          </cell>
          <cell r="BO306" t="str">
            <v>-</v>
          </cell>
          <cell r="BP306" t="str">
            <v>-</v>
          </cell>
          <cell r="BQ306" t="str">
            <v>-</v>
          </cell>
          <cell r="BR306" t="str">
            <v>-</v>
          </cell>
          <cell r="BS306" t="str">
            <v>-</v>
          </cell>
          <cell r="BT306" t="str">
            <v>-</v>
          </cell>
          <cell r="BU306" t="str">
            <v>-</v>
          </cell>
          <cell r="BV306" t="str">
            <v>-</v>
          </cell>
          <cell r="BW306" t="str">
            <v>-</v>
          </cell>
          <cell r="BX306" t="str">
            <v>-</v>
          </cell>
          <cell r="BY306" t="str">
            <v>-</v>
          </cell>
          <cell r="CB306" t="str">
            <v>-</v>
          </cell>
          <cell r="CC306" t="str">
            <v>-</v>
          </cell>
          <cell r="CD306" t="str">
            <v>-</v>
          </cell>
          <cell r="CE306" t="str">
            <v>-</v>
          </cell>
          <cell r="CF306" t="str">
            <v>-</v>
          </cell>
          <cell r="CG306" t="str">
            <v>-</v>
          </cell>
          <cell r="CH306" t="str">
            <v>-</v>
          </cell>
          <cell r="CI306" t="str">
            <v>-</v>
          </cell>
          <cell r="CJ306" t="str">
            <v>-</v>
          </cell>
          <cell r="CK306" t="str">
            <v>-</v>
          </cell>
          <cell r="CL306" t="str">
            <v>-</v>
          </cell>
          <cell r="CM306" t="str">
            <v>-</v>
          </cell>
          <cell r="CN306" t="str">
            <v>-</v>
          </cell>
          <cell r="CO306" t="str">
            <v>-</v>
          </cell>
          <cell r="CP306" t="str">
            <v>-</v>
          </cell>
          <cell r="CQ306" t="str">
            <v>-</v>
          </cell>
          <cell r="CR306" t="str">
            <v>-</v>
          </cell>
          <cell r="CS306" t="str">
            <v>-</v>
          </cell>
          <cell r="CT306" t="str">
            <v>-</v>
          </cell>
          <cell r="CU306" t="str">
            <v>SAN MARTÍN PERAS</v>
          </cell>
          <cell r="CV306" t="str">
            <v>-</v>
          </cell>
          <cell r="CW306" t="str">
            <v>-</v>
          </cell>
          <cell r="CX306" t="str">
            <v>-</v>
          </cell>
          <cell r="CY306" t="str">
            <v>-</v>
          </cell>
          <cell r="CZ306" t="str">
            <v>-</v>
          </cell>
          <cell r="DB306" t="str">
            <v>-</v>
          </cell>
          <cell r="DC306" t="str">
            <v>-</v>
          </cell>
          <cell r="DD306" t="str">
            <v>-</v>
          </cell>
          <cell r="DE306" t="str">
            <v>-</v>
          </cell>
          <cell r="DF306" t="str">
            <v>-</v>
          </cell>
          <cell r="DG306" t="str">
            <v>-</v>
          </cell>
        </row>
        <row r="307">
          <cell r="AT307" t="str">
            <v>-</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20243</v>
          </cell>
          <cell r="BN307" t="str">
            <v>-</v>
          </cell>
          <cell r="BO307" t="str">
            <v>-</v>
          </cell>
          <cell r="BP307" t="str">
            <v>-</v>
          </cell>
          <cell r="BQ307" t="str">
            <v>-</v>
          </cell>
          <cell r="BR307" t="str">
            <v>-</v>
          </cell>
          <cell r="BS307" t="str">
            <v>-</v>
          </cell>
          <cell r="BT307" t="str">
            <v>-</v>
          </cell>
          <cell r="BU307" t="str">
            <v>-</v>
          </cell>
          <cell r="BV307" t="str">
            <v>-</v>
          </cell>
          <cell r="BW307" t="str">
            <v>-</v>
          </cell>
          <cell r="BX307" t="str">
            <v>-</v>
          </cell>
          <cell r="BY307" t="str">
            <v>-</v>
          </cell>
          <cell r="CB307" t="str">
            <v>-</v>
          </cell>
          <cell r="CC307" t="str">
            <v>-</v>
          </cell>
          <cell r="CD307" t="str">
            <v>-</v>
          </cell>
          <cell r="CE307" t="str">
            <v>-</v>
          </cell>
          <cell r="CF307" t="str">
            <v>-</v>
          </cell>
          <cell r="CG307" t="str">
            <v>-</v>
          </cell>
          <cell r="CH307" t="str">
            <v>-</v>
          </cell>
          <cell r="CI307" t="str">
            <v>-</v>
          </cell>
          <cell r="CJ307" t="str">
            <v>-</v>
          </cell>
          <cell r="CK307" t="str">
            <v>-</v>
          </cell>
          <cell r="CL307" t="str">
            <v>-</v>
          </cell>
          <cell r="CM307" t="str">
            <v>-</v>
          </cell>
          <cell r="CN307" t="str">
            <v>-</v>
          </cell>
          <cell r="CO307" t="str">
            <v>-</v>
          </cell>
          <cell r="CP307" t="str">
            <v>-</v>
          </cell>
          <cell r="CQ307" t="str">
            <v>-</v>
          </cell>
          <cell r="CR307" t="str">
            <v>-</v>
          </cell>
          <cell r="CS307" t="str">
            <v>-</v>
          </cell>
          <cell r="CT307" t="str">
            <v>-</v>
          </cell>
          <cell r="CU307" t="str">
            <v>SAN MARTÍN TILCAJETE</v>
          </cell>
          <cell r="CV307" t="str">
            <v>-</v>
          </cell>
          <cell r="CW307" t="str">
            <v>-</v>
          </cell>
          <cell r="CX307" t="str">
            <v>-</v>
          </cell>
          <cell r="CY307" t="str">
            <v>-</v>
          </cell>
          <cell r="CZ307" t="str">
            <v>-</v>
          </cell>
          <cell r="DB307" t="str">
            <v>-</v>
          </cell>
          <cell r="DC307" t="str">
            <v>-</v>
          </cell>
          <cell r="DD307" t="str">
            <v>-</v>
          </cell>
          <cell r="DE307" t="str">
            <v>-</v>
          </cell>
          <cell r="DF307" t="str">
            <v>-</v>
          </cell>
          <cell r="DG307" t="str">
            <v>-</v>
          </cell>
        </row>
        <row r="308">
          <cell r="AT308" t="str">
            <v>-</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20244</v>
          </cell>
          <cell r="BN308" t="str">
            <v>-</v>
          </cell>
          <cell r="BO308" t="str">
            <v>-</v>
          </cell>
          <cell r="BP308" t="str">
            <v>-</v>
          </cell>
          <cell r="BQ308" t="str">
            <v>-</v>
          </cell>
          <cell r="BR308" t="str">
            <v>-</v>
          </cell>
          <cell r="BS308" t="str">
            <v>-</v>
          </cell>
          <cell r="BT308" t="str">
            <v>-</v>
          </cell>
          <cell r="BU308" t="str">
            <v>-</v>
          </cell>
          <cell r="BV308" t="str">
            <v>-</v>
          </cell>
          <cell r="BW308" t="str">
            <v>-</v>
          </cell>
          <cell r="BX308" t="str">
            <v>-</v>
          </cell>
          <cell r="BY308" t="str">
            <v>-</v>
          </cell>
          <cell r="CB308" t="str">
            <v>-</v>
          </cell>
          <cell r="CC308" t="str">
            <v>-</v>
          </cell>
          <cell r="CD308" t="str">
            <v>-</v>
          </cell>
          <cell r="CE308" t="str">
            <v>-</v>
          </cell>
          <cell r="CF308" t="str">
            <v>-</v>
          </cell>
          <cell r="CG308" t="str">
            <v>-</v>
          </cell>
          <cell r="CH308" t="str">
            <v>-</v>
          </cell>
          <cell r="CI308" t="str">
            <v>-</v>
          </cell>
          <cell r="CJ308" t="str">
            <v>-</v>
          </cell>
          <cell r="CK308" t="str">
            <v>-</v>
          </cell>
          <cell r="CL308" t="str">
            <v>-</v>
          </cell>
          <cell r="CM308" t="str">
            <v>-</v>
          </cell>
          <cell r="CN308" t="str">
            <v>-</v>
          </cell>
          <cell r="CO308" t="str">
            <v>-</v>
          </cell>
          <cell r="CP308" t="str">
            <v>-</v>
          </cell>
          <cell r="CQ308" t="str">
            <v>-</v>
          </cell>
          <cell r="CR308" t="str">
            <v>-</v>
          </cell>
          <cell r="CS308" t="str">
            <v>-</v>
          </cell>
          <cell r="CT308" t="str">
            <v>-</v>
          </cell>
          <cell r="CU308" t="str">
            <v>SAN MARTÍN TOXPALAN</v>
          </cell>
          <cell r="CV308" t="str">
            <v>-</v>
          </cell>
          <cell r="CW308" t="str">
            <v>-</v>
          </cell>
          <cell r="CX308" t="str">
            <v>-</v>
          </cell>
          <cell r="CY308" t="str">
            <v>-</v>
          </cell>
          <cell r="CZ308" t="str">
            <v>-</v>
          </cell>
          <cell r="DB308" t="str">
            <v>-</v>
          </cell>
          <cell r="DC308" t="str">
            <v>-</v>
          </cell>
          <cell r="DD308" t="str">
            <v>-</v>
          </cell>
          <cell r="DE308" t="str">
            <v>-</v>
          </cell>
          <cell r="DF308" t="str">
            <v>-</v>
          </cell>
          <cell r="DG308" t="str">
            <v>-</v>
          </cell>
        </row>
        <row r="309">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20245</v>
          </cell>
          <cell r="BN309" t="str">
            <v>-</v>
          </cell>
          <cell r="BO309" t="str">
            <v>-</v>
          </cell>
          <cell r="BP309" t="str">
            <v>-</v>
          </cell>
          <cell r="BQ309" t="str">
            <v>-</v>
          </cell>
          <cell r="BR309" t="str">
            <v>-</v>
          </cell>
          <cell r="BS309" t="str">
            <v>-</v>
          </cell>
          <cell r="BT309" t="str">
            <v>-</v>
          </cell>
          <cell r="BU309" t="str">
            <v>-</v>
          </cell>
          <cell r="BV309" t="str">
            <v>-</v>
          </cell>
          <cell r="BW309" t="str">
            <v>-</v>
          </cell>
          <cell r="BX309" t="str">
            <v>-</v>
          </cell>
          <cell r="BY309" t="str">
            <v>-</v>
          </cell>
          <cell r="CB309" t="str">
            <v>-</v>
          </cell>
          <cell r="CC309" t="str">
            <v>-</v>
          </cell>
          <cell r="CD309" t="str">
            <v>-</v>
          </cell>
          <cell r="CE309" t="str">
            <v>-</v>
          </cell>
          <cell r="CF309" t="str">
            <v>-</v>
          </cell>
          <cell r="CG309" t="str">
            <v>-</v>
          </cell>
          <cell r="CH309" t="str">
            <v>-</v>
          </cell>
          <cell r="CI309" t="str">
            <v>-</v>
          </cell>
          <cell r="CJ309" t="str">
            <v>-</v>
          </cell>
          <cell r="CK309" t="str">
            <v>-</v>
          </cell>
          <cell r="CL309" t="str">
            <v>-</v>
          </cell>
          <cell r="CM309" t="str">
            <v>-</v>
          </cell>
          <cell r="CN309" t="str">
            <v>-</v>
          </cell>
          <cell r="CO309" t="str">
            <v>-</v>
          </cell>
          <cell r="CP309" t="str">
            <v>-</v>
          </cell>
          <cell r="CQ309" t="str">
            <v>-</v>
          </cell>
          <cell r="CR309" t="str">
            <v>-</v>
          </cell>
          <cell r="CS309" t="str">
            <v>-</v>
          </cell>
          <cell r="CT309" t="str">
            <v>-</v>
          </cell>
          <cell r="CU309" t="str">
            <v>SAN MARTÍN ZACATEPEC</v>
          </cell>
          <cell r="CV309" t="str">
            <v>-</v>
          </cell>
          <cell r="CW309" t="str">
            <v>-</v>
          </cell>
          <cell r="CX309" t="str">
            <v>-</v>
          </cell>
          <cell r="CY309" t="str">
            <v>-</v>
          </cell>
          <cell r="CZ309" t="str">
            <v>-</v>
          </cell>
          <cell r="DB309" t="str">
            <v>-</v>
          </cell>
          <cell r="DC309" t="str">
            <v>-</v>
          </cell>
          <cell r="DD309" t="str">
            <v>-</v>
          </cell>
          <cell r="DE309" t="str">
            <v>-</v>
          </cell>
          <cell r="DF309" t="str">
            <v>-</v>
          </cell>
          <cell r="DG309" t="str">
            <v>-</v>
          </cell>
        </row>
        <row r="310">
          <cell r="AT310" t="str">
            <v>-</v>
          </cell>
          <cell r="AU310" t="str">
            <v>-</v>
          </cell>
          <cell r="AV310" t="str">
            <v>-</v>
          </cell>
          <cell r="AW310" t="str">
            <v>-</v>
          </cell>
          <cell r="AX310" t="str">
            <v>-</v>
          </cell>
          <cell r="AY310" t="str">
            <v>-</v>
          </cell>
          <cell r="AZ310" t="str">
            <v>-</v>
          </cell>
          <cell r="BA310" t="str">
            <v>-</v>
          </cell>
          <cell r="BB310" t="str">
            <v>-</v>
          </cell>
          <cell r="BC310" t="str">
            <v>-</v>
          </cell>
          <cell r="BD310" t="str">
            <v>-</v>
          </cell>
          <cell r="BE310" t="str">
            <v>-</v>
          </cell>
          <cell r="BF310" t="str">
            <v>-</v>
          </cell>
          <cell r="BG310" t="str">
            <v>-</v>
          </cell>
          <cell r="BH310" t="str">
            <v>-</v>
          </cell>
          <cell r="BI310" t="str">
            <v>-</v>
          </cell>
          <cell r="BJ310" t="str">
            <v>-</v>
          </cell>
          <cell r="BK310" t="str">
            <v>-</v>
          </cell>
          <cell r="BL310" t="str">
            <v>-</v>
          </cell>
          <cell r="BM310" t="str">
            <v>20246</v>
          </cell>
          <cell r="BN310" t="str">
            <v>-</v>
          </cell>
          <cell r="BO310" t="str">
            <v>-</v>
          </cell>
          <cell r="BP310" t="str">
            <v>-</v>
          </cell>
          <cell r="BQ310" t="str">
            <v>-</v>
          </cell>
          <cell r="BR310" t="str">
            <v>-</v>
          </cell>
          <cell r="BS310" t="str">
            <v>-</v>
          </cell>
          <cell r="BT310" t="str">
            <v>-</v>
          </cell>
          <cell r="BU310" t="str">
            <v>-</v>
          </cell>
          <cell r="BV310" t="str">
            <v>-</v>
          </cell>
          <cell r="BW310" t="str">
            <v>-</v>
          </cell>
          <cell r="BX310" t="str">
            <v>-</v>
          </cell>
          <cell r="BY310" t="str">
            <v>-</v>
          </cell>
          <cell r="CB310" t="str">
            <v>-</v>
          </cell>
          <cell r="CC310" t="str">
            <v>-</v>
          </cell>
          <cell r="CD310" t="str">
            <v>-</v>
          </cell>
          <cell r="CE310" t="str">
            <v>-</v>
          </cell>
          <cell r="CF310" t="str">
            <v>-</v>
          </cell>
          <cell r="CG310" t="str">
            <v>-</v>
          </cell>
          <cell r="CH310" t="str">
            <v>-</v>
          </cell>
          <cell r="CI310" t="str">
            <v>-</v>
          </cell>
          <cell r="CJ310" t="str">
            <v>-</v>
          </cell>
          <cell r="CK310" t="str">
            <v>-</v>
          </cell>
          <cell r="CL310" t="str">
            <v>-</v>
          </cell>
          <cell r="CM310" t="str">
            <v>-</v>
          </cell>
          <cell r="CN310" t="str">
            <v>-</v>
          </cell>
          <cell r="CO310" t="str">
            <v>-</v>
          </cell>
          <cell r="CP310" t="str">
            <v>-</v>
          </cell>
          <cell r="CQ310" t="str">
            <v>-</v>
          </cell>
          <cell r="CR310" t="str">
            <v>-</v>
          </cell>
          <cell r="CS310" t="str">
            <v>-</v>
          </cell>
          <cell r="CT310" t="str">
            <v>-</v>
          </cell>
          <cell r="CU310" t="str">
            <v>SAN MATEO CAJONOS</v>
          </cell>
          <cell r="CV310" t="str">
            <v>-</v>
          </cell>
          <cell r="CW310" t="str">
            <v>-</v>
          </cell>
          <cell r="CX310" t="str">
            <v>-</v>
          </cell>
          <cell r="CY310" t="str">
            <v>-</v>
          </cell>
          <cell r="CZ310" t="str">
            <v>-</v>
          </cell>
          <cell r="DB310" t="str">
            <v>-</v>
          </cell>
          <cell r="DC310" t="str">
            <v>-</v>
          </cell>
          <cell r="DD310" t="str">
            <v>-</v>
          </cell>
          <cell r="DE310" t="str">
            <v>-</v>
          </cell>
          <cell r="DF310" t="str">
            <v>-</v>
          </cell>
          <cell r="DG310" t="str">
            <v>-</v>
          </cell>
        </row>
        <row r="311">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20247</v>
          </cell>
          <cell r="BN311" t="str">
            <v>-</v>
          </cell>
          <cell r="BO311" t="str">
            <v>-</v>
          </cell>
          <cell r="BP311" t="str">
            <v>-</v>
          </cell>
          <cell r="BQ311" t="str">
            <v>-</v>
          </cell>
          <cell r="BR311" t="str">
            <v>-</v>
          </cell>
          <cell r="BS311" t="str">
            <v>-</v>
          </cell>
          <cell r="BT311" t="str">
            <v>-</v>
          </cell>
          <cell r="BU311" t="str">
            <v>-</v>
          </cell>
          <cell r="BV311" t="str">
            <v>-</v>
          </cell>
          <cell r="BW311" t="str">
            <v>-</v>
          </cell>
          <cell r="BX311" t="str">
            <v>-</v>
          </cell>
          <cell r="BY311" t="str">
            <v>-</v>
          </cell>
          <cell r="CB311" t="str">
            <v>-</v>
          </cell>
          <cell r="CC311" t="str">
            <v>-</v>
          </cell>
          <cell r="CD311" t="str">
            <v>-</v>
          </cell>
          <cell r="CE311" t="str">
            <v>-</v>
          </cell>
          <cell r="CF311" t="str">
            <v>-</v>
          </cell>
          <cell r="CG311" t="str">
            <v>-</v>
          </cell>
          <cell r="CH311" t="str">
            <v>-</v>
          </cell>
          <cell r="CI311" t="str">
            <v>-</v>
          </cell>
          <cell r="CJ311" t="str">
            <v>-</v>
          </cell>
          <cell r="CK311" t="str">
            <v>-</v>
          </cell>
          <cell r="CL311" t="str">
            <v>-</v>
          </cell>
          <cell r="CM311" t="str">
            <v>-</v>
          </cell>
          <cell r="CN311" t="str">
            <v>-</v>
          </cell>
          <cell r="CO311" t="str">
            <v>-</v>
          </cell>
          <cell r="CP311" t="str">
            <v>-</v>
          </cell>
          <cell r="CQ311" t="str">
            <v>-</v>
          </cell>
          <cell r="CR311" t="str">
            <v>-</v>
          </cell>
          <cell r="CS311" t="str">
            <v>-</v>
          </cell>
          <cell r="CT311" t="str">
            <v>-</v>
          </cell>
          <cell r="CU311" t="str">
            <v>CAPULÁLPAM DE MÉNDEZ</v>
          </cell>
          <cell r="CV311" t="str">
            <v>-</v>
          </cell>
          <cell r="CW311" t="str">
            <v>-</v>
          </cell>
          <cell r="CX311" t="str">
            <v>-</v>
          </cell>
          <cell r="CY311" t="str">
            <v>-</v>
          </cell>
          <cell r="CZ311" t="str">
            <v>-</v>
          </cell>
          <cell r="DB311" t="str">
            <v>-</v>
          </cell>
          <cell r="DC311" t="str">
            <v>-</v>
          </cell>
          <cell r="DD311" t="str">
            <v>-</v>
          </cell>
          <cell r="DE311" t="str">
            <v>-</v>
          </cell>
          <cell r="DF311" t="str">
            <v>-</v>
          </cell>
          <cell r="DG311" t="str">
            <v>-</v>
          </cell>
        </row>
        <row r="312">
          <cell r="AT312" t="str">
            <v>-</v>
          </cell>
          <cell r="AU312" t="str">
            <v>-</v>
          </cell>
          <cell r="AV312" t="str">
            <v>-</v>
          </cell>
          <cell r="AW312" t="str">
            <v>-</v>
          </cell>
          <cell r="AX312" t="str">
            <v>-</v>
          </cell>
          <cell r="AY312" t="str">
            <v>-</v>
          </cell>
          <cell r="AZ312" t="str">
            <v>-</v>
          </cell>
          <cell r="BA312" t="str">
            <v>-</v>
          </cell>
          <cell r="BB312" t="str">
            <v>-</v>
          </cell>
          <cell r="BC312" t="str">
            <v>-</v>
          </cell>
          <cell r="BD312" t="str">
            <v>-</v>
          </cell>
          <cell r="BE312" t="str">
            <v>-</v>
          </cell>
          <cell r="BF312" t="str">
            <v>-</v>
          </cell>
          <cell r="BG312" t="str">
            <v>-</v>
          </cell>
          <cell r="BH312" t="str">
            <v>-</v>
          </cell>
          <cell r="BI312" t="str">
            <v>-</v>
          </cell>
          <cell r="BJ312" t="str">
            <v>-</v>
          </cell>
          <cell r="BK312" t="str">
            <v>-</v>
          </cell>
          <cell r="BL312" t="str">
            <v>-</v>
          </cell>
          <cell r="BM312" t="str">
            <v>20248</v>
          </cell>
          <cell r="BN312" t="str">
            <v>-</v>
          </cell>
          <cell r="BO312" t="str">
            <v>-</v>
          </cell>
          <cell r="BP312" t="str">
            <v>-</v>
          </cell>
          <cell r="BQ312" t="str">
            <v>-</v>
          </cell>
          <cell r="BR312" t="str">
            <v>-</v>
          </cell>
          <cell r="BS312" t="str">
            <v>-</v>
          </cell>
          <cell r="BT312" t="str">
            <v>-</v>
          </cell>
          <cell r="BU312" t="str">
            <v>-</v>
          </cell>
          <cell r="BV312" t="str">
            <v>-</v>
          </cell>
          <cell r="BW312" t="str">
            <v>-</v>
          </cell>
          <cell r="BX312" t="str">
            <v>-</v>
          </cell>
          <cell r="BY312" t="str">
            <v>-</v>
          </cell>
          <cell r="CB312" t="str">
            <v>-</v>
          </cell>
          <cell r="CC312" t="str">
            <v>-</v>
          </cell>
          <cell r="CD312" t="str">
            <v>-</v>
          </cell>
          <cell r="CE312" t="str">
            <v>-</v>
          </cell>
          <cell r="CF312" t="str">
            <v>-</v>
          </cell>
          <cell r="CG312" t="str">
            <v>-</v>
          </cell>
          <cell r="CH312" t="str">
            <v>-</v>
          </cell>
          <cell r="CI312" t="str">
            <v>-</v>
          </cell>
          <cell r="CJ312" t="str">
            <v>-</v>
          </cell>
          <cell r="CK312" t="str">
            <v>-</v>
          </cell>
          <cell r="CL312" t="str">
            <v>-</v>
          </cell>
          <cell r="CM312" t="str">
            <v>-</v>
          </cell>
          <cell r="CN312" t="str">
            <v>-</v>
          </cell>
          <cell r="CO312" t="str">
            <v>-</v>
          </cell>
          <cell r="CP312" t="str">
            <v>-</v>
          </cell>
          <cell r="CQ312" t="str">
            <v>-</v>
          </cell>
          <cell r="CR312" t="str">
            <v>-</v>
          </cell>
          <cell r="CS312" t="str">
            <v>-</v>
          </cell>
          <cell r="CT312" t="str">
            <v>-</v>
          </cell>
          <cell r="CU312" t="str">
            <v>SAN MATEO DEL MAR</v>
          </cell>
          <cell r="CV312" t="str">
            <v>-</v>
          </cell>
          <cell r="CW312" t="str">
            <v>-</v>
          </cell>
          <cell r="CX312" t="str">
            <v>-</v>
          </cell>
          <cell r="CY312" t="str">
            <v>-</v>
          </cell>
          <cell r="CZ312" t="str">
            <v>-</v>
          </cell>
          <cell r="DB312" t="str">
            <v>-</v>
          </cell>
          <cell r="DC312" t="str">
            <v>-</v>
          </cell>
          <cell r="DD312" t="str">
            <v>-</v>
          </cell>
          <cell r="DE312" t="str">
            <v>-</v>
          </cell>
          <cell r="DF312" t="str">
            <v>-</v>
          </cell>
          <cell r="DG312" t="str">
            <v>-</v>
          </cell>
        </row>
        <row r="313">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20249</v>
          </cell>
          <cell r="BN313" t="str">
            <v>-</v>
          </cell>
          <cell r="BO313" t="str">
            <v>-</v>
          </cell>
          <cell r="BP313" t="str">
            <v>-</v>
          </cell>
          <cell r="BQ313" t="str">
            <v>-</v>
          </cell>
          <cell r="BR313" t="str">
            <v>-</v>
          </cell>
          <cell r="BS313" t="str">
            <v>-</v>
          </cell>
          <cell r="BT313" t="str">
            <v>-</v>
          </cell>
          <cell r="BU313" t="str">
            <v>-</v>
          </cell>
          <cell r="BV313" t="str">
            <v>-</v>
          </cell>
          <cell r="BW313" t="str">
            <v>-</v>
          </cell>
          <cell r="BX313" t="str">
            <v>-</v>
          </cell>
          <cell r="BY313" t="str">
            <v>-</v>
          </cell>
          <cell r="CB313" t="str">
            <v>-</v>
          </cell>
          <cell r="CC313" t="str">
            <v>-</v>
          </cell>
          <cell r="CD313" t="str">
            <v>-</v>
          </cell>
          <cell r="CE313" t="str">
            <v>-</v>
          </cell>
          <cell r="CF313" t="str">
            <v>-</v>
          </cell>
          <cell r="CG313" t="str">
            <v>-</v>
          </cell>
          <cell r="CH313" t="str">
            <v>-</v>
          </cell>
          <cell r="CI313" t="str">
            <v>-</v>
          </cell>
          <cell r="CJ313" t="str">
            <v>-</v>
          </cell>
          <cell r="CK313" t="str">
            <v>-</v>
          </cell>
          <cell r="CL313" t="str">
            <v>-</v>
          </cell>
          <cell r="CM313" t="str">
            <v>-</v>
          </cell>
          <cell r="CN313" t="str">
            <v>-</v>
          </cell>
          <cell r="CO313" t="str">
            <v>-</v>
          </cell>
          <cell r="CP313" t="str">
            <v>-</v>
          </cell>
          <cell r="CQ313" t="str">
            <v>-</v>
          </cell>
          <cell r="CR313" t="str">
            <v>-</v>
          </cell>
          <cell r="CS313" t="str">
            <v>-</v>
          </cell>
          <cell r="CT313" t="str">
            <v>-</v>
          </cell>
          <cell r="CU313" t="str">
            <v>SAN MATEO YOLOXOCHITLÁN</v>
          </cell>
          <cell r="CV313" t="str">
            <v>-</v>
          </cell>
          <cell r="CW313" t="str">
            <v>-</v>
          </cell>
          <cell r="CX313" t="str">
            <v>-</v>
          </cell>
          <cell r="CY313" t="str">
            <v>-</v>
          </cell>
          <cell r="CZ313" t="str">
            <v>-</v>
          </cell>
          <cell r="DB313" t="str">
            <v>-</v>
          </cell>
          <cell r="DC313" t="str">
            <v>-</v>
          </cell>
          <cell r="DD313" t="str">
            <v>-</v>
          </cell>
          <cell r="DE313" t="str">
            <v>-</v>
          </cell>
          <cell r="DF313" t="str">
            <v>-</v>
          </cell>
          <cell r="DG313" t="str">
            <v>-</v>
          </cell>
        </row>
        <row r="314">
          <cell r="AT314" t="str">
            <v>-</v>
          </cell>
          <cell r="AU314" t="str">
            <v>-</v>
          </cell>
          <cell r="AV314" t="str">
            <v>-</v>
          </cell>
          <cell r="AW314" t="str">
            <v>-</v>
          </cell>
          <cell r="AX314" t="str">
            <v>-</v>
          </cell>
          <cell r="AY314" t="str">
            <v>-</v>
          </cell>
          <cell r="AZ314" t="str">
            <v>-</v>
          </cell>
          <cell r="BA314" t="str">
            <v>-</v>
          </cell>
          <cell r="BB314" t="str">
            <v>-</v>
          </cell>
          <cell r="BC314" t="str">
            <v>-</v>
          </cell>
          <cell r="BD314" t="str">
            <v>-</v>
          </cell>
          <cell r="BE314" t="str">
            <v>-</v>
          </cell>
          <cell r="BF314" t="str">
            <v>-</v>
          </cell>
          <cell r="BG314" t="str">
            <v>-</v>
          </cell>
          <cell r="BH314" t="str">
            <v>-</v>
          </cell>
          <cell r="BI314" t="str">
            <v>-</v>
          </cell>
          <cell r="BJ314" t="str">
            <v>-</v>
          </cell>
          <cell r="BK314" t="str">
            <v>-</v>
          </cell>
          <cell r="BL314" t="str">
            <v>-</v>
          </cell>
          <cell r="BM314" t="str">
            <v>20250</v>
          </cell>
          <cell r="BN314" t="str">
            <v>-</v>
          </cell>
          <cell r="BO314" t="str">
            <v>-</v>
          </cell>
          <cell r="BP314" t="str">
            <v>-</v>
          </cell>
          <cell r="BQ314" t="str">
            <v>-</v>
          </cell>
          <cell r="BR314" t="str">
            <v>-</v>
          </cell>
          <cell r="BS314" t="str">
            <v>-</v>
          </cell>
          <cell r="BT314" t="str">
            <v>-</v>
          </cell>
          <cell r="BU314" t="str">
            <v>-</v>
          </cell>
          <cell r="BV314" t="str">
            <v>-</v>
          </cell>
          <cell r="BW314" t="str">
            <v>-</v>
          </cell>
          <cell r="BX314" t="str">
            <v>-</v>
          </cell>
          <cell r="BY314" t="str">
            <v>-</v>
          </cell>
          <cell r="CB314" t="str">
            <v>-</v>
          </cell>
          <cell r="CC314" t="str">
            <v>-</v>
          </cell>
          <cell r="CD314" t="str">
            <v>-</v>
          </cell>
          <cell r="CE314" t="str">
            <v>-</v>
          </cell>
          <cell r="CF314" t="str">
            <v>-</v>
          </cell>
          <cell r="CG314" t="str">
            <v>-</v>
          </cell>
          <cell r="CH314" t="str">
            <v>-</v>
          </cell>
          <cell r="CI314" t="str">
            <v>-</v>
          </cell>
          <cell r="CJ314" t="str">
            <v>-</v>
          </cell>
          <cell r="CK314" t="str">
            <v>-</v>
          </cell>
          <cell r="CL314" t="str">
            <v>-</v>
          </cell>
          <cell r="CM314" t="str">
            <v>-</v>
          </cell>
          <cell r="CN314" t="str">
            <v>-</v>
          </cell>
          <cell r="CO314" t="str">
            <v>-</v>
          </cell>
          <cell r="CP314" t="str">
            <v>-</v>
          </cell>
          <cell r="CQ314" t="str">
            <v>-</v>
          </cell>
          <cell r="CR314" t="str">
            <v>-</v>
          </cell>
          <cell r="CS314" t="str">
            <v>-</v>
          </cell>
          <cell r="CT314" t="str">
            <v>-</v>
          </cell>
          <cell r="CU314" t="str">
            <v>SAN MATEO ETLATONGO</v>
          </cell>
          <cell r="CV314" t="str">
            <v>-</v>
          </cell>
          <cell r="CW314" t="str">
            <v>-</v>
          </cell>
          <cell r="CX314" t="str">
            <v>-</v>
          </cell>
          <cell r="CY314" t="str">
            <v>-</v>
          </cell>
          <cell r="CZ314" t="str">
            <v>-</v>
          </cell>
          <cell r="DB314" t="str">
            <v>-</v>
          </cell>
          <cell r="DC314" t="str">
            <v>-</v>
          </cell>
          <cell r="DD314" t="str">
            <v>-</v>
          </cell>
          <cell r="DE314" t="str">
            <v>-</v>
          </cell>
          <cell r="DF314" t="str">
            <v>-</v>
          </cell>
          <cell r="DG314" t="str">
            <v>-</v>
          </cell>
        </row>
        <row r="315">
          <cell r="AT315" t="str">
            <v>-</v>
          </cell>
          <cell r="AU315" t="str">
            <v>-</v>
          </cell>
          <cell r="AV315" t="str">
            <v>-</v>
          </cell>
          <cell r="AW315" t="str">
            <v>-</v>
          </cell>
          <cell r="AX315" t="str">
            <v>-</v>
          </cell>
          <cell r="AY315" t="str">
            <v>-</v>
          </cell>
          <cell r="AZ315" t="str">
            <v>-</v>
          </cell>
          <cell r="BA315" t="str">
            <v>-</v>
          </cell>
          <cell r="BB315" t="str">
            <v>-</v>
          </cell>
          <cell r="BC315" t="str">
            <v>-</v>
          </cell>
          <cell r="BD315" t="str">
            <v>-</v>
          </cell>
          <cell r="BE315" t="str">
            <v>-</v>
          </cell>
          <cell r="BF315" t="str">
            <v>-</v>
          </cell>
          <cell r="BG315" t="str">
            <v>-</v>
          </cell>
          <cell r="BH315" t="str">
            <v>-</v>
          </cell>
          <cell r="BI315" t="str">
            <v>-</v>
          </cell>
          <cell r="BJ315" t="str">
            <v>-</v>
          </cell>
          <cell r="BK315" t="str">
            <v>-</v>
          </cell>
          <cell r="BL315" t="str">
            <v>-</v>
          </cell>
          <cell r="BM315" t="str">
            <v>20251</v>
          </cell>
          <cell r="BN315" t="str">
            <v>-</v>
          </cell>
          <cell r="BO315" t="str">
            <v>-</v>
          </cell>
          <cell r="BP315" t="str">
            <v>-</v>
          </cell>
          <cell r="BQ315" t="str">
            <v>-</v>
          </cell>
          <cell r="BR315" t="str">
            <v>-</v>
          </cell>
          <cell r="BS315" t="str">
            <v>-</v>
          </cell>
          <cell r="BT315" t="str">
            <v>-</v>
          </cell>
          <cell r="BU315" t="str">
            <v>-</v>
          </cell>
          <cell r="BV315" t="str">
            <v>-</v>
          </cell>
          <cell r="BW315" t="str">
            <v>-</v>
          </cell>
          <cell r="BX315" t="str">
            <v>-</v>
          </cell>
          <cell r="BY315" t="str">
            <v>-</v>
          </cell>
          <cell r="CB315" t="str">
            <v>-</v>
          </cell>
          <cell r="CC315" t="str">
            <v>-</v>
          </cell>
          <cell r="CD315" t="str">
            <v>-</v>
          </cell>
          <cell r="CE315" t="str">
            <v>-</v>
          </cell>
          <cell r="CF315" t="str">
            <v>-</v>
          </cell>
          <cell r="CG315" t="str">
            <v>-</v>
          </cell>
          <cell r="CH315" t="str">
            <v>-</v>
          </cell>
          <cell r="CI315" t="str">
            <v>-</v>
          </cell>
          <cell r="CJ315" t="str">
            <v>-</v>
          </cell>
          <cell r="CK315" t="str">
            <v>-</v>
          </cell>
          <cell r="CL315" t="str">
            <v>-</v>
          </cell>
          <cell r="CM315" t="str">
            <v>-</v>
          </cell>
          <cell r="CN315" t="str">
            <v>-</v>
          </cell>
          <cell r="CO315" t="str">
            <v>-</v>
          </cell>
          <cell r="CP315" t="str">
            <v>-</v>
          </cell>
          <cell r="CQ315" t="str">
            <v>-</v>
          </cell>
          <cell r="CR315" t="str">
            <v>-</v>
          </cell>
          <cell r="CS315" t="str">
            <v>-</v>
          </cell>
          <cell r="CT315" t="str">
            <v>-</v>
          </cell>
          <cell r="CU315" t="str">
            <v>SAN MATEO NEJÁPAM</v>
          </cell>
          <cell r="CV315" t="str">
            <v>-</v>
          </cell>
          <cell r="CW315" t="str">
            <v>-</v>
          </cell>
          <cell r="CX315" t="str">
            <v>-</v>
          </cell>
          <cell r="CY315" t="str">
            <v>-</v>
          </cell>
          <cell r="CZ315" t="str">
            <v>-</v>
          </cell>
          <cell r="DB315" t="str">
            <v>-</v>
          </cell>
          <cell r="DC315" t="str">
            <v>-</v>
          </cell>
          <cell r="DD315" t="str">
            <v>-</v>
          </cell>
          <cell r="DE315" t="str">
            <v>-</v>
          </cell>
          <cell r="DF315" t="str">
            <v>-</v>
          </cell>
          <cell r="DG315" t="str">
            <v>-</v>
          </cell>
        </row>
        <row r="316">
          <cell r="AT316" t="str">
            <v>-</v>
          </cell>
          <cell r="AU316" t="str">
            <v>-</v>
          </cell>
          <cell r="AV316" t="str">
            <v>-</v>
          </cell>
          <cell r="AW316" t="str">
            <v>-</v>
          </cell>
          <cell r="AX316" t="str">
            <v>-</v>
          </cell>
          <cell r="AY316" t="str">
            <v>-</v>
          </cell>
          <cell r="AZ316" t="str">
            <v>-</v>
          </cell>
          <cell r="BA316" t="str">
            <v>-</v>
          </cell>
          <cell r="BB316" t="str">
            <v>-</v>
          </cell>
          <cell r="BC316" t="str">
            <v>-</v>
          </cell>
          <cell r="BD316" t="str">
            <v>-</v>
          </cell>
          <cell r="BE316" t="str">
            <v>-</v>
          </cell>
          <cell r="BF316" t="str">
            <v>-</v>
          </cell>
          <cell r="BG316" t="str">
            <v>-</v>
          </cell>
          <cell r="BH316" t="str">
            <v>-</v>
          </cell>
          <cell r="BI316" t="str">
            <v>-</v>
          </cell>
          <cell r="BJ316" t="str">
            <v>-</v>
          </cell>
          <cell r="BK316" t="str">
            <v>-</v>
          </cell>
          <cell r="BL316" t="str">
            <v>-</v>
          </cell>
          <cell r="BM316" t="str">
            <v>20252</v>
          </cell>
          <cell r="BN316" t="str">
            <v>-</v>
          </cell>
          <cell r="BO316" t="str">
            <v>-</v>
          </cell>
          <cell r="BP316" t="str">
            <v>-</v>
          </cell>
          <cell r="BQ316" t="str">
            <v>-</v>
          </cell>
          <cell r="BR316" t="str">
            <v>-</v>
          </cell>
          <cell r="BS316" t="str">
            <v>-</v>
          </cell>
          <cell r="BT316" t="str">
            <v>-</v>
          </cell>
          <cell r="BU316" t="str">
            <v>-</v>
          </cell>
          <cell r="BV316" t="str">
            <v>-</v>
          </cell>
          <cell r="BW316" t="str">
            <v>-</v>
          </cell>
          <cell r="BX316" t="str">
            <v>-</v>
          </cell>
          <cell r="BY316" t="str">
            <v>-</v>
          </cell>
          <cell r="CB316" t="str">
            <v>-</v>
          </cell>
          <cell r="CC316" t="str">
            <v>-</v>
          </cell>
          <cell r="CD316" t="str">
            <v>-</v>
          </cell>
          <cell r="CE316" t="str">
            <v>-</v>
          </cell>
          <cell r="CF316" t="str">
            <v>-</v>
          </cell>
          <cell r="CG316" t="str">
            <v>-</v>
          </cell>
          <cell r="CH316" t="str">
            <v>-</v>
          </cell>
          <cell r="CI316" t="str">
            <v>-</v>
          </cell>
          <cell r="CJ316" t="str">
            <v>-</v>
          </cell>
          <cell r="CK316" t="str">
            <v>-</v>
          </cell>
          <cell r="CL316" t="str">
            <v>-</v>
          </cell>
          <cell r="CM316" t="str">
            <v>-</v>
          </cell>
          <cell r="CN316" t="str">
            <v>-</v>
          </cell>
          <cell r="CO316" t="str">
            <v>-</v>
          </cell>
          <cell r="CP316" t="str">
            <v>-</v>
          </cell>
          <cell r="CQ316" t="str">
            <v>-</v>
          </cell>
          <cell r="CR316" t="str">
            <v>-</v>
          </cell>
          <cell r="CS316" t="str">
            <v>-</v>
          </cell>
          <cell r="CT316" t="str">
            <v>-</v>
          </cell>
          <cell r="CU316" t="str">
            <v>SAN MATEO PEÑASCO</v>
          </cell>
          <cell r="CV316" t="str">
            <v>-</v>
          </cell>
          <cell r="CW316" t="str">
            <v>-</v>
          </cell>
          <cell r="CX316" t="str">
            <v>-</v>
          </cell>
          <cell r="CY316" t="str">
            <v>-</v>
          </cell>
          <cell r="CZ316" t="str">
            <v>-</v>
          </cell>
          <cell r="DB316" t="str">
            <v>-</v>
          </cell>
          <cell r="DC316" t="str">
            <v>-</v>
          </cell>
          <cell r="DD316" t="str">
            <v>-</v>
          </cell>
          <cell r="DE316" t="str">
            <v>-</v>
          </cell>
          <cell r="DF316" t="str">
            <v>-</v>
          </cell>
          <cell r="DG316" t="str">
            <v>-</v>
          </cell>
        </row>
        <row r="317">
          <cell r="AT317" t="str">
            <v>-</v>
          </cell>
          <cell r="AU317" t="str">
            <v>-</v>
          </cell>
          <cell r="AV317" t="str">
            <v>-</v>
          </cell>
          <cell r="AW317" t="str">
            <v>-</v>
          </cell>
          <cell r="AX317" t="str">
            <v>-</v>
          </cell>
          <cell r="AY317" t="str">
            <v>-</v>
          </cell>
          <cell r="AZ317" t="str">
            <v>-</v>
          </cell>
          <cell r="BA317" t="str">
            <v>-</v>
          </cell>
          <cell r="BB317" t="str">
            <v>-</v>
          </cell>
          <cell r="BC317" t="str">
            <v>-</v>
          </cell>
          <cell r="BD317" t="str">
            <v>-</v>
          </cell>
          <cell r="BE317" t="str">
            <v>-</v>
          </cell>
          <cell r="BF317" t="str">
            <v>-</v>
          </cell>
          <cell r="BG317" t="str">
            <v>-</v>
          </cell>
          <cell r="BH317" t="str">
            <v>-</v>
          </cell>
          <cell r="BI317" t="str">
            <v>-</v>
          </cell>
          <cell r="BJ317" t="str">
            <v>-</v>
          </cell>
          <cell r="BK317" t="str">
            <v>-</v>
          </cell>
          <cell r="BL317" t="str">
            <v>-</v>
          </cell>
          <cell r="BM317" t="str">
            <v>20253</v>
          </cell>
          <cell r="BN317" t="str">
            <v>-</v>
          </cell>
          <cell r="BO317" t="str">
            <v>-</v>
          </cell>
          <cell r="BP317" t="str">
            <v>-</v>
          </cell>
          <cell r="BQ317" t="str">
            <v>-</v>
          </cell>
          <cell r="BR317" t="str">
            <v>-</v>
          </cell>
          <cell r="BS317" t="str">
            <v>-</v>
          </cell>
          <cell r="BT317" t="str">
            <v>-</v>
          </cell>
          <cell r="BU317" t="str">
            <v>-</v>
          </cell>
          <cell r="BV317" t="str">
            <v>-</v>
          </cell>
          <cell r="BW317" t="str">
            <v>-</v>
          </cell>
          <cell r="BX317" t="str">
            <v>-</v>
          </cell>
          <cell r="BY317" t="str">
            <v>-</v>
          </cell>
          <cell r="CB317" t="str">
            <v>-</v>
          </cell>
          <cell r="CC317" t="str">
            <v>-</v>
          </cell>
          <cell r="CD317" t="str">
            <v>-</v>
          </cell>
          <cell r="CE317" t="str">
            <v>-</v>
          </cell>
          <cell r="CF317" t="str">
            <v>-</v>
          </cell>
          <cell r="CG317" t="str">
            <v>-</v>
          </cell>
          <cell r="CH317" t="str">
            <v>-</v>
          </cell>
          <cell r="CI317" t="str">
            <v>-</v>
          </cell>
          <cell r="CJ317" t="str">
            <v>-</v>
          </cell>
          <cell r="CK317" t="str">
            <v>-</v>
          </cell>
          <cell r="CL317" t="str">
            <v>-</v>
          </cell>
          <cell r="CM317" t="str">
            <v>-</v>
          </cell>
          <cell r="CN317" t="str">
            <v>-</v>
          </cell>
          <cell r="CO317" t="str">
            <v>-</v>
          </cell>
          <cell r="CP317" t="str">
            <v>-</v>
          </cell>
          <cell r="CQ317" t="str">
            <v>-</v>
          </cell>
          <cell r="CR317" t="str">
            <v>-</v>
          </cell>
          <cell r="CS317" t="str">
            <v>-</v>
          </cell>
          <cell r="CT317" t="str">
            <v>-</v>
          </cell>
          <cell r="CU317" t="str">
            <v>SAN MATEO PIÑAS</v>
          </cell>
          <cell r="CV317" t="str">
            <v>-</v>
          </cell>
          <cell r="CW317" t="str">
            <v>-</v>
          </cell>
          <cell r="CX317" t="str">
            <v>-</v>
          </cell>
          <cell r="CY317" t="str">
            <v>-</v>
          </cell>
          <cell r="CZ317" t="str">
            <v>-</v>
          </cell>
          <cell r="DB317" t="str">
            <v>-</v>
          </cell>
          <cell r="DC317" t="str">
            <v>-</v>
          </cell>
          <cell r="DD317" t="str">
            <v>-</v>
          </cell>
          <cell r="DE317" t="str">
            <v>-</v>
          </cell>
          <cell r="DF317" t="str">
            <v>-</v>
          </cell>
          <cell r="DG317" t="str">
            <v>-</v>
          </cell>
        </row>
        <row r="318">
          <cell r="AT318" t="str">
            <v>-</v>
          </cell>
          <cell r="AU318" t="str">
            <v>-</v>
          </cell>
          <cell r="AV318" t="str">
            <v>-</v>
          </cell>
          <cell r="AW318" t="str">
            <v>-</v>
          </cell>
          <cell r="AX318" t="str">
            <v>-</v>
          </cell>
          <cell r="AY318" t="str">
            <v>-</v>
          </cell>
          <cell r="AZ318" t="str">
            <v>-</v>
          </cell>
          <cell r="BA318" t="str">
            <v>-</v>
          </cell>
          <cell r="BB318" t="str">
            <v>-</v>
          </cell>
          <cell r="BC318" t="str">
            <v>-</v>
          </cell>
          <cell r="BD318" t="str">
            <v>-</v>
          </cell>
          <cell r="BE318" t="str">
            <v>-</v>
          </cell>
          <cell r="BF318" t="str">
            <v>-</v>
          </cell>
          <cell r="BG318" t="str">
            <v>-</v>
          </cell>
          <cell r="BH318" t="str">
            <v>-</v>
          </cell>
          <cell r="BI318" t="str">
            <v>-</v>
          </cell>
          <cell r="BJ318" t="str">
            <v>-</v>
          </cell>
          <cell r="BK318" t="str">
            <v>-</v>
          </cell>
          <cell r="BL318" t="str">
            <v>-</v>
          </cell>
          <cell r="BM318" t="str">
            <v>20254</v>
          </cell>
          <cell r="BN318" t="str">
            <v>-</v>
          </cell>
          <cell r="BO318" t="str">
            <v>-</v>
          </cell>
          <cell r="BP318" t="str">
            <v>-</v>
          </cell>
          <cell r="BQ318" t="str">
            <v>-</v>
          </cell>
          <cell r="BR318" t="str">
            <v>-</v>
          </cell>
          <cell r="BS318" t="str">
            <v>-</v>
          </cell>
          <cell r="BT318" t="str">
            <v>-</v>
          </cell>
          <cell r="BU318" t="str">
            <v>-</v>
          </cell>
          <cell r="BV318" t="str">
            <v>-</v>
          </cell>
          <cell r="BW318" t="str">
            <v>-</v>
          </cell>
          <cell r="BX318" t="str">
            <v>-</v>
          </cell>
          <cell r="BY318" t="str">
            <v>-</v>
          </cell>
          <cell r="CB318" t="str">
            <v>-</v>
          </cell>
          <cell r="CC318" t="str">
            <v>-</v>
          </cell>
          <cell r="CD318" t="str">
            <v>-</v>
          </cell>
          <cell r="CE318" t="str">
            <v>-</v>
          </cell>
          <cell r="CF318" t="str">
            <v>-</v>
          </cell>
          <cell r="CG318" t="str">
            <v>-</v>
          </cell>
          <cell r="CH318" t="str">
            <v>-</v>
          </cell>
          <cell r="CI318" t="str">
            <v>-</v>
          </cell>
          <cell r="CJ318" t="str">
            <v>-</v>
          </cell>
          <cell r="CK318" t="str">
            <v>-</v>
          </cell>
          <cell r="CL318" t="str">
            <v>-</v>
          </cell>
          <cell r="CM318" t="str">
            <v>-</v>
          </cell>
          <cell r="CN318" t="str">
            <v>-</v>
          </cell>
          <cell r="CO318" t="str">
            <v>-</v>
          </cell>
          <cell r="CP318" t="str">
            <v>-</v>
          </cell>
          <cell r="CQ318" t="str">
            <v>-</v>
          </cell>
          <cell r="CR318" t="str">
            <v>-</v>
          </cell>
          <cell r="CS318" t="str">
            <v>-</v>
          </cell>
          <cell r="CT318" t="str">
            <v>-</v>
          </cell>
          <cell r="CU318" t="str">
            <v>SAN MATEO RÍO HONDO</v>
          </cell>
          <cell r="CV318" t="str">
            <v>-</v>
          </cell>
          <cell r="CW318" t="str">
            <v>-</v>
          </cell>
          <cell r="CX318" t="str">
            <v>-</v>
          </cell>
          <cell r="CY318" t="str">
            <v>-</v>
          </cell>
          <cell r="CZ318" t="str">
            <v>-</v>
          </cell>
          <cell r="DB318" t="str">
            <v>-</v>
          </cell>
          <cell r="DC318" t="str">
            <v>-</v>
          </cell>
          <cell r="DD318" t="str">
            <v>-</v>
          </cell>
          <cell r="DE318" t="str">
            <v>-</v>
          </cell>
          <cell r="DF318" t="str">
            <v>-</v>
          </cell>
          <cell r="DG318" t="str">
            <v>-</v>
          </cell>
        </row>
        <row r="319">
          <cell r="AT319" t="str">
            <v>-</v>
          </cell>
          <cell r="AU319" t="str">
            <v>-</v>
          </cell>
          <cell r="AV319" t="str">
            <v>-</v>
          </cell>
          <cell r="AW319" t="str">
            <v>-</v>
          </cell>
          <cell r="AX319" t="str">
            <v>-</v>
          </cell>
          <cell r="AY319" t="str">
            <v>-</v>
          </cell>
          <cell r="AZ319" t="str">
            <v>-</v>
          </cell>
          <cell r="BA319" t="str">
            <v>-</v>
          </cell>
          <cell r="BB319" t="str">
            <v>-</v>
          </cell>
          <cell r="BC319" t="str">
            <v>-</v>
          </cell>
          <cell r="BD319" t="str">
            <v>-</v>
          </cell>
          <cell r="BE319" t="str">
            <v>-</v>
          </cell>
          <cell r="BF319" t="str">
            <v>-</v>
          </cell>
          <cell r="BG319" t="str">
            <v>-</v>
          </cell>
          <cell r="BH319" t="str">
            <v>-</v>
          </cell>
          <cell r="BI319" t="str">
            <v>-</v>
          </cell>
          <cell r="BJ319" t="str">
            <v>-</v>
          </cell>
          <cell r="BK319" t="str">
            <v>-</v>
          </cell>
          <cell r="BL319" t="str">
            <v>-</v>
          </cell>
          <cell r="BM319" t="str">
            <v>20255</v>
          </cell>
          <cell r="BN319" t="str">
            <v>-</v>
          </cell>
          <cell r="BO319" t="str">
            <v>-</v>
          </cell>
          <cell r="BP319" t="str">
            <v>-</v>
          </cell>
          <cell r="BQ319" t="str">
            <v>-</v>
          </cell>
          <cell r="BR319" t="str">
            <v>-</v>
          </cell>
          <cell r="BS319" t="str">
            <v>-</v>
          </cell>
          <cell r="BT319" t="str">
            <v>-</v>
          </cell>
          <cell r="BU319" t="str">
            <v>-</v>
          </cell>
          <cell r="BV319" t="str">
            <v>-</v>
          </cell>
          <cell r="BW319" t="str">
            <v>-</v>
          </cell>
          <cell r="BX319" t="str">
            <v>-</v>
          </cell>
          <cell r="BY319" t="str">
            <v>-</v>
          </cell>
          <cell r="CB319" t="str">
            <v>-</v>
          </cell>
          <cell r="CC319" t="str">
            <v>-</v>
          </cell>
          <cell r="CD319" t="str">
            <v>-</v>
          </cell>
          <cell r="CE319" t="str">
            <v>-</v>
          </cell>
          <cell r="CF319" t="str">
            <v>-</v>
          </cell>
          <cell r="CG319" t="str">
            <v>-</v>
          </cell>
          <cell r="CH319" t="str">
            <v>-</v>
          </cell>
          <cell r="CI319" t="str">
            <v>-</v>
          </cell>
          <cell r="CJ319" t="str">
            <v>-</v>
          </cell>
          <cell r="CK319" t="str">
            <v>-</v>
          </cell>
          <cell r="CL319" t="str">
            <v>-</v>
          </cell>
          <cell r="CM319" t="str">
            <v>-</v>
          </cell>
          <cell r="CN319" t="str">
            <v>-</v>
          </cell>
          <cell r="CO319" t="str">
            <v>-</v>
          </cell>
          <cell r="CP319" t="str">
            <v>-</v>
          </cell>
          <cell r="CQ319" t="str">
            <v>-</v>
          </cell>
          <cell r="CR319" t="str">
            <v>-</v>
          </cell>
          <cell r="CS319" t="str">
            <v>-</v>
          </cell>
          <cell r="CT319" t="str">
            <v>-</v>
          </cell>
          <cell r="CU319" t="str">
            <v>SAN MATEO SINDIHUI</v>
          </cell>
          <cell r="CV319" t="str">
            <v>-</v>
          </cell>
          <cell r="CW319" t="str">
            <v>-</v>
          </cell>
          <cell r="CX319" t="str">
            <v>-</v>
          </cell>
          <cell r="CY319" t="str">
            <v>-</v>
          </cell>
          <cell r="CZ319" t="str">
            <v>-</v>
          </cell>
          <cell r="DB319" t="str">
            <v>-</v>
          </cell>
          <cell r="DC319" t="str">
            <v>-</v>
          </cell>
          <cell r="DD319" t="str">
            <v>-</v>
          </cell>
          <cell r="DE319" t="str">
            <v>-</v>
          </cell>
          <cell r="DF319" t="str">
            <v>-</v>
          </cell>
          <cell r="DG319" t="str">
            <v>-</v>
          </cell>
        </row>
        <row r="320">
          <cell r="AT320" t="str">
            <v>-</v>
          </cell>
          <cell r="AU320" t="str">
            <v>-</v>
          </cell>
          <cell r="AV320" t="str">
            <v>-</v>
          </cell>
          <cell r="AW320" t="str">
            <v>-</v>
          </cell>
          <cell r="AX320" t="str">
            <v>-</v>
          </cell>
          <cell r="AY320" t="str">
            <v>-</v>
          </cell>
          <cell r="AZ320" t="str">
            <v>-</v>
          </cell>
          <cell r="BA320" t="str">
            <v>-</v>
          </cell>
          <cell r="BB320" t="str">
            <v>-</v>
          </cell>
          <cell r="BC320" t="str">
            <v>-</v>
          </cell>
          <cell r="BD320" t="str">
            <v>-</v>
          </cell>
          <cell r="BE320" t="str">
            <v>-</v>
          </cell>
          <cell r="BF320" t="str">
            <v>-</v>
          </cell>
          <cell r="BG320" t="str">
            <v>-</v>
          </cell>
          <cell r="BH320" t="str">
            <v>-</v>
          </cell>
          <cell r="BI320" t="str">
            <v>-</v>
          </cell>
          <cell r="BJ320" t="str">
            <v>-</v>
          </cell>
          <cell r="BK320" t="str">
            <v>-</v>
          </cell>
          <cell r="BL320" t="str">
            <v>-</v>
          </cell>
          <cell r="BM320" t="str">
            <v>20256</v>
          </cell>
          <cell r="BN320" t="str">
            <v>-</v>
          </cell>
          <cell r="BO320" t="str">
            <v>-</v>
          </cell>
          <cell r="BP320" t="str">
            <v>-</v>
          </cell>
          <cell r="BQ320" t="str">
            <v>-</v>
          </cell>
          <cell r="BR320" t="str">
            <v>-</v>
          </cell>
          <cell r="BS320" t="str">
            <v>-</v>
          </cell>
          <cell r="BT320" t="str">
            <v>-</v>
          </cell>
          <cell r="BU320" t="str">
            <v>-</v>
          </cell>
          <cell r="BV320" t="str">
            <v>-</v>
          </cell>
          <cell r="BW320" t="str">
            <v>-</v>
          </cell>
          <cell r="BX320" t="str">
            <v>-</v>
          </cell>
          <cell r="BY320" t="str">
            <v>-</v>
          </cell>
          <cell r="CB320" t="str">
            <v>-</v>
          </cell>
          <cell r="CC320" t="str">
            <v>-</v>
          </cell>
          <cell r="CD320" t="str">
            <v>-</v>
          </cell>
          <cell r="CE320" t="str">
            <v>-</v>
          </cell>
          <cell r="CF320" t="str">
            <v>-</v>
          </cell>
          <cell r="CG320" t="str">
            <v>-</v>
          </cell>
          <cell r="CH320" t="str">
            <v>-</v>
          </cell>
          <cell r="CI320" t="str">
            <v>-</v>
          </cell>
          <cell r="CJ320" t="str">
            <v>-</v>
          </cell>
          <cell r="CK320" t="str">
            <v>-</v>
          </cell>
          <cell r="CL320" t="str">
            <v>-</v>
          </cell>
          <cell r="CM320" t="str">
            <v>-</v>
          </cell>
          <cell r="CN320" t="str">
            <v>-</v>
          </cell>
          <cell r="CO320" t="str">
            <v>-</v>
          </cell>
          <cell r="CP320" t="str">
            <v>-</v>
          </cell>
          <cell r="CQ320" t="str">
            <v>-</v>
          </cell>
          <cell r="CR320" t="str">
            <v>-</v>
          </cell>
          <cell r="CS320" t="str">
            <v>-</v>
          </cell>
          <cell r="CT320" t="str">
            <v>-</v>
          </cell>
          <cell r="CU320" t="str">
            <v>SAN MATEO TLAPILTEPEC</v>
          </cell>
          <cell r="CV320" t="str">
            <v>-</v>
          </cell>
          <cell r="CW320" t="str">
            <v>-</v>
          </cell>
          <cell r="CX320" t="str">
            <v>-</v>
          </cell>
          <cell r="CY320" t="str">
            <v>-</v>
          </cell>
          <cell r="CZ320" t="str">
            <v>-</v>
          </cell>
          <cell r="DB320" t="str">
            <v>-</v>
          </cell>
          <cell r="DC320" t="str">
            <v>-</v>
          </cell>
          <cell r="DD320" t="str">
            <v>-</v>
          </cell>
          <cell r="DE320" t="str">
            <v>-</v>
          </cell>
          <cell r="DF320" t="str">
            <v>-</v>
          </cell>
          <cell r="DG320" t="str">
            <v>-</v>
          </cell>
        </row>
        <row r="321">
          <cell r="AT321" t="str">
            <v>-</v>
          </cell>
          <cell r="AU321" t="str">
            <v>-</v>
          </cell>
          <cell r="AV321" t="str">
            <v>-</v>
          </cell>
          <cell r="AW321" t="str">
            <v>-</v>
          </cell>
          <cell r="AX321" t="str">
            <v>-</v>
          </cell>
          <cell r="AY321" t="str">
            <v>-</v>
          </cell>
          <cell r="AZ321" t="str">
            <v>-</v>
          </cell>
          <cell r="BA321" t="str">
            <v>-</v>
          </cell>
          <cell r="BB321" t="str">
            <v>-</v>
          </cell>
          <cell r="BC321" t="str">
            <v>-</v>
          </cell>
          <cell r="BD321" t="str">
            <v>-</v>
          </cell>
          <cell r="BE321" t="str">
            <v>-</v>
          </cell>
          <cell r="BF321" t="str">
            <v>-</v>
          </cell>
          <cell r="BG321" t="str">
            <v>-</v>
          </cell>
          <cell r="BH321" t="str">
            <v>-</v>
          </cell>
          <cell r="BI321" t="str">
            <v>-</v>
          </cell>
          <cell r="BJ321" t="str">
            <v>-</v>
          </cell>
          <cell r="BK321" t="str">
            <v>-</v>
          </cell>
          <cell r="BL321" t="str">
            <v>-</v>
          </cell>
          <cell r="BM321" t="str">
            <v>20257</v>
          </cell>
          <cell r="BN321" t="str">
            <v>-</v>
          </cell>
          <cell r="BO321" t="str">
            <v>-</v>
          </cell>
          <cell r="BP321" t="str">
            <v>-</v>
          </cell>
          <cell r="BQ321" t="str">
            <v>-</v>
          </cell>
          <cell r="BR321" t="str">
            <v>-</v>
          </cell>
          <cell r="BS321" t="str">
            <v>-</v>
          </cell>
          <cell r="BT321" t="str">
            <v>-</v>
          </cell>
          <cell r="BU321" t="str">
            <v>-</v>
          </cell>
          <cell r="BV321" t="str">
            <v>-</v>
          </cell>
          <cell r="BW321" t="str">
            <v>-</v>
          </cell>
          <cell r="BX321" t="str">
            <v>-</v>
          </cell>
          <cell r="BY321" t="str">
            <v>-</v>
          </cell>
          <cell r="CB321" t="str">
            <v>-</v>
          </cell>
          <cell r="CC321" t="str">
            <v>-</v>
          </cell>
          <cell r="CD321" t="str">
            <v>-</v>
          </cell>
          <cell r="CE321" t="str">
            <v>-</v>
          </cell>
          <cell r="CF321" t="str">
            <v>-</v>
          </cell>
          <cell r="CG321" t="str">
            <v>-</v>
          </cell>
          <cell r="CH321" t="str">
            <v>-</v>
          </cell>
          <cell r="CI321" t="str">
            <v>-</v>
          </cell>
          <cell r="CJ321" t="str">
            <v>-</v>
          </cell>
          <cell r="CK321" t="str">
            <v>-</v>
          </cell>
          <cell r="CL321" t="str">
            <v>-</v>
          </cell>
          <cell r="CM321" t="str">
            <v>-</v>
          </cell>
          <cell r="CN321" t="str">
            <v>-</v>
          </cell>
          <cell r="CO321" t="str">
            <v>-</v>
          </cell>
          <cell r="CP321" t="str">
            <v>-</v>
          </cell>
          <cell r="CQ321" t="str">
            <v>-</v>
          </cell>
          <cell r="CR321" t="str">
            <v>-</v>
          </cell>
          <cell r="CS321" t="str">
            <v>-</v>
          </cell>
          <cell r="CT321" t="str">
            <v>-</v>
          </cell>
          <cell r="CU321" t="str">
            <v>SAN MELCHOR BETAZA</v>
          </cell>
          <cell r="CV321" t="str">
            <v>-</v>
          </cell>
          <cell r="CW321" t="str">
            <v>-</v>
          </cell>
          <cell r="CX321" t="str">
            <v>-</v>
          </cell>
          <cell r="CY321" t="str">
            <v>-</v>
          </cell>
          <cell r="CZ321" t="str">
            <v>-</v>
          </cell>
          <cell r="DB321" t="str">
            <v>-</v>
          </cell>
          <cell r="DC321" t="str">
            <v>-</v>
          </cell>
          <cell r="DD321" t="str">
            <v>-</v>
          </cell>
          <cell r="DE321" t="str">
            <v>-</v>
          </cell>
          <cell r="DF321" t="str">
            <v>-</v>
          </cell>
          <cell r="DG321" t="str">
            <v>-</v>
          </cell>
        </row>
        <row r="322">
          <cell r="AT322" t="str">
            <v>-</v>
          </cell>
          <cell r="AU322" t="str">
            <v>-</v>
          </cell>
          <cell r="AV322" t="str">
            <v>-</v>
          </cell>
          <cell r="AW322" t="str">
            <v>-</v>
          </cell>
          <cell r="AX322" t="str">
            <v>-</v>
          </cell>
          <cell r="AY322" t="str">
            <v>-</v>
          </cell>
          <cell r="AZ322" t="str">
            <v>-</v>
          </cell>
          <cell r="BA322" t="str">
            <v>-</v>
          </cell>
          <cell r="BB322" t="str">
            <v>-</v>
          </cell>
          <cell r="BC322" t="str">
            <v>-</v>
          </cell>
          <cell r="BD322" t="str">
            <v>-</v>
          </cell>
          <cell r="BE322" t="str">
            <v>-</v>
          </cell>
          <cell r="BF322" t="str">
            <v>-</v>
          </cell>
          <cell r="BG322" t="str">
            <v>-</v>
          </cell>
          <cell r="BH322" t="str">
            <v>-</v>
          </cell>
          <cell r="BI322" t="str">
            <v>-</v>
          </cell>
          <cell r="BJ322" t="str">
            <v>-</v>
          </cell>
          <cell r="BK322" t="str">
            <v>-</v>
          </cell>
          <cell r="BL322" t="str">
            <v>-</v>
          </cell>
          <cell r="BM322" t="str">
            <v>20258</v>
          </cell>
          <cell r="BN322" t="str">
            <v>-</v>
          </cell>
          <cell r="BO322" t="str">
            <v>-</v>
          </cell>
          <cell r="BP322" t="str">
            <v>-</v>
          </cell>
          <cell r="BQ322" t="str">
            <v>-</v>
          </cell>
          <cell r="BR322" t="str">
            <v>-</v>
          </cell>
          <cell r="BS322" t="str">
            <v>-</v>
          </cell>
          <cell r="BT322" t="str">
            <v>-</v>
          </cell>
          <cell r="BU322" t="str">
            <v>-</v>
          </cell>
          <cell r="BV322" t="str">
            <v>-</v>
          </cell>
          <cell r="BW322" t="str">
            <v>-</v>
          </cell>
          <cell r="BX322" t="str">
            <v>-</v>
          </cell>
          <cell r="BY322" t="str">
            <v>-</v>
          </cell>
          <cell r="CB322" t="str">
            <v>-</v>
          </cell>
          <cell r="CC322" t="str">
            <v>-</v>
          </cell>
          <cell r="CD322" t="str">
            <v>-</v>
          </cell>
          <cell r="CE322" t="str">
            <v>-</v>
          </cell>
          <cell r="CF322" t="str">
            <v>-</v>
          </cell>
          <cell r="CG322" t="str">
            <v>-</v>
          </cell>
          <cell r="CH322" t="str">
            <v>-</v>
          </cell>
          <cell r="CI322" t="str">
            <v>-</v>
          </cell>
          <cell r="CJ322" t="str">
            <v>-</v>
          </cell>
          <cell r="CK322" t="str">
            <v>-</v>
          </cell>
          <cell r="CL322" t="str">
            <v>-</v>
          </cell>
          <cell r="CM322" t="str">
            <v>-</v>
          </cell>
          <cell r="CN322" t="str">
            <v>-</v>
          </cell>
          <cell r="CO322" t="str">
            <v>-</v>
          </cell>
          <cell r="CP322" t="str">
            <v>-</v>
          </cell>
          <cell r="CQ322" t="str">
            <v>-</v>
          </cell>
          <cell r="CR322" t="str">
            <v>-</v>
          </cell>
          <cell r="CS322" t="str">
            <v>-</v>
          </cell>
          <cell r="CT322" t="str">
            <v>-</v>
          </cell>
          <cell r="CU322" t="str">
            <v>SAN MIGUEL ACHIUTLA</v>
          </cell>
          <cell r="CV322" t="str">
            <v>-</v>
          </cell>
          <cell r="CW322" t="str">
            <v>-</v>
          </cell>
          <cell r="CX322" t="str">
            <v>-</v>
          </cell>
          <cell r="CY322" t="str">
            <v>-</v>
          </cell>
          <cell r="CZ322" t="str">
            <v>-</v>
          </cell>
          <cell r="DB322" t="str">
            <v>-</v>
          </cell>
          <cell r="DC322" t="str">
            <v>-</v>
          </cell>
          <cell r="DD322" t="str">
            <v>-</v>
          </cell>
          <cell r="DE322" t="str">
            <v>-</v>
          </cell>
          <cell r="DF322" t="str">
            <v>-</v>
          </cell>
          <cell r="DG322" t="str">
            <v>-</v>
          </cell>
        </row>
        <row r="323">
          <cell r="AT323" t="str">
            <v>-</v>
          </cell>
          <cell r="AU323" t="str">
            <v>-</v>
          </cell>
          <cell r="AV323" t="str">
            <v>-</v>
          </cell>
          <cell r="AW323" t="str">
            <v>-</v>
          </cell>
          <cell r="AX323" t="str">
            <v>-</v>
          </cell>
          <cell r="AY323" t="str">
            <v>-</v>
          </cell>
          <cell r="AZ323" t="str">
            <v>-</v>
          </cell>
          <cell r="BA323" t="str">
            <v>-</v>
          </cell>
          <cell r="BB323" t="str">
            <v>-</v>
          </cell>
          <cell r="BC323" t="str">
            <v>-</v>
          </cell>
          <cell r="BD323" t="str">
            <v>-</v>
          </cell>
          <cell r="BE323" t="str">
            <v>-</v>
          </cell>
          <cell r="BF323" t="str">
            <v>-</v>
          </cell>
          <cell r="BG323" t="str">
            <v>-</v>
          </cell>
          <cell r="BH323" t="str">
            <v>-</v>
          </cell>
          <cell r="BI323" t="str">
            <v>-</v>
          </cell>
          <cell r="BJ323" t="str">
            <v>-</v>
          </cell>
          <cell r="BK323" t="str">
            <v>-</v>
          </cell>
          <cell r="BL323" t="str">
            <v>-</v>
          </cell>
          <cell r="BM323" t="str">
            <v>20259</v>
          </cell>
          <cell r="BN323" t="str">
            <v>-</v>
          </cell>
          <cell r="BO323" t="str">
            <v>-</v>
          </cell>
          <cell r="BP323" t="str">
            <v>-</v>
          </cell>
          <cell r="BQ323" t="str">
            <v>-</v>
          </cell>
          <cell r="BR323" t="str">
            <v>-</v>
          </cell>
          <cell r="BS323" t="str">
            <v>-</v>
          </cell>
          <cell r="BT323" t="str">
            <v>-</v>
          </cell>
          <cell r="BU323" t="str">
            <v>-</v>
          </cell>
          <cell r="BV323" t="str">
            <v>-</v>
          </cell>
          <cell r="BW323" t="str">
            <v>-</v>
          </cell>
          <cell r="BX323" t="str">
            <v>-</v>
          </cell>
          <cell r="BY323" t="str">
            <v>-</v>
          </cell>
          <cell r="CB323" t="str">
            <v>-</v>
          </cell>
          <cell r="CC323" t="str">
            <v>-</v>
          </cell>
          <cell r="CD323" t="str">
            <v>-</v>
          </cell>
          <cell r="CE323" t="str">
            <v>-</v>
          </cell>
          <cell r="CF323" t="str">
            <v>-</v>
          </cell>
          <cell r="CG323" t="str">
            <v>-</v>
          </cell>
          <cell r="CH323" t="str">
            <v>-</v>
          </cell>
          <cell r="CI323" t="str">
            <v>-</v>
          </cell>
          <cell r="CJ323" t="str">
            <v>-</v>
          </cell>
          <cell r="CK323" t="str">
            <v>-</v>
          </cell>
          <cell r="CL323" t="str">
            <v>-</v>
          </cell>
          <cell r="CM323" t="str">
            <v>-</v>
          </cell>
          <cell r="CN323" t="str">
            <v>-</v>
          </cell>
          <cell r="CO323" t="str">
            <v>-</v>
          </cell>
          <cell r="CP323" t="str">
            <v>-</v>
          </cell>
          <cell r="CQ323" t="str">
            <v>-</v>
          </cell>
          <cell r="CR323" t="str">
            <v>-</v>
          </cell>
          <cell r="CS323" t="str">
            <v>-</v>
          </cell>
          <cell r="CT323" t="str">
            <v>-</v>
          </cell>
          <cell r="CU323" t="str">
            <v>SAN MIGUEL AHUEHUETITLÁN</v>
          </cell>
          <cell r="CV323" t="str">
            <v>-</v>
          </cell>
          <cell r="CW323" t="str">
            <v>-</v>
          </cell>
          <cell r="CX323" t="str">
            <v>-</v>
          </cell>
          <cell r="CY323" t="str">
            <v>-</v>
          </cell>
          <cell r="CZ323" t="str">
            <v>-</v>
          </cell>
          <cell r="DB323" t="str">
            <v>-</v>
          </cell>
          <cell r="DC323" t="str">
            <v>-</v>
          </cell>
          <cell r="DD323" t="str">
            <v>-</v>
          </cell>
          <cell r="DE323" t="str">
            <v>-</v>
          </cell>
          <cell r="DF323" t="str">
            <v>-</v>
          </cell>
          <cell r="DG323" t="str">
            <v>-</v>
          </cell>
        </row>
        <row r="324">
          <cell r="AT324" t="str">
            <v>-</v>
          </cell>
          <cell r="AU324" t="str">
            <v>-</v>
          </cell>
          <cell r="AV324" t="str">
            <v>-</v>
          </cell>
          <cell r="AW324" t="str">
            <v>-</v>
          </cell>
          <cell r="AX324" t="str">
            <v>-</v>
          </cell>
          <cell r="AY324" t="str">
            <v>-</v>
          </cell>
          <cell r="AZ324" t="str">
            <v>-</v>
          </cell>
          <cell r="BA324" t="str">
            <v>-</v>
          </cell>
          <cell r="BB324" t="str">
            <v>-</v>
          </cell>
          <cell r="BC324" t="str">
            <v>-</v>
          </cell>
          <cell r="BD324" t="str">
            <v>-</v>
          </cell>
          <cell r="BE324" t="str">
            <v>-</v>
          </cell>
          <cell r="BF324" t="str">
            <v>-</v>
          </cell>
          <cell r="BG324" t="str">
            <v>-</v>
          </cell>
          <cell r="BH324" t="str">
            <v>-</v>
          </cell>
          <cell r="BI324" t="str">
            <v>-</v>
          </cell>
          <cell r="BJ324" t="str">
            <v>-</v>
          </cell>
          <cell r="BK324" t="str">
            <v>-</v>
          </cell>
          <cell r="BL324" t="str">
            <v>-</v>
          </cell>
          <cell r="BM324" t="str">
            <v>20260</v>
          </cell>
          <cell r="BN324" t="str">
            <v>-</v>
          </cell>
          <cell r="BO324" t="str">
            <v>-</v>
          </cell>
          <cell r="BP324" t="str">
            <v>-</v>
          </cell>
          <cell r="BQ324" t="str">
            <v>-</v>
          </cell>
          <cell r="BR324" t="str">
            <v>-</v>
          </cell>
          <cell r="BS324" t="str">
            <v>-</v>
          </cell>
          <cell r="BT324" t="str">
            <v>-</v>
          </cell>
          <cell r="BU324" t="str">
            <v>-</v>
          </cell>
          <cell r="BV324" t="str">
            <v>-</v>
          </cell>
          <cell r="BW324" t="str">
            <v>-</v>
          </cell>
          <cell r="BX324" t="str">
            <v>-</v>
          </cell>
          <cell r="BY324" t="str">
            <v>-</v>
          </cell>
          <cell r="CB324" t="str">
            <v>-</v>
          </cell>
          <cell r="CC324" t="str">
            <v>-</v>
          </cell>
          <cell r="CD324" t="str">
            <v>-</v>
          </cell>
          <cell r="CE324" t="str">
            <v>-</v>
          </cell>
          <cell r="CF324" t="str">
            <v>-</v>
          </cell>
          <cell r="CG324" t="str">
            <v>-</v>
          </cell>
          <cell r="CH324" t="str">
            <v>-</v>
          </cell>
          <cell r="CI324" t="str">
            <v>-</v>
          </cell>
          <cell r="CJ324" t="str">
            <v>-</v>
          </cell>
          <cell r="CK324" t="str">
            <v>-</v>
          </cell>
          <cell r="CL324" t="str">
            <v>-</v>
          </cell>
          <cell r="CM324" t="str">
            <v>-</v>
          </cell>
          <cell r="CN324" t="str">
            <v>-</v>
          </cell>
          <cell r="CO324" t="str">
            <v>-</v>
          </cell>
          <cell r="CP324" t="str">
            <v>-</v>
          </cell>
          <cell r="CQ324" t="str">
            <v>-</v>
          </cell>
          <cell r="CR324" t="str">
            <v>-</v>
          </cell>
          <cell r="CS324" t="str">
            <v>-</v>
          </cell>
          <cell r="CT324" t="str">
            <v>-</v>
          </cell>
          <cell r="CU324" t="str">
            <v>SAN MIGUEL ALOÁPAM</v>
          </cell>
          <cell r="CV324" t="str">
            <v>-</v>
          </cell>
          <cell r="CW324" t="str">
            <v>-</v>
          </cell>
          <cell r="CX324" t="str">
            <v>-</v>
          </cell>
          <cell r="CY324" t="str">
            <v>-</v>
          </cell>
          <cell r="CZ324" t="str">
            <v>-</v>
          </cell>
          <cell r="DB324" t="str">
            <v>-</v>
          </cell>
          <cell r="DC324" t="str">
            <v>-</v>
          </cell>
          <cell r="DD324" t="str">
            <v>-</v>
          </cell>
          <cell r="DE324" t="str">
            <v>-</v>
          </cell>
          <cell r="DF324" t="str">
            <v>-</v>
          </cell>
          <cell r="DG324" t="str">
            <v>-</v>
          </cell>
        </row>
        <row r="325">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20261</v>
          </cell>
          <cell r="BN325" t="str">
            <v>-</v>
          </cell>
          <cell r="BO325" t="str">
            <v>-</v>
          </cell>
          <cell r="BP325" t="str">
            <v>-</v>
          </cell>
          <cell r="BQ325" t="str">
            <v>-</v>
          </cell>
          <cell r="BR325" t="str">
            <v>-</v>
          </cell>
          <cell r="BS325" t="str">
            <v>-</v>
          </cell>
          <cell r="BT325" t="str">
            <v>-</v>
          </cell>
          <cell r="BU325" t="str">
            <v>-</v>
          </cell>
          <cell r="BV325" t="str">
            <v>-</v>
          </cell>
          <cell r="BW325" t="str">
            <v>-</v>
          </cell>
          <cell r="BX325" t="str">
            <v>-</v>
          </cell>
          <cell r="BY325" t="str">
            <v>-</v>
          </cell>
          <cell r="CB325" t="str">
            <v>-</v>
          </cell>
          <cell r="CC325" t="str">
            <v>-</v>
          </cell>
          <cell r="CD325" t="str">
            <v>-</v>
          </cell>
          <cell r="CE325" t="str">
            <v>-</v>
          </cell>
          <cell r="CF325" t="str">
            <v>-</v>
          </cell>
          <cell r="CG325" t="str">
            <v>-</v>
          </cell>
          <cell r="CH325" t="str">
            <v>-</v>
          </cell>
          <cell r="CI325" t="str">
            <v>-</v>
          </cell>
          <cell r="CJ325" t="str">
            <v>-</v>
          </cell>
          <cell r="CK325" t="str">
            <v>-</v>
          </cell>
          <cell r="CL325" t="str">
            <v>-</v>
          </cell>
          <cell r="CM325" t="str">
            <v>-</v>
          </cell>
          <cell r="CN325" t="str">
            <v>-</v>
          </cell>
          <cell r="CO325" t="str">
            <v>-</v>
          </cell>
          <cell r="CP325" t="str">
            <v>-</v>
          </cell>
          <cell r="CQ325" t="str">
            <v>-</v>
          </cell>
          <cell r="CR325" t="str">
            <v>-</v>
          </cell>
          <cell r="CS325" t="str">
            <v>-</v>
          </cell>
          <cell r="CT325" t="str">
            <v>-</v>
          </cell>
          <cell r="CU325" t="str">
            <v>SAN MIGUEL AMATITLÁN</v>
          </cell>
          <cell r="CV325" t="str">
            <v>-</v>
          </cell>
          <cell r="CW325" t="str">
            <v>-</v>
          </cell>
          <cell r="CX325" t="str">
            <v>-</v>
          </cell>
          <cell r="CY325" t="str">
            <v>-</v>
          </cell>
          <cell r="CZ325" t="str">
            <v>-</v>
          </cell>
          <cell r="DB325" t="str">
            <v>-</v>
          </cell>
          <cell r="DC325" t="str">
            <v>-</v>
          </cell>
          <cell r="DD325" t="str">
            <v>-</v>
          </cell>
          <cell r="DE325" t="str">
            <v>-</v>
          </cell>
          <cell r="DF325" t="str">
            <v>-</v>
          </cell>
          <cell r="DG325" t="str">
            <v>-</v>
          </cell>
        </row>
        <row r="326">
          <cell r="AT326" t="str">
            <v>-</v>
          </cell>
          <cell r="AU326" t="str">
            <v>-</v>
          </cell>
          <cell r="AV326" t="str">
            <v>-</v>
          </cell>
          <cell r="AW326" t="str">
            <v>-</v>
          </cell>
          <cell r="AX326" t="str">
            <v>-</v>
          </cell>
          <cell r="AY326" t="str">
            <v>-</v>
          </cell>
          <cell r="AZ326" t="str">
            <v>-</v>
          </cell>
          <cell r="BA326" t="str">
            <v>-</v>
          </cell>
          <cell r="BB326" t="str">
            <v>-</v>
          </cell>
          <cell r="BC326" t="str">
            <v>-</v>
          </cell>
          <cell r="BD326" t="str">
            <v>-</v>
          </cell>
          <cell r="BE326" t="str">
            <v>-</v>
          </cell>
          <cell r="BF326" t="str">
            <v>-</v>
          </cell>
          <cell r="BG326" t="str">
            <v>-</v>
          </cell>
          <cell r="BH326" t="str">
            <v>-</v>
          </cell>
          <cell r="BI326" t="str">
            <v>-</v>
          </cell>
          <cell r="BJ326" t="str">
            <v>-</v>
          </cell>
          <cell r="BK326" t="str">
            <v>-</v>
          </cell>
          <cell r="BL326" t="str">
            <v>-</v>
          </cell>
          <cell r="BM326" t="str">
            <v>20262</v>
          </cell>
          <cell r="BN326" t="str">
            <v>-</v>
          </cell>
          <cell r="BO326" t="str">
            <v>-</v>
          </cell>
          <cell r="BP326" t="str">
            <v>-</v>
          </cell>
          <cell r="BQ326" t="str">
            <v>-</v>
          </cell>
          <cell r="BR326" t="str">
            <v>-</v>
          </cell>
          <cell r="BS326" t="str">
            <v>-</v>
          </cell>
          <cell r="BT326" t="str">
            <v>-</v>
          </cell>
          <cell r="BU326" t="str">
            <v>-</v>
          </cell>
          <cell r="BV326" t="str">
            <v>-</v>
          </cell>
          <cell r="BW326" t="str">
            <v>-</v>
          </cell>
          <cell r="BX326" t="str">
            <v>-</v>
          </cell>
          <cell r="BY326" t="str">
            <v>-</v>
          </cell>
          <cell r="CB326" t="str">
            <v>-</v>
          </cell>
          <cell r="CC326" t="str">
            <v>-</v>
          </cell>
          <cell r="CD326" t="str">
            <v>-</v>
          </cell>
          <cell r="CE326" t="str">
            <v>-</v>
          </cell>
          <cell r="CF326" t="str">
            <v>-</v>
          </cell>
          <cell r="CG326" t="str">
            <v>-</v>
          </cell>
          <cell r="CH326" t="str">
            <v>-</v>
          </cell>
          <cell r="CI326" t="str">
            <v>-</v>
          </cell>
          <cell r="CJ326" t="str">
            <v>-</v>
          </cell>
          <cell r="CK326" t="str">
            <v>-</v>
          </cell>
          <cell r="CL326" t="str">
            <v>-</v>
          </cell>
          <cell r="CM326" t="str">
            <v>-</v>
          </cell>
          <cell r="CN326" t="str">
            <v>-</v>
          </cell>
          <cell r="CO326" t="str">
            <v>-</v>
          </cell>
          <cell r="CP326" t="str">
            <v>-</v>
          </cell>
          <cell r="CQ326" t="str">
            <v>-</v>
          </cell>
          <cell r="CR326" t="str">
            <v>-</v>
          </cell>
          <cell r="CS326" t="str">
            <v>-</v>
          </cell>
          <cell r="CT326" t="str">
            <v>-</v>
          </cell>
          <cell r="CU326" t="str">
            <v>SAN MIGUEL AMATLÁN</v>
          </cell>
          <cell r="CV326" t="str">
            <v>-</v>
          </cell>
          <cell r="CW326" t="str">
            <v>-</v>
          </cell>
          <cell r="CX326" t="str">
            <v>-</v>
          </cell>
          <cell r="CY326" t="str">
            <v>-</v>
          </cell>
          <cell r="CZ326" t="str">
            <v>-</v>
          </cell>
          <cell r="DB326" t="str">
            <v>-</v>
          </cell>
          <cell r="DC326" t="str">
            <v>-</v>
          </cell>
          <cell r="DD326" t="str">
            <v>-</v>
          </cell>
          <cell r="DE326" t="str">
            <v>-</v>
          </cell>
          <cell r="DF326" t="str">
            <v>-</v>
          </cell>
          <cell r="DG326" t="str">
            <v>-</v>
          </cell>
        </row>
        <row r="327">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20263</v>
          </cell>
          <cell r="BN327" t="str">
            <v>-</v>
          </cell>
          <cell r="BO327" t="str">
            <v>-</v>
          </cell>
          <cell r="BP327" t="str">
            <v>-</v>
          </cell>
          <cell r="BQ327" t="str">
            <v>-</v>
          </cell>
          <cell r="BR327" t="str">
            <v>-</v>
          </cell>
          <cell r="BS327" t="str">
            <v>-</v>
          </cell>
          <cell r="BT327" t="str">
            <v>-</v>
          </cell>
          <cell r="BU327" t="str">
            <v>-</v>
          </cell>
          <cell r="BV327" t="str">
            <v>-</v>
          </cell>
          <cell r="BW327" t="str">
            <v>-</v>
          </cell>
          <cell r="BX327" t="str">
            <v>-</v>
          </cell>
          <cell r="BY327" t="str">
            <v>-</v>
          </cell>
          <cell r="CB327" t="str">
            <v>-</v>
          </cell>
          <cell r="CC327" t="str">
            <v>-</v>
          </cell>
          <cell r="CD327" t="str">
            <v>-</v>
          </cell>
          <cell r="CE327" t="str">
            <v>-</v>
          </cell>
          <cell r="CF327" t="str">
            <v>-</v>
          </cell>
          <cell r="CG327" t="str">
            <v>-</v>
          </cell>
          <cell r="CH327" t="str">
            <v>-</v>
          </cell>
          <cell r="CI327" t="str">
            <v>-</v>
          </cell>
          <cell r="CJ327" t="str">
            <v>-</v>
          </cell>
          <cell r="CK327" t="str">
            <v>-</v>
          </cell>
          <cell r="CL327" t="str">
            <v>-</v>
          </cell>
          <cell r="CM327" t="str">
            <v>-</v>
          </cell>
          <cell r="CN327" t="str">
            <v>-</v>
          </cell>
          <cell r="CO327" t="str">
            <v>-</v>
          </cell>
          <cell r="CP327" t="str">
            <v>-</v>
          </cell>
          <cell r="CQ327" t="str">
            <v>-</v>
          </cell>
          <cell r="CR327" t="str">
            <v>-</v>
          </cell>
          <cell r="CS327" t="str">
            <v>-</v>
          </cell>
          <cell r="CT327" t="str">
            <v>-</v>
          </cell>
          <cell r="CU327" t="str">
            <v>SAN MIGUEL COATLÁN</v>
          </cell>
          <cell r="CV327" t="str">
            <v>-</v>
          </cell>
          <cell r="CW327" t="str">
            <v>-</v>
          </cell>
          <cell r="CX327" t="str">
            <v>-</v>
          </cell>
          <cell r="CY327" t="str">
            <v>-</v>
          </cell>
          <cell r="CZ327" t="str">
            <v>-</v>
          </cell>
          <cell r="DB327" t="str">
            <v>-</v>
          </cell>
          <cell r="DC327" t="str">
            <v>-</v>
          </cell>
          <cell r="DD327" t="str">
            <v>-</v>
          </cell>
          <cell r="DE327" t="str">
            <v>-</v>
          </cell>
          <cell r="DF327" t="str">
            <v>-</v>
          </cell>
          <cell r="DG327" t="str">
            <v>-</v>
          </cell>
        </row>
        <row r="328">
          <cell r="AT328" t="str">
            <v>-</v>
          </cell>
          <cell r="AU328" t="str">
            <v>-</v>
          </cell>
          <cell r="AV328" t="str">
            <v>-</v>
          </cell>
          <cell r="AW328" t="str">
            <v>-</v>
          </cell>
          <cell r="AX328" t="str">
            <v>-</v>
          </cell>
          <cell r="AY328" t="str">
            <v>-</v>
          </cell>
          <cell r="AZ328" t="str">
            <v>-</v>
          </cell>
          <cell r="BA328" t="str">
            <v>-</v>
          </cell>
          <cell r="BB328" t="str">
            <v>-</v>
          </cell>
          <cell r="BC328" t="str">
            <v>-</v>
          </cell>
          <cell r="BD328" t="str">
            <v>-</v>
          </cell>
          <cell r="BE328" t="str">
            <v>-</v>
          </cell>
          <cell r="BF328" t="str">
            <v>-</v>
          </cell>
          <cell r="BG328" t="str">
            <v>-</v>
          </cell>
          <cell r="BH328" t="str">
            <v>-</v>
          </cell>
          <cell r="BI328" t="str">
            <v>-</v>
          </cell>
          <cell r="BJ328" t="str">
            <v>-</v>
          </cell>
          <cell r="BK328" t="str">
            <v>-</v>
          </cell>
          <cell r="BL328" t="str">
            <v>-</v>
          </cell>
          <cell r="BM328" t="str">
            <v>20264</v>
          </cell>
          <cell r="BN328" t="str">
            <v>-</v>
          </cell>
          <cell r="BO328" t="str">
            <v>-</v>
          </cell>
          <cell r="BP328" t="str">
            <v>-</v>
          </cell>
          <cell r="BQ328" t="str">
            <v>-</v>
          </cell>
          <cell r="BR328" t="str">
            <v>-</v>
          </cell>
          <cell r="BS328" t="str">
            <v>-</v>
          </cell>
          <cell r="BT328" t="str">
            <v>-</v>
          </cell>
          <cell r="BU328" t="str">
            <v>-</v>
          </cell>
          <cell r="BV328" t="str">
            <v>-</v>
          </cell>
          <cell r="BW328" t="str">
            <v>-</v>
          </cell>
          <cell r="BX328" t="str">
            <v>-</v>
          </cell>
          <cell r="BY328" t="str">
            <v>-</v>
          </cell>
          <cell r="CB328" t="str">
            <v>-</v>
          </cell>
          <cell r="CC328" t="str">
            <v>-</v>
          </cell>
          <cell r="CD328" t="str">
            <v>-</v>
          </cell>
          <cell r="CE328" t="str">
            <v>-</v>
          </cell>
          <cell r="CF328" t="str">
            <v>-</v>
          </cell>
          <cell r="CG328" t="str">
            <v>-</v>
          </cell>
          <cell r="CH328" t="str">
            <v>-</v>
          </cell>
          <cell r="CI328" t="str">
            <v>-</v>
          </cell>
          <cell r="CJ328" t="str">
            <v>-</v>
          </cell>
          <cell r="CK328" t="str">
            <v>-</v>
          </cell>
          <cell r="CL328" t="str">
            <v>-</v>
          </cell>
          <cell r="CM328" t="str">
            <v>-</v>
          </cell>
          <cell r="CN328" t="str">
            <v>-</v>
          </cell>
          <cell r="CO328" t="str">
            <v>-</v>
          </cell>
          <cell r="CP328" t="str">
            <v>-</v>
          </cell>
          <cell r="CQ328" t="str">
            <v>-</v>
          </cell>
          <cell r="CR328" t="str">
            <v>-</v>
          </cell>
          <cell r="CS328" t="str">
            <v>-</v>
          </cell>
          <cell r="CT328" t="str">
            <v>-</v>
          </cell>
          <cell r="CU328" t="str">
            <v>SAN MIGUEL CHICAHUA</v>
          </cell>
          <cell r="CV328" t="str">
            <v>-</v>
          </cell>
          <cell r="CW328" t="str">
            <v>-</v>
          </cell>
          <cell r="CX328" t="str">
            <v>-</v>
          </cell>
          <cell r="CY328" t="str">
            <v>-</v>
          </cell>
          <cell r="CZ328" t="str">
            <v>-</v>
          </cell>
          <cell r="DB328" t="str">
            <v>-</v>
          </cell>
          <cell r="DC328" t="str">
            <v>-</v>
          </cell>
          <cell r="DD328" t="str">
            <v>-</v>
          </cell>
          <cell r="DE328" t="str">
            <v>-</v>
          </cell>
          <cell r="DF328" t="str">
            <v>-</v>
          </cell>
          <cell r="DG328" t="str">
            <v>-</v>
          </cell>
        </row>
        <row r="329">
          <cell r="AT329" t="str">
            <v>-</v>
          </cell>
          <cell r="AU329" t="str">
            <v>-</v>
          </cell>
          <cell r="AV329" t="str">
            <v>-</v>
          </cell>
          <cell r="AW329" t="str">
            <v>-</v>
          </cell>
          <cell r="AX329" t="str">
            <v>-</v>
          </cell>
          <cell r="AY329" t="str">
            <v>-</v>
          </cell>
          <cell r="AZ329" t="str">
            <v>-</v>
          </cell>
          <cell r="BA329" t="str">
            <v>-</v>
          </cell>
          <cell r="BB329" t="str">
            <v>-</v>
          </cell>
          <cell r="BC329" t="str">
            <v>-</v>
          </cell>
          <cell r="BD329" t="str">
            <v>-</v>
          </cell>
          <cell r="BE329" t="str">
            <v>-</v>
          </cell>
          <cell r="BF329" t="str">
            <v>-</v>
          </cell>
          <cell r="BG329" t="str">
            <v>-</v>
          </cell>
          <cell r="BH329" t="str">
            <v>-</v>
          </cell>
          <cell r="BI329" t="str">
            <v>-</v>
          </cell>
          <cell r="BJ329" t="str">
            <v>-</v>
          </cell>
          <cell r="BK329" t="str">
            <v>-</v>
          </cell>
          <cell r="BL329" t="str">
            <v>-</v>
          </cell>
          <cell r="BM329" t="str">
            <v>20265</v>
          </cell>
          <cell r="BN329" t="str">
            <v>-</v>
          </cell>
          <cell r="BO329" t="str">
            <v>-</v>
          </cell>
          <cell r="BP329" t="str">
            <v>-</v>
          </cell>
          <cell r="BQ329" t="str">
            <v>-</v>
          </cell>
          <cell r="BR329" t="str">
            <v>-</v>
          </cell>
          <cell r="BS329" t="str">
            <v>-</v>
          </cell>
          <cell r="BT329" t="str">
            <v>-</v>
          </cell>
          <cell r="BU329" t="str">
            <v>-</v>
          </cell>
          <cell r="BV329" t="str">
            <v>-</v>
          </cell>
          <cell r="BW329" t="str">
            <v>-</v>
          </cell>
          <cell r="BX329" t="str">
            <v>-</v>
          </cell>
          <cell r="BY329" t="str">
            <v>-</v>
          </cell>
          <cell r="CB329" t="str">
            <v>-</v>
          </cell>
          <cell r="CC329" t="str">
            <v>-</v>
          </cell>
          <cell r="CD329" t="str">
            <v>-</v>
          </cell>
          <cell r="CE329" t="str">
            <v>-</v>
          </cell>
          <cell r="CF329" t="str">
            <v>-</v>
          </cell>
          <cell r="CG329" t="str">
            <v>-</v>
          </cell>
          <cell r="CH329" t="str">
            <v>-</v>
          </cell>
          <cell r="CI329" t="str">
            <v>-</v>
          </cell>
          <cell r="CJ329" t="str">
            <v>-</v>
          </cell>
          <cell r="CK329" t="str">
            <v>-</v>
          </cell>
          <cell r="CL329" t="str">
            <v>-</v>
          </cell>
          <cell r="CM329" t="str">
            <v>-</v>
          </cell>
          <cell r="CN329" t="str">
            <v>-</v>
          </cell>
          <cell r="CO329" t="str">
            <v>-</v>
          </cell>
          <cell r="CP329" t="str">
            <v>-</v>
          </cell>
          <cell r="CQ329" t="str">
            <v>-</v>
          </cell>
          <cell r="CR329" t="str">
            <v>-</v>
          </cell>
          <cell r="CS329" t="str">
            <v>-</v>
          </cell>
          <cell r="CT329" t="str">
            <v>-</v>
          </cell>
          <cell r="CU329" t="str">
            <v>SAN MIGUEL CHIMALAPA</v>
          </cell>
          <cell r="CV329" t="str">
            <v>-</v>
          </cell>
          <cell r="CW329" t="str">
            <v>-</v>
          </cell>
          <cell r="CX329" t="str">
            <v>-</v>
          </cell>
          <cell r="CY329" t="str">
            <v>-</v>
          </cell>
          <cell r="CZ329" t="str">
            <v>-</v>
          </cell>
          <cell r="DB329" t="str">
            <v>-</v>
          </cell>
          <cell r="DC329" t="str">
            <v>-</v>
          </cell>
          <cell r="DD329" t="str">
            <v>-</v>
          </cell>
          <cell r="DE329" t="str">
            <v>-</v>
          </cell>
          <cell r="DF329" t="str">
            <v>-</v>
          </cell>
          <cell r="DG329" t="str">
            <v>-</v>
          </cell>
        </row>
        <row r="330">
          <cell r="AT330" t="str">
            <v>-</v>
          </cell>
          <cell r="AU330" t="str">
            <v>-</v>
          </cell>
          <cell r="AV330" t="str">
            <v>-</v>
          </cell>
          <cell r="AW330" t="str">
            <v>-</v>
          </cell>
          <cell r="AX330" t="str">
            <v>-</v>
          </cell>
          <cell r="AY330" t="str">
            <v>-</v>
          </cell>
          <cell r="AZ330" t="str">
            <v>-</v>
          </cell>
          <cell r="BA330" t="str">
            <v>-</v>
          </cell>
          <cell r="BB330" t="str">
            <v>-</v>
          </cell>
          <cell r="BC330" t="str">
            <v>-</v>
          </cell>
          <cell r="BD330" t="str">
            <v>-</v>
          </cell>
          <cell r="BE330" t="str">
            <v>-</v>
          </cell>
          <cell r="BF330" t="str">
            <v>-</v>
          </cell>
          <cell r="BG330" t="str">
            <v>-</v>
          </cell>
          <cell r="BH330" t="str">
            <v>-</v>
          </cell>
          <cell r="BI330" t="str">
            <v>-</v>
          </cell>
          <cell r="BJ330" t="str">
            <v>-</v>
          </cell>
          <cell r="BK330" t="str">
            <v>-</v>
          </cell>
          <cell r="BL330" t="str">
            <v>-</v>
          </cell>
          <cell r="BM330" t="str">
            <v>20266</v>
          </cell>
          <cell r="BN330" t="str">
            <v>-</v>
          </cell>
          <cell r="BO330" t="str">
            <v>-</v>
          </cell>
          <cell r="BP330" t="str">
            <v>-</v>
          </cell>
          <cell r="BQ330" t="str">
            <v>-</v>
          </cell>
          <cell r="BR330" t="str">
            <v>-</v>
          </cell>
          <cell r="BS330" t="str">
            <v>-</v>
          </cell>
          <cell r="BT330" t="str">
            <v>-</v>
          </cell>
          <cell r="BU330" t="str">
            <v>-</v>
          </cell>
          <cell r="BV330" t="str">
            <v>-</v>
          </cell>
          <cell r="BW330" t="str">
            <v>-</v>
          </cell>
          <cell r="BX330" t="str">
            <v>-</v>
          </cell>
          <cell r="BY330" t="str">
            <v>-</v>
          </cell>
          <cell r="CB330" t="str">
            <v>-</v>
          </cell>
          <cell r="CC330" t="str">
            <v>-</v>
          </cell>
          <cell r="CD330" t="str">
            <v>-</v>
          </cell>
          <cell r="CE330" t="str">
            <v>-</v>
          </cell>
          <cell r="CF330" t="str">
            <v>-</v>
          </cell>
          <cell r="CG330" t="str">
            <v>-</v>
          </cell>
          <cell r="CH330" t="str">
            <v>-</v>
          </cell>
          <cell r="CI330" t="str">
            <v>-</v>
          </cell>
          <cell r="CJ330" t="str">
            <v>-</v>
          </cell>
          <cell r="CK330" t="str">
            <v>-</v>
          </cell>
          <cell r="CL330" t="str">
            <v>-</v>
          </cell>
          <cell r="CM330" t="str">
            <v>-</v>
          </cell>
          <cell r="CN330" t="str">
            <v>-</v>
          </cell>
          <cell r="CO330" t="str">
            <v>-</v>
          </cell>
          <cell r="CP330" t="str">
            <v>-</v>
          </cell>
          <cell r="CQ330" t="str">
            <v>-</v>
          </cell>
          <cell r="CR330" t="str">
            <v>-</v>
          </cell>
          <cell r="CS330" t="str">
            <v>-</v>
          </cell>
          <cell r="CT330" t="str">
            <v>-</v>
          </cell>
          <cell r="CU330" t="str">
            <v>SAN MIGUEL DEL PUERTO</v>
          </cell>
          <cell r="CV330" t="str">
            <v>-</v>
          </cell>
          <cell r="CW330" t="str">
            <v>-</v>
          </cell>
          <cell r="CX330" t="str">
            <v>-</v>
          </cell>
          <cell r="CY330" t="str">
            <v>-</v>
          </cell>
          <cell r="CZ330" t="str">
            <v>-</v>
          </cell>
          <cell r="DB330" t="str">
            <v>-</v>
          </cell>
          <cell r="DC330" t="str">
            <v>-</v>
          </cell>
          <cell r="DD330" t="str">
            <v>-</v>
          </cell>
          <cell r="DE330" t="str">
            <v>-</v>
          </cell>
          <cell r="DF330" t="str">
            <v>-</v>
          </cell>
          <cell r="DG330" t="str">
            <v>-</v>
          </cell>
        </row>
        <row r="331">
          <cell r="AT331" t="str">
            <v>-</v>
          </cell>
          <cell r="AU331" t="str">
            <v>-</v>
          </cell>
          <cell r="AV331" t="str">
            <v>-</v>
          </cell>
          <cell r="AW331" t="str">
            <v>-</v>
          </cell>
          <cell r="AX331" t="str">
            <v>-</v>
          </cell>
          <cell r="AY331" t="str">
            <v>-</v>
          </cell>
          <cell r="AZ331" t="str">
            <v>-</v>
          </cell>
          <cell r="BA331" t="str">
            <v>-</v>
          </cell>
          <cell r="BB331" t="str">
            <v>-</v>
          </cell>
          <cell r="BC331" t="str">
            <v>-</v>
          </cell>
          <cell r="BD331" t="str">
            <v>-</v>
          </cell>
          <cell r="BE331" t="str">
            <v>-</v>
          </cell>
          <cell r="BF331" t="str">
            <v>-</v>
          </cell>
          <cell r="BG331" t="str">
            <v>-</v>
          </cell>
          <cell r="BH331" t="str">
            <v>-</v>
          </cell>
          <cell r="BI331" t="str">
            <v>-</v>
          </cell>
          <cell r="BJ331" t="str">
            <v>-</v>
          </cell>
          <cell r="BK331" t="str">
            <v>-</v>
          </cell>
          <cell r="BL331" t="str">
            <v>-</v>
          </cell>
          <cell r="BM331" t="str">
            <v>20267</v>
          </cell>
          <cell r="BN331" t="str">
            <v>-</v>
          </cell>
          <cell r="BO331" t="str">
            <v>-</v>
          </cell>
          <cell r="BP331" t="str">
            <v>-</v>
          </cell>
          <cell r="BQ331" t="str">
            <v>-</v>
          </cell>
          <cell r="BR331" t="str">
            <v>-</v>
          </cell>
          <cell r="BS331" t="str">
            <v>-</v>
          </cell>
          <cell r="BT331" t="str">
            <v>-</v>
          </cell>
          <cell r="BU331" t="str">
            <v>-</v>
          </cell>
          <cell r="BV331" t="str">
            <v>-</v>
          </cell>
          <cell r="BW331" t="str">
            <v>-</v>
          </cell>
          <cell r="BX331" t="str">
            <v>-</v>
          </cell>
          <cell r="BY331" t="str">
            <v>-</v>
          </cell>
          <cell r="CB331" t="str">
            <v>-</v>
          </cell>
          <cell r="CC331" t="str">
            <v>-</v>
          </cell>
          <cell r="CD331" t="str">
            <v>-</v>
          </cell>
          <cell r="CE331" t="str">
            <v>-</v>
          </cell>
          <cell r="CF331" t="str">
            <v>-</v>
          </cell>
          <cell r="CG331" t="str">
            <v>-</v>
          </cell>
          <cell r="CH331" t="str">
            <v>-</v>
          </cell>
          <cell r="CI331" t="str">
            <v>-</v>
          </cell>
          <cell r="CJ331" t="str">
            <v>-</v>
          </cell>
          <cell r="CK331" t="str">
            <v>-</v>
          </cell>
          <cell r="CL331" t="str">
            <v>-</v>
          </cell>
          <cell r="CM331" t="str">
            <v>-</v>
          </cell>
          <cell r="CN331" t="str">
            <v>-</v>
          </cell>
          <cell r="CO331" t="str">
            <v>-</v>
          </cell>
          <cell r="CP331" t="str">
            <v>-</v>
          </cell>
          <cell r="CQ331" t="str">
            <v>-</v>
          </cell>
          <cell r="CR331" t="str">
            <v>-</v>
          </cell>
          <cell r="CS331" t="str">
            <v>-</v>
          </cell>
          <cell r="CT331" t="str">
            <v>-</v>
          </cell>
          <cell r="CU331" t="str">
            <v>SAN MIGUEL DEL RÍO</v>
          </cell>
          <cell r="CV331" t="str">
            <v>-</v>
          </cell>
          <cell r="CW331" t="str">
            <v>-</v>
          </cell>
          <cell r="CX331" t="str">
            <v>-</v>
          </cell>
          <cell r="CY331" t="str">
            <v>-</v>
          </cell>
          <cell r="CZ331" t="str">
            <v>-</v>
          </cell>
          <cell r="DB331" t="str">
            <v>-</v>
          </cell>
          <cell r="DC331" t="str">
            <v>-</v>
          </cell>
          <cell r="DD331" t="str">
            <v>-</v>
          </cell>
          <cell r="DE331" t="str">
            <v>-</v>
          </cell>
          <cell r="DF331" t="str">
            <v>-</v>
          </cell>
          <cell r="DG331" t="str">
            <v>-</v>
          </cell>
        </row>
        <row r="332">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20268</v>
          </cell>
          <cell r="BN332" t="str">
            <v>-</v>
          </cell>
          <cell r="BO332" t="str">
            <v>-</v>
          </cell>
          <cell r="BP332" t="str">
            <v>-</v>
          </cell>
          <cell r="BQ332" t="str">
            <v>-</v>
          </cell>
          <cell r="BR332" t="str">
            <v>-</v>
          </cell>
          <cell r="BS332" t="str">
            <v>-</v>
          </cell>
          <cell r="BT332" t="str">
            <v>-</v>
          </cell>
          <cell r="BU332" t="str">
            <v>-</v>
          </cell>
          <cell r="BV332" t="str">
            <v>-</v>
          </cell>
          <cell r="BW332" t="str">
            <v>-</v>
          </cell>
          <cell r="BX332" t="str">
            <v>-</v>
          </cell>
          <cell r="BY332" t="str">
            <v>-</v>
          </cell>
          <cell r="CB332" t="str">
            <v>-</v>
          </cell>
          <cell r="CC332" t="str">
            <v>-</v>
          </cell>
          <cell r="CD332" t="str">
            <v>-</v>
          </cell>
          <cell r="CE332" t="str">
            <v>-</v>
          </cell>
          <cell r="CF332" t="str">
            <v>-</v>
          </cell>
          <cell r="CG332" t="str">
            <v>-</v>
          </cell>
          <cell r="CH332" t="str">
            <v>-</v>
          </cell>
          <cell r="CI332" t="str">
            <v>-</v>
          </cell>
          <cell r="CJ332" t="str">
            <v>-</v>
          </cell>
          <cell r="CK332" t="str">
            <v>-</v>
          </cell>
          <cell r="CL332" t="str">
            <v>-</v>
          </cell>
          <cell r="CM332" t="str">
            <v>-</v>
          </cell>
          <cell r="CN332" t="str">
            <v>-</v>
          </cell>
          <cell r="CO332" t="str">
            <v>-</v>
          </cell>
          <cell r="CP332" t="str">
            <v>-</v>
          </cell>
          <cell r="CQ332" t="str">
            <v>-</v>
          </cell>
          <cell r="CR332" t="str">
            <v>-</v>
          </cell>
          <cell r="CS332" t="str">
            <v>-</v>
          </cell>
          <cell r="CT332" t="str">
            <v>-</v>
          </cell>
          <cell r="CU332" t="str">
            <v>SAN MIGUEL EJUTLA</v>
          </cell>
          <cell r="CV332" t="str">
            <v>-</v>
          </cell>
          <cell r="CW332" t="str">
            <v>-</v>
          </cell>
          <cell r="CX332" t="str">
            <v>-</v>
          </cell>
          <cell r="CY332" t="str">
            <v>-</v>
          </cell>
          <cell r="CZ332" t="str">
            <v>-</v>
          </cell>
          <cell r="DB332" t="str">
            <v>-</v>
          </cell>
          <cell r="DC332" t="str">
            <v>-</v>
          </cell>
          <cell r="DD332" t="str">
            <v>-</v>
          </cell>
          <cell r="DE332" t="str">
            <v>-</v>
          </cell>
          <cell r="DF332" t="str">
            <v>-</v>
          </cell>
          <cell r="DG332" t="str">
            <v>-</v>
          </cell>
        </row>
        <row r="333">
          <cell r="AT333" t="str">
            <v>-</v>
          </cell>
          <cell r="AU333" t="str">
            <v>-</v>
          </cell>
          <cell r="AV333" t="str">
            <v>-</v>
          </cell>
          <cell r="AW333" t="str">
            <v>-</v>
          </cell>
          <cell r="AX333" t="str">
            <v>-</v>
          </cell>
          <cell r="AY333" t="str">
            <v>-</v>
          </cell>
          <cell r="AZ333" t="str">
            <v>-</v>
          </cell>
          <cell r="BA333" t="str">
            <v>-</v>
          </cell>
          <cell r="BB333" t="str">
            <v>-</v>
          </cell>
          <cell r="BC333" t="str">
            <v>-</v>
          </cell>
          <cell r="BD333" t="str">
            <v>-</v>
          </cell>
          <cell r="BE333" t="str">
            <v>-</v>
          </cell>
          <cell r="BF333" t="str">
            <v>-</v>
          </cell>
          <cell r="BG333" t="str">
            <v>-</v>
          </cell>
          <cell r="BH333" t="str">
            <v>-</v>
          </cell>
          <cell r="BI333" t="str">
            <v>-</v>
          </cell>
          <cell r="BJ333" t="str">
            <v>-</v>
          </cell>
          <cell r="BK333" t="str">
            <v>-</v>
          </cell>
          <cell r="BL333" t="str">
            <v>-</v>
          </cell>
          <cell r="BM333" t="str">
            <v>20269</v>
          </cell>
          <cell r="BN333" t="str">
            <v>-</v>
          </cell>
          <cell r="BO333" t="str">
            <v>-</v>
          </cell>
          <cell r="BP333" t="str">
            <v>-</v>
          </cell>
          <cell r="BQ333" t="str">
            <v>-</v>
          </cell>
          <cell r="BR333" t="str">
            <v>-</v>
          </cell>
          <cell r="BS333" t="str">
            <v>-</v>
          </cell>
          <cell r="BT333" t="str">
            <v>-</v>
          </cell>
          <cell r="BU333" t="str">
            <v>-</v>
          </cell>
          <cell r="BV333" t="str">
            <v>-</v>
          </cell>
          <cell r="BW333" t="str">
            <v>-</v>
          </cell>
          <cell r="BX333" t="str">
            <v>-</v>
          </cell>
          <cell r="BY333" t="str">
            <v>-</v>
          </cell>
          <cell r="CB333" t="str">
            <v>-</v>
          </cell>
          <cell r="CC333" t="str">
            <v>-</v>
          </cell>
          <cell r="CD333" t="str">
            <v>-</v>
          </cell>
          <cell r="CE333" t="str">
            <v>-</v>
          </cell>
          <cell r="CF333" t="str">
            <v>-</v>
          </cell>
          <cell r="CG333" t="str">
            <v>-</v>
          </cell>
          <cell r="CH333" t="str">
            <v>-</v>
          </cell>
          <cell r="CI333" t="str">
            <v>-</v>
          </cell>
          <cell r="CJ333" t="str">
            <v>-</v>
          </cell>
          <cell r="CK333" t="str">
            <v>-</v>
          </cell>
          <cell r="CL333" t="str">
            <v>-</v>
          </cell>
          <cell r="CM333" t="str">
            <v>-</v>
          </cell>
          <cell r="CN333" t="str">
            <v>-</v>
          </cell>
          <cell r="CO333" t="str">
            <v>-</v>
          </cell>
          <cell r="CP333" t="str">
            <v>-</v>
          </cell>
          <cell r="CQ333" t="str">
            <v>-</v>
          </cell>
          <cell r="CR333" t="str">
            <v>-</v>
          </cell>
          <cell r="CS333" t="str">
            <v>-</v>
          </cell>
          <cell r="CT333" t="str">
            <v>-</v>
          </cell>
          <cell r="CU333" t="str">
            <v>SAN MIGUEL EL GRANDE</v>
          </cell>
          <cell r="CV333" t="str">
            <v>-</v>
          </cell>
          <cell r="CW333" t="str">
            <v>-</v>
          </cell>
          <cell r="CX333" t="str">
            <v>-</v>
          </cell>
          <cell r="CY333" t="str">
            <v>-</v>
          </cell>
          <cell r="CZ333" t="str">
            <v>-</v>
          </cell>
          <cell r="DB333" t="str">
            <v>-</v>
          </cell>
          <cell r="DC333" t="str">
            <v>-</v>
          </cell>
          <cell r="DD333" t="str">
            <v>-</v>
          </cell>
          <cell r="DE333" t="str">
            <v>-</v>
          </cell>
          <cell r="DF333" t="str">
            <v>-</v>
          </cell>
          <cell r="DG333" t="str">
            <v>-</v>
          </cell>
        </row>
        <row r="334">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20270</v>
          </cell>
          <cell r="BN334" t="str">
            <v>-</v>
          </cell>
          <cell r="BO334" t="str">
            <v>-</v>
          </cell>
          <cell r="BP334" t="str">
            <v>-</v>
          </cell>
          <cell r="BQ334" t="str">
            <v>-</v>
          </cell>
          <cell r="BR334" t="str">
            <v>-</v>
          </cell>
          <cell r="BS334" t="str">
            <v>-</v>
          </cell>
          <cell r="BT334" t="str">
            <v>-</v>
          </cell>
          <cell r="BU334" t="str">
            <v>-</v>
          </cell>
          <cell r="BV334" t="str">
            <v>-</v>
          </cell>
          <cell r="BW334" t="str">
            <v>-</v>
          </cell>
          <cell r="BX334" t="str">
            <v>-</v>
          </cell>
          <cell r="BY334" t="str">
            <v>-</v>
          </cell>
          <cell r="CB334" t="str">
            <v>-</v>
          </cell>
          <cell r="CC334" t="str">
            <v>-</v>
          </cell>
          <cell r="CD334" t="str">
            <v>-</v>
          </cell>
          <cell r="CE334" t="str">
            <v>-</v>
          </cell>
          <cell r="CF334" t="str">
            <v>-</v>
          </cell>
          <cell r="CG334" t="str">
            <v>-</v>
          </cell>
          <cell r="CH334" t="str">
            <v>-</v>
          </cell>
          <cell r="CI334" t="str">
            <v>-</v>
          </cell>
          <cell r="CJ334" t="str">
            <v>-</v>
          </cell>
          <cell r="CK334" t="str">
            <v>-</v>
          </cell>
          <cell r="CL334" t="str">
            <v>-</v>
          </cell>
          <cell r="CM334" t="str">
            <v>-</v>
          </cell>
          <cell r="CN334" t="str">
            <v>-</v>
          </cell>
          <cell r="CO334" t="str">
            <v>-</v>
          </cell>
          <cell r="CP334" t="str">
            <v>-</v>
          </cell>
          <cell r="CQ334" t="str">
            <v>-</v>
          </cell>
          <cell r="CR334" t="str">
            <v>-</v>
          </cell>
          <cell r="CS334" t="str">
            <v>-</v>
          </cell>
          <cell r="CT334" t="str">
            <v>-</v>
          </cell>
          <cell r="CU334" t="str">
            <v>SAN MIGUEL HUAUTLA</v>
          </cell>
          <cell r="CV334" t="str">
            <v>-</v>
          </cell>
          <cell r="CW334" t="str">
            <v>-</v>
          </cell>
          <cell r="CX334" t="str">
            <v>-</v>
          </cell>
          <cell r="CY334" t="str">
            <v>-</v>
          </cell>
          <cell r="CZ334" t="str">
            <v>-</v>
          </cell>
          <cell r="DB334" t="str">
            <v>-</v>
          </cell>
          <cell r="DC334" t="str">
            <v>-</v>
          </cell>
          <cell r="DD334" t="str">
            <v>-</v>
          </cell>
          <cell r="DE334" t="str">
            <v>-</v>
          </cell>
          <cell r="DF334" t="str">
            <v>-</v>
          </cell>
          <cell r="DG334" t="str">
            <v>-</v>
          </cell>
        </row>
        <row r="335">
          <cell r="AT335" t="str">
            <v>-</v>
          </cell>
          <cell r="AU335" t="str">
            <v>-</v>
          </cell>
          <cell r="AV335" t="str">
            <v>-</v>
          </cell>
          <cell r="AW335" t="str">
            <v>-</v>
          </cell>
          <cell r="AX335" t="str">
            <v>-</v>
          </cell>
          <cell r="AY335" t="str">
            <v>-</v>
          </cell>
          <cell r="AZ335" t="str">
            <v>-</v>
          </cell>
          <cell r="BA335" t="str">
            <v>-</v>
          </cell>
          <cell r="BB335" t="str">
            <v>-</v>
          </cell>
          <cell r="BC335" t="str">
            <v>-</v>
          </cell>
          <cell r="BD335" t="str">
            <v>-</v>
          </cell>
          <cell r="BE335" t="str">
            <v>-</v>
          </cell>
          <cell r="BF335" t="str">
            <v>-</v>
          </cell>
          <cell r="BG335" t="str">
            <v>-</v>
          </cell>
          <cell r="BH335" t="str">
            <v>-</v>
          </cell>
          <cell r="BI335" t="str">
            <v>-</v>
          </cell>
          <cell r="BJ335" t="str">
            <v>-</v>
          </cell>
          <cell r="BK335" t="str">
            <v>-</v>
          </cell>
          <cell r="BL335" t="str">
            <v>-</v>
          </cell>
          <cell r="BM335" t="str">
            <v>20271</v>
          </cell>
          <cell r="BN335" t="str">
            <v>-</v>
          </cell>
          <cell r="BO335" t="str">
            <v>-</v>
          </cell>
          <cell r="BP335" t="str">
            <v>-</v>
          </cell>
          <cell r="BQ335" t="str">
            <v>-</v>
          </cell>
          <cell r="BR335" t="str">
            <v>-</v>
          </cell>
          <cell r="BS335" t="str">
            <v>-</v>
          </cell>
          <cell r="BT335" t="str">
            <v>-</v>
          </cell>
          <cell r="BU335" t="str">
            <v>-</v>
          </cell>
          <cell r="BV335" t="str">
            <v>-</v>
          </cell>
          <cell r="BW335" t="str">
            <v>-</v>
          </cell>
          <cell r="BX335" t="str">
            <v>-</v>
          </cell>
          <cell r="BY335" t="str">
            <v>-</v>
          </cell>
          <cell r="CB335" t="str">
            <v>-</v>
          </cell>
          <cell r="CC335" t="str">
            <v>-</v>
          </cell>
          <cell r="CD335" t="str">
            <v>-</v>
          </cell>
          <cell r="CE335" t="str">
            <v>-</v>
          </cell>
          <cell r="CF335" t="str">
            <v>-</v>
          </cell>
          <cell r="CG335" t="str">
            <v>-</v>
          </cell>
          <cell r="CH335" t="str">
            <v>-</v>
          </cell>
          <cell r="CI335" t="str">
            <v>-</v>
          </cell>
          <cell r="CJ335" t="str">
            <v>-</v>
          </cell>
          <cell r="CK335" t="str">
            <v>-</v>
          </cell>
          <cell r="CL335" t="str">
            <v>-</v>
          </cell>
          <cell r="CM335" t="str">
            <v>-</v>
          </cell>
          <cell r="CN335" t="str">
            <v>-</v>
          </cell>
          <cell r="CO335" t="str">
            <v>-</v>
          </cell>
          <cell r="CP335" t="str">
            <v>-</v>
          </cell>
          <cell r="CQ335" t="str">
            <v>-</v>
          </cell>
          <cell r="CR335" t="str">
            <v>-</v>
          </cell>
          <cell r="CS335" t="str">
            <v>-</v>
          </cell>
          <cell r="CT335" t="str">
            <v>-</v>
          </cell>
          <cell r="CU335" t="str">
            <v>SAN MIGUEL MIXTEPEC</v>
          </cell>
          <cell r="CV335" t="str">
            <v>-</v>
          </cell>
          <cell r="CW335" t="str">
            <v>-</v>
          </cell>
          <cell r="CX335" t="str">
            <v>-</v>
          </cell>
          <cell r="CY335" t="str">
            <v>-</v>
          </cell>
          <cell r="CZ335" t="str">
            <v>-</v>
          </cell>
          <cell r="DB335" t="str">
            <v>-</v>
          </cell>
          <cell r="DC335" t="str">
            <v>-</v>
          </cell>
          <cell r="DD335" t="str">
            <v>-</v>
          </cell>
          <cell r="DE335" t="str">
            <v>-</v>
          </cell>
          <cell r="DF335" t="str">
            <v>-</v>
          </cell>
          <cell r="DG335" t="str">
            <v>-</v>
          </cell>
        </row>
        <row r="336">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20272</v>
          </cell>
          <cell r="BN336" t="str">
            <v>-</v>
          </cell>
          <cell r="BO336" t="str">
            <v>-</v>
          </cell>
          <cell r="BP336" t="str">
            <v>-</v>
          </cell>
          <cell r="BQ336" t="str">
            <v>-</v>
          </cell>
          <cell r="BR336" t="str">
            <v>-</v>
          </cell>
          <cell r="BS336" t="str">
            <v>-</v>
          </cell>
          <cell r="BT336" t="str">
            <v>-</v>
          </cell>
          <cell r="BU336" t="str">
            <v>-</v>
          </cell>
          <cell r="BV336" t="str">
            <v>-</v>
          </cell>
          <cell r="BW336" t="str">
            <v>-</v>
          </cell>
          <cell r="BX336" t="str">
            <v>-</v>
          </cell>
          <cell r="BY336" t="str">
            <v>-</v>
          </cell>
          <cell r="CB336" t="str">
            <v>-</v>
          </cell>
          <cell r="CC336" t="str">
            <v>-</v>
          </cell>
          <cell r="CD336" t="str">
            <v>-</v>
          </cell>
          <cell r="CE336" t="str">
            <v>-</v>
          </cell>
          <cell r="CF336" t="str">
            <v>-</v>
          </cell>
          <cell r="CG336" t="str">
            <v>-</v>
          </cell>
          <cell r="CH336" t="str">
            <v>-</v>
          </cell>
          <cell r="CI336" t="str">
            <v>-</v>
          </cell>
          <cell r="CJ336" t="str">
            <v>-</v>
          </cell>
          <cell r="CK336" t="str">
            <v>-</v>
          </cell>
          <cell r="CL336" t="str">
            <v>-</v>
          </cell>
          <cell r="CM336" t="str">
            <v>-</v>
          </cell>
          <cell r="CN336" t="str">
            <v>-</v>
          </cell>
          <cell r="CO336" t="str">
            <v>-</v>
          </cell>
          <cell r="CP336" t="str">
            <v>-</v>
          </cell>
          <cell r="CQ336" t="str">
            <v>-</v>
          </cell>
          <cell r="CR336" t="str">
            <v>-</v>
          </cell>
          <cell r="CS336" t="str">
            <v>-</v>
          </cell>
          <cell r="CT336" t="str">
            <v>-</v>
          </cell>
          <cell r="CU336" t="str">
            <v>SAN MIGUEL PANIXTLAHUACA</v>
          </cell>
          <cell r="CV336" t="str">
            <v>-</v>
          </cell>
          <cell r="CW336" t="str">
            <v>-</v>
          </cell>
          <cell r="CX336" t="str">
            <v>-</v>
          </cell>
          <cell r="CY336" t="str">
            <v>-</v>
          </cell>
          <cell r="CZ336" t="str">
            <v>-</v>
          </cell>
          <cell r="DB336" t="str">
            <v>-</v>
          </cell>
          <cell r="DC336" t="str">
            <v>-</v>
          </cell>
          <cell r="DD336" t="str">
            <v>-</v>
          </cell>
          <cell r="DE336" t="str">
            <v>-</v>
          </cell>
          <cell r="DF336" t="str">
            <v>-</v>
          </cell>
          <cell r="DG336" t="str">
            <v>-</v>
          </cell>
        </row>
        <row r="337">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20273</v>
          </cell>
          <cell r="BN337" t="str">
            <v>-</v>
          </cell>
          <cell r="BO337" t="str">
            <v>-</v>
          </cell>
          <cell r="BP337" t="str">
            <v>-</v>
          </cell>
          <cell r="BQ337" t="str">
            <v>-</v>
          </cell>
          <cell r="BR337" t="str">
            <v>-</v>
          </cell>
          <cell r="BS337" t="str">
            <v>-</v>
          </cell>
          <cell r="BT337" t="str">
            <v>-</v>
          </cell>
          <cell r="BU337" t="str">
            <v>-</v>
          </cell>
          <cell r="BV337" t="str">
            <v>-</v>
          </cell>
          <cell r="BW337" t="str">
            <v>-</v>
          </cell>
          <cell r="BX337" t="str">
            <v>-</v>
          </cell>
          <cell r="BY337" t="str">
            <v>-</v>
          </cell>
          <cell r="CB337" t="str">
            <v>-</v>
          </cell>
          <cell r="CC337" t="str">
            <v>-</v>
          </cell>
          <cell r="CD337" t="str">
            <v>-</v>
          </cell>
          <cell r="CE337" t="str">
            <v>-</v>
          </cell>
          <cell r="CF337" t="str">
            <v>-</v>
          </cell>
          <cell r="CG337" t="str">
            <v>-</v>
          </cell>
          <cell r="CH337" t="str">
            <v>-</v>
          </cell>
          <cell r="CI337" t="str">
            <v>-</v>
          </cell>
          <cell r="CJ337" t="str">
            <v>-</v>
          </cell>
          <cell r="CK337" t="str">
            <v>-</v>
          </cell>
          <cell r="CL337" t="str">
            <v>-</v>
          </cell>
          <cell r="CM337" t="str">
            <v>-</v>
          </cell>
          <cell r="CN337" t="str">
            <v>-</v>
          </cell>
          <cell r="CO337" t="str">
            <v>-</v>
          </cell>
          <cell r="CP337" t="str">
            <v>-</v>
          </cell>
          <cell r="CQ337" t="str">
            <v>-</v>
          </cell>
          <cell r="CR337" t="str">
            <v>-</v>
          </cell>
          <cell r="CS337" t="str">
            <v>-</v>
          </cell>
          <cell r="CT337" t="str">
            <v>-</v>
          </cell>
          <cell r="CU337" t="str">
            <v>SAN MIGUEL PERAS</v>
          </cell>
          <cell r="CV337" t="str">
            <v>-</v>
          </cell>
          <cell r="CW337" t="str">
            <v>-</v>
          </cell>
          <cell r="CX337" t="str">
            <v>-</v>
          </cell>
          <cell r="CY337" t="str">
            <v>-</v>
          </cell>
          <cell r="CZ337" t="str">
            <v>-</v>
          </cell>
          <cell r="DB337" t="str">
            <v>-</v>
          </cell>
          <cell r="DC337" t="str">
            <v>-</v>
          </cell>
          <cell r="DD337" t="str">
            <v>-</v>
          </cell>
          <cell r="DE337" t="str">
            <v>-</v>
          </cell>
          <cell r="DF337" t="str">
            <v>-</v>
          </cell>
          <cell r="DG337" t="str">
            <v>-</v>
          </cell>
        </row>
        <row r="338">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20274</v>
          </cell>
          <cell r="BN338" t="str">
            <v>-</v>
          </cell>
          <cell r="BO338" t="str">
            <v>-</v>
          </cell>
          <cell r="BP338" t="str">
            <v>-</v>
          </cell>
          <cell r="BQ338" t="str">
            <v>-</v>
          </cell>
          <cell r="BR338" t="str">
            <v>-</v>
          </cell>
          <cell r="BS338" t="str">
            <v>-</v>
          </cell>
          <cell r="BT338" t="str">
            <v>-</v>
          </cell>
          <cell r="BU338" t="str">
            <v>-</v>
          </cell>
          <cell r="BV338" t="str">
            <v>-</v>
          </cell>
          <cell r="BW338" t="str">
            <v>-</v>
          </cell>
          <cell r="BX338" t="str">
            <v>-</v>
          </cell>
          <cell r="BY338" t="str">
            <v>-</v>
          </cell>
          <cell r="CB338" t="str">
            <v>-</v>
          </cell>
          <cell r="CC338" t="str">
            <v>-</v>
          </cell>
          <cell r="CD338" t="str">
            <v>-</v>
          </cell>
          <cell r="CE338" t="str">
            <v>-</v>
          </cell>
          <cell r="CF338" t="str">
            <v>-</v>
          </cell>
          <cell r="CG338" t="str">
            <v>-</v>
          </cell>
          <cell r="CH338" t="str">
            <v>-</v>
          </cell>
          <cell r="CI338" t="str">
            <v>-</v>
          </cell>
          <cell r="CJ338" t="str">
            <v>-</v>
          </cell>
          <cell r="CK338" t="str">
            <v>-</v>
          </cell>
          <cell r="CL338" t="str">
            <v>-</v>
          </cell>
          <cell r="CM338" t="str">
            <v>-</v>
          </cell>
          <cell r="CN338" t="str">
            <v>-</v>
          </cell>
          <cell r="CO338" t="str">
            <v>-</v>
          </cell>
          <cell r="CP338" t="str">
            <v>-</v>
          </cell>
          <cell r="CQ338" t="str">
            <v>-</v>
          </cell>
          <cell r="CR338" t="str">
            <v>-</v>
          </cell>
          <cell r="CS338" t="str">
            <v>-</v>
          </cell>
          <cell r="CT338" t="str">
            <v>-</v>
          </cell>
          <cell r="CU338" t="str">
            <v>SAN MIGUEL PIEDRAS</v>
          </cell>
          <cell r="CV338" t="str">
            <v>-</v>
          </cell>
          <cell r="CW338" t="str">
            <v>-</v>
          </cell>
          <cell r="CX338" t="str">
            <v>-</v>
          </cell>
          <cell r="CY338" t="str">
            <v>-</v>
          </cell>
          <cell r="CZ338" t="str">
            <v>-</v>
          </cell>
          <cell r="DB338" t="str">
            <v>-</v>
          </cell>
          <cell r="DC338" t="str">
            <v>-</v>
          </cell>
          <cell r="DD338" t="str">
            <v>-</v>
          </cell>
          <cell r="DE338" t="str">
            <v>-</v>
          </cell>
          <cell r="DF338" t="str">
            <v>-</v>
          </cell>
          <cell r="DG338" t="str">
            <v>-</v>
          </cell>
        </row>
        <row r="339">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20275</v>
          </cell>
          <cell r="BN339" t="str">
            <v>-</v>
          </cell>
          <cell r="BO339" t="str">
            <v>-</v>
          </cell>
          <cell r="BP339" t="str">
            <v>-</v>
          </cell>
          <cell r="BQ339" t="str">
            <v>-</v>
          </cell>
          <cell r="BR339" t="str">
            <v>-</v>
          </cell>
          <cell r="BS339" t="str">
            <v>-</v>
          </cell>
          <cell r="BT339" t="str">
            <v>-</v>
          </cell>
          <cell r="BU339" t="str">
            <v>-</v>
          </cell>
          <cell r="BV339" t="str">
            <v>-</v>
          </cell>
          <cell r="BW339" t="str">
            <v>-</v>
          </cell>
          <cell r="BX339" t="str">
            <v>-</v>
          </cell>
          <cell r="BY339" t="str">
            <v>-</v>
          </cell>
          <cell r="CB339" t="str">
            <v>-</v>
          </cell>
          <cell r="CC339" t="str">
            <v>-</v>
          </cell>
          <cell r="CD339" t="str">
            <v>-</v>
          </cell>
          <cell r="CE339" t="str">
            <v>-</v>
          </cell>
          <cell r="CF339" t="str">
            <v>-</v>
          </cell>
          <cell r="CG339" t="str">
            <v>-</v>
          </cell>
          <cell r="CH339" t="str">
            <v>-</v>
          </cell>
          <cell r="CI339" t="str">
            <v>-</v>
          </cell>
          <cell r="CJ339" t="str">
            <v>-</v>
          </cell>
          <cell r="CK339" t="str">
            <v>-</v>
          </cell>
          <cell r="CL339" t="str">
            <v>-</v>
          </cell>
          <cell r="CM339" t="str">
            <v>-</v>
          </cell>
          <cell r="CN339" t="str">
            <v>-</v>
          </cell>
          <cell r="CO339" t="str">
            <v>-</v>
          </cell>
          <cell r="CP339" t="str">
            <v>-</v>
          </cell>
          <cell r="CQ339" t="str">
            <v>-</v>
          </cell>
          <cell r="CR339" t="str">
            <v>-</v>
          </cell>
          <cell r="CS339" t="str">
            <v>-</v>
          </cell>
          <cell r="CT339" t="str">
            <v>-</v>
          </cell>
          <cell r="CU339" t="str">
            <v>SAN MIGUEL QUETZALTEPEC</v>
          </cell>
          <cell r="CV339" t="str">
            <v>-</v>
          </cell>
          <cell r="CW339" t="str">
            <v>-</v>
          </cell>
          <cell r="CX339" t="str">
            <v>-</v>
          </cell>
          <cell r="CY339" t="str">
            <v>-</v>
          </cell>
          <cell r="CZ339" t="str">
            <v>-</v>
          </cell>
          <cell r="DB339" t="str">
            <v>-</v>
          </cell>
          <cell r="DC339" t="str">
            <v>-</v>
          </cell>
          <cell r="DD339" t="str">
            <v>-</v>
          </cell>
          <cell r="DE339" t="str">
            <v>-</v>
          </cell>
          <cell r="DF339" t="str">
            <v>-</v>
          </cell>
          <cell r="DG339" t="str">
            <v>-</v>
          </cell>
        </row>
        <row r="340">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20276</v>
          </cell>
          <cell r="BN340" t="str">
            <v>-</v>
          </cell>
          <cell r="BO340" t="str">
            <v>-</v>
          </cell>
          <cell r="BP340" t="str">
            <v>-</v>
          </cell>
          <cell r="BQ340" t="str">
            <v>-</v>
          </cell>
          <cell r="BR340" t="str">
            <v>-</v>
          </cell>
          <cell r="BS340" t="str">
            <v>-</v>
          </cell>
          <cell r="BT340" t="str">
            <v>-</v>
          </cell>
          <cell r="BU340" t="str">
            <v>-</v>
          </cell>
          <cell r="BV340" t="str">
            <v>-</v>
          </cell>
          <cell r="BW340" t="str">
            <v>-</v>
          </cell>
          <cell r="BX340" t="str">
            <v>-</v>
          </cell>
          <cell r="BY340" t="str">
            <v>-</v>
          </cell>
          <cell r="CB340" t="str">
            <v>-</v>
          </cell>
          <cell r="CC340" t="str">
            <v>-</v>
          </cell>
          <cell r="CD340" t="str">
            <v>-</v>
          </cell>
          <cell r="CE340" t="str">
            <v>-</v>
          </cell>
          <cell r="CF340" t="str">
            <v>-</v>
          </cell>
          <cell r="CG340" t="str">
            <v>-</v>
          </cell>
          <cell r="CH340" t="str">
            <v>-</v>
          </cell>
          <cell r="CI340" t="str">
            <v>-</v>
          </cell>
          <cell r="CJ340" t="str">
            <v>-</v>
          </cell>
          <cell r="CK340" t="str">
            <v>-</v>
          </cell>
          <cell r="CL340" t="str">
            <v>-</v>
          </cell>
          <cell r="CM340" t="str">
            <v>-</v>
          </cell>
          <cell r="CN340" t="str">
            <v>-</v>
          </cell>
          <cell r="CO340" t="str">
            <v>-</v>
          </cell>
          <cell r="CP340" t="str">
            <v>-</v>
          </cell>
          <cell r="CQ340" t="str">
            <v>-</v>
          </cell>
          <cell r="CR340" t="str">
            <v>-</v>
          </cell>
          <cell r="CS340" t="str">
            <v>-</v>
          </cell>
          <cell r="CT340" t="str">
            <v>-</v>
          </cell>
          <cell r="CU340" t="str">
            <v>SAN MIGUEL SANTA FLOR</v>
          </cell>
          <cell r="CV340" t="str">
            <v>-</v>
          </cell>
          <cell r="CW340" t="str">
            <v>-</v>
          </cell>
          <cell r="CX340" t="str">
            <v>-</v>
          </cell>
          <cell r="CY340" t="str">
            <v>-</v>
          </cell>
          <cell r="CZ340" t="str">
            <v>-</v>
          </cell>
          <cell r="DB340" t="str">
            <v>-</v>
          </cell>
          <cell r="DC340" t="str">
            <v>-</v>
          </cell>
          <cell r="DD340" t="str">
            <v>-</v>
          </cell>
          <cell r="DE340" t="str">
            <v>-</v>
          </cell>
          <cell r="DF340" t="str">
            <v>-</v>
          </cell>
          <cell r="DG340" t="str">
            <v>-</v>
          </cell>
        </row>
        <row r="341">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20277</v>
          </cell>
          <cell r="BN341" t="str">
            <v>-</v>
          </cell>
          <cell r="BO341" t="str">
            <v>-</v>
          </cell>
          <cell r="BP341" t="str">
            <v>-</v>
          </cell>
          <cell r="BQ341" t="str">
            <v>-</v>
          </cell>
          <cell r="BR341" t="str">
            <v>-</v>
          </cell>
          <cell r="BS341" t="str">
            <v>-</v>
          </cell>
          <cell r="BT341" t="str">
            <v>-</v>
          </cell>
          <cell r="BU341" t="str">
            <v>-</v>
          </cell>
          <cell r="BV341" t="str">
            <v>-</v>
          </cell>
          <cell r="BW341" t="str">
            <v>-</v>
          </cell>
          <cell r="BX341" t="str">
            <v>-</v>
          </cell>
          <cell r="BY341" t="str">
            <v>-</v>
          </cell>
          <cell r="CB341" t="str">
            <v>-</v>
          </cell>
          <cell r="CC341" t="str">
            <v>-</v>
          </cell>
          <cell r="CD341" t="str">
            <v>-</v>
          </cell>
          <cell r="CE341" t="str">
            <v>-</v>
          </cell>
          <cell r="CF341" t="str">
            <v>-</v>
          </cell>
          <cell r="CG341" t="str">
            <v>-</v>
          </cell>
          <cell r="CH341" t="str">
            <v>-</v>
          </cell>
          <cell r="CI341" t="str">
            <v>-</v>
          </cell>
          <cell r="CJ341" t="str">
            <v>-</v>
          </cell>
          <cell r="CK341" t="str">
            <v>-</v>
          </cell>
          <cell r="CL341" t="str">
            <v>-</v>
          </cell>
          <cell r="CM341" t="str">
            <v>-</v>
          </cell>
          <cell r="CN341" t="str">
            <v>-</v>
          </cell>
          <cell r="CO341" t="str">
            <v>-</v>
          </cell>
          <cell r="CP341" t="str">
            <v>-</v>
          </cell>
          <cell r="CQ341" t="str">
            <v>-</v>
          </cell>
          <cell r="CR341" t="str">
            <v>-</v>
          </cell>
          <cell r="CS341" t="str">
            <v>-</v>
          </cell>
          <cell r="CT341" t="str">
            <v>-</v>
          </cell>
          <cell r="CU341" t="str">
            <v>VILLA SOLA DE VEGA</v>
          </cell>
          <cell r="CV341" t="str">
            <v>-</v>
          </cell>
          <cell r="CW341" t="str">
            <v>-</v>
          </cell>
          <cell r="CX341" t="str">
            <v>-</v>
          </cell>
          <cell r="CY341" t="str">
            <v>-</v>
          </cell>
          <cell r="CZ341" t="str">
            <v>-</v>
          </cell>
          <cell r="DB341" t="str">
            <v>-</v>
          </cell>
          <cell r="DC341" t="str">
            <v>-</v>
          </cell>
          <cell r="DD341" t="str">
            <v>-</v>
          </cell>
          <cell r="DE341" t="str">
            <v>-</v>
          </cell>
          <cell r="DF341" t="str">
            <v>-</v>
          </cell>
          <cell r="DG341" t="str">
            <v>-</v>
          </cell>
        </row>
        <row r="342">
          <cell r="AT342" t="str">
            <v>-</v>
          </cell>
          <cell r="AU342" t="str">
            <v>-</v>
          </cell>
          <cell r="AV342" t="str">
            <v>-</v>
          </cell>
          <cell r="AW342" t="str">
            <v>-</v>
          </cell>
          <cell r="AX342" t="str">
            <v>-</v>
          </cell>
          <cell r="AY342" t="str">
            <v>-</v>
          </cell>
          <cell r="AZ342" t="str">
            <v>-</v>
          </cell>
          <cell r="BA342" t="str">
            <v>-</v>
          </cell>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20279</v>
          </cell>
          <cell r="BN342" t="str">
            <v>-</v>
          </cell>
          <cell r="BO342" t="str">
            <v>-</v>
          </cell>
          <cell r="BP342" t="str">
            <v>-</v>
          </cell>
          <cell r="BQ342" t="str">
            <v>-</v>
          </cell>
          <cell r="BR342" t="str">
            <v>-</v>
          </cell>
          <cell r="BS342" t="str">
            <v>-</v>
          </cell>
          <cell r="BT342" t="str">
            <v>-</v>
          </cell>
          <cell r="BU342" t="str">
            <v>-</v>
          </cell>
          <cell r="BV342" t="str">
            <v>-</v>
          </cell>
          <cell r="BW342" t="str">
            <v>-</v>
          </cell>
          <cell r="BX342" t="str">
            <v>-</v>
          </cell>
          <cell r="BY342" t="str">
            <v>-</v>
          </cell>
          <cell r="CB342" t="str">
            <v>-</v>
          </cell>
          <cell r="CC342" t="str">
            <v>-</v>
          </cell>
          <cell r="CD342" t="str">
            <v>-</v>
          </cell>
          <cell r="CE342" t="str">
            <v>-</v>
          </cell>
          <cell r="CF342" t="str">
            <v>-</v>
          </cell>
          <cell r="CG342" t="str">
            <v>-</v>
          </cell>
          <cell r="CH342" t="str">
            <v>-</v>
          </cell>
          <cell r="CI342" t="str">
            <v>-</v>
          </cell>
          <cell r="CJ342" t="str">
            <v>-</v>
          </cell>
          <cell r="CK342" t="str">
            <v>-</v>
          </cell>
          <cell r="CL342" t="str">
            <v>-</v>
          </cell>
          <cell r="CM342" t="str">
            <v>-</v>
          </cell>
          <cell r="CN342" t="str">
            <v>-</v>
          </cell>
          <cell r="CO342" t="str">
            <v>-</v>
          </cell>
          <cell r="CP342" t="str">
            <v>-</v>
          </cell>
          <cell r="CQ342" t="str">
            <v>-</v>
          </cell>
          <cell r="CR342" t="str">
            <v>-</v>
          </cell>
          <cell r="CS342" t="str">
            <v>-</v>
          </cell>
          <cell r="CT342" t="str">
            <v>-</v>
          </cell>
          <cell r="CU342" t="str">
            <v>SAN MIGUEL SUCHIXTEPEC</v>
          </cell>
          <cell r="CV342" t="str">
            <v>-</v>
          </cell>
          <cell r="CW342" t="str">
            <v>-</v>
          </cell>
          <cell r="CX342" t="str">
            <v>-</v>
          </cell>
          <cell r="CY342" t="str">
            <v>-</v>
          </cell>
          <cell r="CZ342" t="str">
            <v>-</v>
          </cell>
          <cell r="DB342" t="str">
            <v>-</v>
          </cell>
          <cell r="DC342" t="str">
            <v>-</v>
          </cell>
          <cell r="DD342" t="str">
            <v>-</v>
          </cell>
          <cell r="DE342" t="str">
            <v>-</v>
          </cell>
          <cell r="DF342" t="str">
            <v>-</v>
          </cell>
          <cell r="DG342" t="str">
            <v>-</v>
          </cell>
        </row>
        <row r="343">
          <cell r="AT343" t="str">
            <v>-</v>
          </cell>
          <cell r="AU343" t="str">
            <v>-</v>
          </cell>
          <cell r="AV343" t="str">
            <v>-</v>
          </cell>
          <cell r="AW343" t="str">
            <v>-</v>
          </cell>
          <cell r="AX343" t="str">
            <v>-</v>
          </cell>
          <cell r="AY343" t="str">
            <v>-</v>
          </cell>
          <cell r="AZ343" t="str">
            <v>-</v>
          </cell>
          <cell r="BA343" t="str">
            <v>-</v>
          </cell>
          <cell r="BB343" t="str">
            <v>-</v>
          </cell>
          <cell r="BC343" t="str">
            <v>-</v>
          </cell>
          <cell r="BD343" t="str">
            <v>-</v>
          </cell>
          <cell r="BE343" t="str">
            <v>-</v>
          </cell>
          <cell r="BF343" t="str">
            <v>-</v>
          </cell>
          <cell r="BG343" t="str">
            <v>-</v>
          </cell>
          <cell r="BH343" t="str">
            <v>-</v>
          </cell>
          <cell r="BI343" t="str">
            <v>-</v>
          </cell>
          <cell r="BJ343" t="str">
            <v>-</v>
          </cell>
          <cell r="BK343" t="str">
            <v>-</v>
          </cell>
          <cell r="BL343" t="str">
            <v>-</v>
          </cell>
          <cell r="BM343" t="str">
            <v>20280</v>
          </cell>
          <cell r="BN343" t="str">
            <v>-</v>
          </cell>
          <cell r="BO343" t="str">
            <v>-</v>
          </cell>
          <cell r="BP343" t="str">
            <v>-</v>
          </cell>
          <cell r="BQ343" t="str">
            <v>-</v>
          </cell>
          <cell r="BR343" t="str">
            <v>-</v>
          </cell>
          <cell r="BS343" t="str">
            <v>-</v>
          </cell>
          <cell r="BT343" t="str">
            <v>-</v>
          </cell>
          <cell r="BU343" t="str">
            <v>-</v>
          </cell>
          <cell r="BV343" t="str">
            <v>-</v>
          </cell>
          <cell r="BW343" t="str">
            <v>-</v>
          </cell>
          <cell r="BX343" t="str">
            <v>-</v>
          </cell>
          <cell r="BY343" t="str">
            <v>-</v>
          </cell>
          <cell r="CB343" t="str">
            <v>-</v>
          </cell>
          <cell r="CC343" t="str">
            <v>-</v>
          </cell>
          <cell r="CD343" t="str">
            <v>-</v>
          </cell>
          <cell r="CE343" t="str">
            <v>-</v>
          </cell>
          <cell r="CF343" t="str">
            <v>-</v>
          </cell>
          <cell r="CG343" t="str">
            <v>-</v>
          </cell>
          <cell r="CH343" t="str">
            <v>-</v>
          </cell>
          <cell r="CI343" t="str">
            <v>-</v>
          </cell>
          <cell r="CJ343" t="str">
            <v>-</v>
          </cell>
          <cell r="CK343" t="str">
            <v>-</v>
          </cell>
          <cell r="CL343" t="str">
            <v>-</v>
          </cell>
          <cell r="CM343" t="str">
            <v>-</v>
          </cell>
          <cell r="CN343" t="str">
            <v>-</v>
          </cell>
          <cell r="CO343" t="str">
            <v>-</v>
          </cell>
          <cell r="CP343" t="str">
            <v>-</v>
          </cell>
          <cell r="CQ343" t="str">
            <v>-</v>
          </cell>
          <cell r="CR343" t="str">
            <v>-</v>
          </cell>
          <cell r="CS343" t="str">
            <v>-</v>
          </cell>
          <cell r="CT343" t="str">
            <v>-</v>
          </cell>
          <cell r="CU343" t="str">
            <v>VILLA TALEA DE CASTRO</v>
          </cell>
          <cell r="CV343" t="str">
            <v>-</v>
          </cell>
          <cell r="CW343" t="str">
            <v>-</v>
          </cell>
          <cell r="CX343" t="str">
            <v>-</v>
          </cell>
          <cell r="CY343" t="str">
            <v>-</v>
          </cell>
          <cell r="CZ343" t="str">
            <v>-</v>
          </cell>
          <cell r="DB343" t="str">
            <v>-</v>
          </cell>
          <cell r="DC343" t="str">
            <v>-</v>
          </cell>
          <cell r="DD343" t="str">
            <v>-</v>
          </cell>
          <cell r="DE343" t="str">
            <v>-</v>
          </cell>
          <cell r="DF343" t="str">
            <v>-</v>
          </cell>
          <cell r="DG343" t="str">
            <v>-</v>
          </cell>
        </row>
        <row r="344">
          <cell r="AT344" t="str">
            <v>-</v>
          </cell>
          <cell r="AU344" t="str">
            <v>-</v>
          </cell>
          <cell r="AV344" t="str">
            <v>-</v>
          </cell>
          <cell r="AW344" t="str">
            <v>-</v>
          </cell>
          <cell r="AX344" t="str">
            <v>-</v>
          </cell>
          <cell r="AY344" t="str">
            <v>-</v>
          </cell>
          <cell r="AZ344" t="str">
            <v>-</v>
          </cell>
          <cell r="BA344" t="str">
            <v>-</v>
          </cell>
          <cell r="BB344" t="str">
            <v>-</v>
          </cell>
          <cell r="BC344" t="str">
            <v>-</v>
          </cell>
          <cell r="BD344" t="str">
            <v>-</v>
          </cell>
          <cell r="BE344" t="str">
            <v>-</v>
          </cell>
          <cell r="BF344" t="str">
            <v>-</v>
          </cell>
          <cell r="BG344" t="str">
            <v>-</v>
          </cell>
          <cell r="BH344" t="str">
            <v>-</v>
          </cell>
          <cell r="BI344" t="str">
            <v>-</v>
          </cell>
          <cell r="BJ344" t="str">
            <v>-</v>
          </cell>
          <cell r="BK344" t="str">
            <v>-</v>
          </cell>
          <cell r="BL344" t="str">
            <v>-</v>
          </cell>
          <cell r="BM344" t="str">
            <v>20281</v>
          </cell>
          <cell r="BN344" t="str">
            <v>-</v>
          </cell>
          <cell r="BO344" t="str">
            <v>-</v>
          </cell>
          <cell r="BP344" t="str">
            <v>-</v>
          </cell>
          <cell r="BQ344" t="str">
            <v>-</v>
          </cell>
          <cell r="BR344" t="str">
            <v>-</v>
          </cell>
          <cell r="BS344" t="str">
            <v>-</v>
          </cell>
          <cell r="BT344" t="str">
            <v>-</v>
          </cell>
          <cell r="BU344" t="str">
            <v>-</v>
          </cell>
          <cell r="BV344" t="str">
            <v>-</v>
          </cell>
          <cell r="BW344" t="str">
            <v>-</v>
          </cell>
          <cell r="BX344" t="str">
            <v>-</v>
          </cell>
          <cell r="BY344" t="str">
            <v>-</v>
          </cell>
          <cell r="CB344" t="str">
            <v>-</v>
          </cell>
          <cell r="CC344" t="str">
            <v>-</v>
          </cell>
          <cell r="CD344" t="str">
            <v>-</v>
          </cell>
          <cell r="CE344" t="str">
            <v>-</v>
          </cell>
          <cell r="CF344" t="str">
            <v>-</v>
          </cell>
          <cell r="CG344" t="str">
            <v>-</v>
          </cell>
          <cell r="CH344" t="str">
            <v>-</v>
          </cell>
          <cell r="CI344" t="str">
            <v>-</v>
          </cell>
          <cell r="CJ344" t="str">
            <v>-</v>
          </cell>
          <cell r="CK344" t="str">
            <v>-</v>
          </cell>
          <cell r="CL344" t="str">
            <v>-</v>
          </cell>
          <cell r="CM344" t="str">
            <v>-</v>
          </cell>
          <cell r="CN344" t="str">
            <v>-</v>
          </cell>
          <cell r="CO344" t="str">
            <v>-</v>
          </cell>
          <cell r="CP344" t="str">
            <v>-</v>
          </cell>
          <cell r="CQ344" t="str">
            <v>-</v>
          </cell>
          <cell r="CR344" t="str">
            <v>-</v>
          </cell>
          <cell r="CS344" t="str">
            <v>-</v>
          </cell>
          <cell r="CT344" t="str">
            <v>-</v>
          </cell>
          <cell r="CU344" t="str">
            <v>SAN MIGUEL TECOMATLÁN</v>
          </cell>
          <cell r="CV344" t="str">
            <v>-</v>
          </cell>
          <cell r="CW344" t="str">
            <v>-</v>
          </cell>
          <cell r="CX344" t="str">
            <v>-</v>
          </cell>
          <cell r="CY344" t="str">
            <v>-</v>
          </cell>
          <cell r="CZ344" t="str">
            <v>-</v>
          </cell>
          <cell r="DB344" t="str">
            <v>-</v>
          </cell>
          <cell r="DC344" t="str">
            <v>-</v>
          </cell>
          <cell r="DD344" t="str">
            <v>-</v>
          </cell>
          <cell r="DE344" t="str">
            <v>-</v>
          </cell>
          <cell r="DF344" t="str">
            <v>-</v>
          </cell>
          <cell r="DG344" t="str">
            <v>-</v>
          </cell>
        </row>
        <row r="345">
          <cell r="AT345" t="str">
            <v>-</v>
          </cell>
          <cell r="AU345" t="str">
            <v>-</v>
          </cell>
          <cell r="AV345" t="str">
            <v>-</v>
          </cell>
          <cell r="AW345" t="str">
            <v>-</v>
          </cell>
          <cell r="AX345" t="str">
            <v>-</v>
          </cell>
          <cell r="AY345" t="str">
            <v>-</v>
          </cell>
          <cell r="AZ345" t="str">
            <v>-</v>
          </cell>
          <cell r="BA345" t="str">
            <v>-</v>
          </cell>
          <cell r="BB345" t="str">
            <v>-</v>
          </cell>
          <cell r="BC345" t="str">
            <v>-</v>
          </cell>
          <cell r="BD345" t="str">
            <v>-</v>
          </cell>
          <cell r="BE345" t="str">
            <v>-</v>
          </cell>
          <cell r="BF345" t="str">
            <v>-</v>
          </cell>
          <cell r="BG345" t="str">
            <v>-</v>
          </cell>
          <cell r="BH345" t="str">
            <v>-</v>
          </cell>
          <cell r="BI345" t="str">
            <v>-</v>
          </cell>
          <cell r="BJ345" t="str">
            <v>-</v>
          </cell>
          <cell r="BK345" t="str">
            <v>-</v>
          </cell>
          <cell r="BL345" t="str">
            <v>-</v>
          </cell>
          <cell r="BM345" t="str">
            <v>20282</v>
          </cell>
          <cell r="BN345" t="str">
            <v>-</v>
          </cell>
          <cell r="BO345" t="str">
            <v>-</v>
          </cell>
          <cell r="BP345" t="str">
            <v>-</v>
          </cell>
          <cell r="BQ345" t="str">
            <v>-</v>
          </cell>
          <cell r="BR345" t="str">
            <v>-</v>
          </cell>
          <cell r="BS345" t="str">
            <v>-</v>
          </cell>
          <cell r="BT345" t="str">
            <v>-</v>
          </cell>
          <cell r="BU345" t="str">
            <v>-</v>
          </cell>
          <cell r="BV345" t="str">
            <v>-</v>
          </cell>
          <cell r="BW345" t="str">
            <v>-</v>
          </cell>
          <cell r="BX345" t="str">
            <v>-</v>
          </cell>
          <cell r="BY345" t="str">
            <v>-</v>
          </cell>
          <cell r="CB345" t="str">
            <v>-</v>
          </cell>
          <cell r="CC345" t="str">
            <v>-</v>
          </cell>
          <cell r="CD345" t="str">
            <v>-</v>
          </cell>
          <cell r="CE345" t="str">
            <v>-</v>
          </cell>
          <cell r="CF345" t="str">
            <v>-</v>
          </cell>
          <cell r="CG345" t="str">
            <v>-</v>
          </cell>
          <cell r="CH345" t="str">
            <v>-</v>
          </cell>
          <cell r="CI345" t="str">
            <v>-</v>
          </cell>
          <cell r="CJ345" t="str">
            <v>-</v>
          </cell>
          <cell r="CK345" t="str">
            <v>-</v>
          </cell>
          <cell r="CL345" t="str">
            <v>-</v>
          </cell>
          <cell r="CM345" t="str">
            <v>-</v>
          </cell>
          <cell r="CN345" t="str">
            <v>-</v>
          </cell>
          <cell r="CO345" t="str">
            <v>-</v>
          </cell>
          <cell r="CP345" t="str">
            <v>-</v>
          </cell>
          <cell r="CQ345" t="str">
            <v>-</v>
          </cell>
          <cell r="CR345" t="str">
            <v>-</v>
          </cell>
          <cell r="CS345" t="str">
            <v>-</v>
          </cell>
          <cell r="CT345" t="str">
            <v>-</v>
          </cell>
          <cell r="CU345" t="str">
            <v>SAN MIGUEL TENANGO</v>
          </cell>
          <cell r="CV345" t="str">
            <v>-</v>
          </cell>
          <cell r="CW345" t="str">
            <v>-</v>
          </cell>
          <cell r="CX345" t="str">
            <v>-</v>
          </cell>
          <cell r="CY345" t="str">
            <v>-</v>
          </cell>
          <cell r="CZ345" t="str">
            <v>-</v>
          </cell>
          <cell r="DB345" t="str">
            <v>-</v>
          </cell>
          <cell r="DC345" t="str">
            <v>-</v>
          </cell>
          <cell r="DD345" t="str">
            <v>-</v>
          </cell>
          <cell r="DE345" t="str">
            <v>-</v>
          </cell>
          <cell r="DF345" t="str">
            <v>-</v>
          </cell>
          <cell r="DG345" t="str">
            <v>-</v>
          </cell>
        </row>
        <row r="346">
          <cell r="AT346" t="str">
            <v>-</v>
          </cell>
          <cell r="AU346" t="str">
            <v>-</v>
          </cell>
          <cell r="AV346" t="str">
            <v>-</v>
          </cell>
          <cell r="AW346" t="str">
            <v>-</v>
          </cell>
          <cell r="AX346" t="str">
            <v>-</v>
          </cell>
          <cell r="AY346" t="str">
            <v>-</v>
          </cell>
          <cell r="AZ346" t="str">
            <v>-</v>
          </cell>
          <cell r="BA346" t="str">
            <v>-</v>
          </cell>
          <cell r="BB346" t="str">
            <v>-</v>
          </cell>
          <cell r="BC346" t="str">
            <v>-</v>
          </cell>
          <cell r="BD346" t="str">
            <v>-</v>
          </cell>
          <cell r="BE346" t="str">
            <v>-</v>
          </cell>
          <cell r="BF346" t="str">
            <v>-</v>
          </cell>
          <cell r="BG346" t="str">
            <v>-</v>
          </cell>
          <cell r="BH346" t="str">
            <v>-</v>
          </cell>
          <cell r="BI346" t="str">
            <v>-</v>
          </cell>
          <cell r="BJ346" t="str">
            <v>-</v>
          </cell>
          <cell r="BK346" t="str">
            <v>-</v>
          </cell>
          <cell r="BL346" t="str">
            <v>-</v>
          </cell>
          <cell r="BM346" t="str">
            <v>20283</v>
          </cell>
          <cell r="BN346" t="str">
            <v>-</v>
          </cell>
          <cell r="BO346" t="str">
            <v>-</v>
          </cell>
          <cell r="BP346" t="str">
            <v>-</v>
          </cell>
          <cell r="BQ346" t="str">
            <v>-</v>
          </cell>
          <cell r="BR346" t="str">
            <v>-</v>
          </cell>
          <cell r="BS346" t="str">
            <v>-</v>
          </cell>
          <cell r="BT346" t="str">
            <v>-</v>
          </cell>
          <cell r="BU346" t="str">
            <v>-</v>
          </cell>
          <cell r="BV346" t="str">
            <v>-</v>
          </cell>
          <cell r="BW346" t="str">
            <v>-</v>
          </cell>
          <cell r="BX346" t="str">
            <v>-</v>
          </cell>
          <cell r="BY346" t="str">
            <v>-</v>
          </cell>
          <cell r="CB346" t="str">
            <v>-</v>
          </cell>
          <cell r="CC346" t="str">
            <v>-</v>
          </cell>
          <cell r="CD346" t="str">
            <v>-</v>
          </cell>
          <cell r="CE346" t="str">
            <v>-</v>
          </cell>
          <cell r="CF346" t="str">
            <v>-</v>
          </cell>
          <cell r="CG346" t="str">
            <v>-</v>
          </cell>
          <cell r="CH346" t="str">
            <v>-</v>
          </cell>
          <cell r="CI346" t="str">
            <v>-</v>
          </cell>
          <cell r="CJ346" t="str">
            <v>-</v>
          </cell>
          <cell r="CK346" t="str">
            <v>-</v>
          </cell>
          <cell r="CL346" t="str">
            <v>-</v>
          </cell>
          <cell r="CM346" t="str">
            <v>-</v>
          </cell>
          <cell r="CN346" t="str">
            <v>-</v>
          </cell>
          <cell r="CO346" t="str">
            <v>-</v>
          </cell>
          <cell r="CP346" t="str">
            <v>-</v>
          </cell>
          <cell r="CQ346" t="str">
            <v>-</v>
          </cell>
          <cell r="CR346" t="str">
            <v>-</v>
          </cell>
          <cell r="CS346" t="str">
            <v>-</v>
          </cell>
          <cell r="CT346" t="str">
            <v>-</v>
          </cell>
          <cell r="CU346" t="str">
            <v>SAN MIGUEL TEQUIXTEPEC</v>
          </cell>
          <cell r="CV346" t="str">
            <v>-</v>
          </cell>
          <cell r="CW346" t="str">
            <v>-</v>
          </cell>
          <cell r="CX346" t="str">
            <v>-</v>
          </cell>
          <cell r="CY346" t="str">
            <v>-</v>
          </cell>
          <cell r="CZ346" t="str">
            <v>-</v>
          </cell>
          <cell r="DB346" t="str">
            <v>-</v>
          </cell>
          <cell r="DC346" t="str">
            <v>-</v>
          </cell>
          <cell r="DD346" t="str">
            <v>-</v>
          </cell>
          <cell r="DE346" t="str">
            <v>-</v>
          </cell>
          <cell r="DF346" t="str">
            <v>-</v>
          </cell>
          <cell r="DG346" t="str">
            <v>-</v>
          </cell>
        </row>
        <row r="347">
          <cell r="AT347" t="str">
            <v>-</v>
          </cell>
          <cell r="AU347" t="str">
            <v>-</v>
          </cell>
          <cell r="AV347" t="str">
            <v>-</v>
          </cell>
          <cell r="AW347" t="str">
            <v>-</v>
          </cell>
          <cell r="AX347" t="str">
            <v>-</v>
          </cell>
          <cell r="AY347" t="str">
            <v>-</v>
          </cell>
          <cell r="AZ347" t="str">
            <v>-</v>
          </cell>
          <cell r="BA347" t="str">
            <v>-</v>
          </cell>
          <cell r="BB347" t="str">
            <v>-</v>
          </cell>
          <cell r="BC347" t="str">
            <v>-</v>
          </cell>
          <cell r="BD347" t="str">
            <v>-</v>
          </cell>
          <cell r="BE347" t="str">
            <v>-</v>
          </cell>
          <cell r="BF347" t="str">
            <v>-</v>
          </cell>
          <cell r="BG347" t="str">
            <v>-</v>
          </cell>
          <cell r="BH347" t="str">
            <v>-</v>
          </cell>
          <cell r="BI347" t="str">
            <v>-</v>
          </cell>
          <cell r="BJ347" t="str">
            <v>-</v>
          </cell>
          <cell r="BK347" t="str">
            <v>-</v>
          </cell>
          <cell r="BL347" t="str">
            <v>-</v>
          </cell>
          <cell r="BM347" t="str">
            <v>20284</v>
          </cell>
          <cell r="BN347" t="str">
            <v>-</v>
          </cell>
          <cell r="BO347" t="str">
            <v>-</v>
          </cell>
          <cell r="BP347" t="str">
            <v>-</v>
          </cell>
          <cell r="BQ347" t="str">
            <v>-</v>
          </cell>
          <cell r="BR347" t="str">
            <v>-</v>
          </cell>
          <cell r="BS347" t="str">
            <v>-</v>
          </cell>
          <cell r="BT347" t="str">
            <v>-</v>
          </cell>
          <cell r="BU347" t="str">
            <v>-</v>
          </cell>
          <cell r="BV347" t="str">
            <v>-</v>
          </cell>
          <cell r="BW347" t="str">
            <v>-</v>
          </cell>
          <cell r="BX347" t="str">
            <v>-</v>
          </cell>
          <cell r="BY347" t="str">
            <v>-</v>
          </cell>
          <cell r="CB347" t="str">
            <v>-</v>
          </cell>
          <cell r="CC347" t="str">
            <v>-</v>
          </cell>
          <cell r="CD347" t="str">
            <v>-</v>
          </cell>
          <cell r="CE347" t="str">
            <v>-</v>
          </cell>
          <cell r="CF347" t="str">
            <v>-</v>
          </cell>
          <cell r="CG347" t="str">
            <v>-</v>
          </cell>
          <cell r="CH347" t="str">
            <v>-</v>
          </cell>
          <cell r="CI347" t="str">
            <v>-</v>
          </cell>
          <cell r="CJ347" t="str">
            <v>-</v>
          </cell>
          <cell r="CK347" t="str">
            <v>-</v>
          </cell>
          <cell r="CL347" t="str">
            <v>-</v>
          </cell>
          <cell r="CM347" t="str">
            <v>-</v>
          </cell>
          <cell r="CN347" t="str">
            <v>-</v>
          </cell>
          <cell r="CO347" t="str">
            <v>-</v>
          </cell>
          <cell r="CP347" t="str">
            <v>-</v>
          </cell>
          <cell r="CQ347" t="str">
            <v>-</v>
          </cell>
          <cell r="CR347" t="str">
            <v>-</v>
          </cell>
          <cell r="CS347" t="str">
            <v>-</v>
          </cell>
          <cell r="CT347" t="str">
            <v>-</v>
          </cell>
          <cell r="CU347" t="str">
            <v>SAN MIGUEL TILQUIÁPAM</v>
          </cell>
          <cell r="CV347" t="str">
            <v>-</v>
          </cell>
          <cell r="CW347" t="str">
            <v>-</v>
          </cell>
          <cell r="CX347" t="str">
            <v>-</v>
          </cell>
          <cell r="CY347" t="str">
            <v>-</v>
          </cell>
          <cell r="CZ347" t="str">
            <v>-</v>
          </cell>
          <cell r="DB347" t="str">
            <v>-</v>
          </cell>
          <cell r="DC347" t="str">
            <v>-</v>
          </cell>
          <cell r="DD347" t="str">
            <v>-</v>
          </cell>
          <cell r="DE347" t="str">
            <v>-</v>
          </cell>
          <cell r="DF347" t="str">
            <v>-</v>
          </cell>
          <cell r="DG347" t="str">
            <v>-</v>
          </cell>
        </row>
        <row r="348">
          <cell r="AT348" t="str">
            <v>-</v>
          </cell>
          <cell r="AU348" t="str">
            <v>-</v>
          </cell>
          <cell r="AV348" t="str">
            <v>-</v>
          </cell>
          <cell r="AW348" t="str">
            <v>-</v>
          </cell>
          <cell r="AX348" t="str">
            <v>-</v>
          </cell>
          <cell r="AY348" t="str">
            <v>-</v>
          </cell>
          <cell r="AZ348" t="str">
            <v>-</v>
          </cell>
          <cell r="BA348" t="str">
            <v>-</v>
          </cell>
          <cell r="BB348" t="str">
            <v>-</v>
          </cell>
          <cell r="BC348" t="str">
            <v>-</v>
          </cell>
          <cell r="BD348" t="str">
            <v>-</v>
          </cell>
          <cell r="BE348" t="str">
            <v>-</v>
          </cell>
          <cell r="BF348" t="str">
            <v>-</v>
          </cell>
          <cell r="BG348" t="str">
            <v>-</v>
          </cell>
          <cell r="BH348" t="str">
            <v>-</v>
          </cell>
          <cell r="BI348" t="str">
            <v>-</v>
          </cell>
          <cell r="BJ348" t="str">
            <v>-</v>
          </cell>
          <cell r="BK348" t="str">
            <v>-</v>
          </cell>
          <cell r="BL348" t="str">
            <v>-</v>
          </cell>
          <cell r="BM348" t="str">
            <v>20285</v>
          </cell>
          <cell r="BN348" t="str">
            <v>-</v>
          </cell>
          <cell r="BO348" t="str">
            <v>-</v>
          </cell>
          <cell r="BP348" t="str">
            <v>-</v>
          </cell>
          <cell r="BQ348" t="str">
            <v>-</v>
          </cell>
          <cell r="BR348" t="str">
            <v>-</v>
          </cell>
          <cell r="BS348" t="str">
            <v>-</v>
          </cell>
          <cell r="BT348" t="str">
            <v>-</v>
          </cell>
          <cell r="BU348" t="str">
            <v>-</v>
          </cell>
          <cell r="BV348" t="str">
            <v>-</v>
          </cell>
          <cell r="BW348" t="str">
            <v>-</v>
          </cell>
          <cell r="BX348" t="str">
            <v>-</v>
          </cell>
          <cell r="BY348" t="str">
            <v>-</v>
          </cell>
          <cell r="CB348" t="str">
            <v>-</v>
          </cell>
          <cell r="CC348" t="str">
            <v>-</v>
          </cell>
          <cell r="CD348" t="str">
            <v>-</v>
          </cell>
          <cell r="CE348" t="str">
            <v>-</v>
          </cell>
          <cell r="CF348" t="str">
            <v>-</v>
          </cell>
          <cell r="CG348" t="str">
            <v>-</v>
          </cell>
          <cell r="CH348" t="str">
            <v>-</v>
          </cell>
          <cell r="CI348" t="str">
            <v>-</v>
          </cell>
          <cell r="CJ348" t="str">
            <v>-</v>
          </cell>
          <cell r="CK348" t="str">
            <v>-</v>
          </cell>
          <cell r="CL348" t="str">
            <v>-</v>
          </cell>
          <cell r="CM348" t="str">
            <v>-</v>
          </cell>
          <cell r="CN348" t="str">
            <v>-</v>
          </cell>
          <cell r="CO348" t="str">
            <v>-</v>
          </cell>
          <cell r="CP348" t="str">
            <v>-</v>
          </cell>
          <cell r="CQ348" t="str">
            <v>-</v>
          </cell>
          <cell r="CR348" t="str">
            <v>-</v>
          </cell>
          <cell r="CS348" t="str">
            <v>-</v>
          </cell>
          <cell r="CT348" t="str">
            <v>-</v>
          </cell>
          <cell r="CU348" t="str">
            <v>SAN MIGUEL TLACAMAMA</v>
          </cell>
          <cell r="CV348" t="str">
            <v>-</v>
          </cell>
          <cell r="CW348" t="str">
            <v>-</v>
          </cell>
          <cell r="CX348" t="str">
            <v>-</v>
          </cell>
          <cell r="CY348" t="str">
            <v>-</v>
          </cell>
          <cell r="CZ348" t="str">
            <v>-</v>
          </cell>
          <cell r="DB348" t="str">
            <v>-</v>
          </cell>
          <cell r="DC348" t="str">
            <v>-</v>
          </cell>
          <cell r="DD348" t="str">
            <v>-</v>
          </cell>
          <cell r="DE348" t="str">
            <v>-</v>
          </cell>
          <cell r="DF348" t="str">
            <v>-</v>
          </cell>
          <cell r="DG348" t="str">
            <v>-</v>
          </cell>
        </row>
        <row r="349">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E349" t="str">
            <v>-</v>
          </cell>
          <cell r="BF349" t="str">
            <v>-</v>
          </cell>
          <cell r="BG349" t="str">
            <v>-</v>
          </cell>
          <cell r="BH349" t="str">
            <v>-</v>
          </cell>
          <cell r="BI349" t="str">
            <v>-</v>
          </cell>
          <cell r="BJ349" t="str">
            <v>-</v>
          </cell>
          <cell r="BK349" t="str">
            <v>-</v>
          </cell>
          <cell r="BL349" t="str">
            <v>-</v>
          </cell>
          <cell r="BM349" t="str">
            <v>20286</v>
          </cell>
          <cell r="BN349" t="str">
            <v>-</v>
          </cell>
          <cell r="BO349" t="str">
            <v>-</v>
          </cell>
          <cell r="BP349" t="str">
            <v>-</v>
          </cell>
          <cell r="BQ349" t="str">
            <v>-</v>
          </cell>
          <cell r="BR349" t="str">
            <v>-</v>
          </cell>
          <cell r="BS349" t="str">
            <v>-</v>
          </cell>
          <cell r="BT349" t="str">
            <v>-</v>
          </cell>
          <cell r="BU349" t="str">
            <v>-</v>
          </cell>
          <cell r="BV349" t="str">
            <v>-</v>
          </cell>
          <cell r="BW349" t="str">
            <v>-</v>
          </cell>
          <cell r="BX349" t="str">
            <v>-</v>
          </cell>
          <cell r="BY349" t="str">
            <v>-</v>
          </cell>
          <cell r="CB349" t="str">
            <v>-</v>
          </cell>
          <cell r="CC349" t="str">
            <v>-</v>
          </cell>
          <cell r="CD349" t="str">
            <v>-</v>
          </cell>
          <cell r="CE349" t="str">
            <v>-</v>
          </cell>
          <cell r="CF349" t="str">
            <v>-</v>
          </cell>
          <cell r="CG349" t="str">
            <v>-</v>
          </cell>
          <cell r="CH349" t="str">
            <v>-</v>
          </cell>
          <cell r="CI349" t="str">
            <v>-</v>
          </cell>
          <cell r="CJ349" t="str">
            <v>-</v>
          </cell>
          <cell r="CK349" t="str">
            <v>-</v>
          </cell>
          <cell r="CL349" t="str">
            <v>-</v>
          </cell>
          <cell r="CM349" t="str">
            <v>-</v>
          </cell>
          <cell r="CN349" t="str">
            <v>-</v>
          </cell>
          <cell r="CO349" t="str">
            <v>-</v>
          </cell>
          <cell r="CP349" t="str">
            <v>-</v>
          </cell>
          <cell r="CQ349" t="str">
            <v>-</v>
          </cell>
          <cell r="CR349" t="str">
            <v>-</v>
          </cell>
          <cell r="CS349" t="str">
            <v>-</v>
          </cell>
          <cell r="CT349" t="str">
            <v>-</v>
          </cell>
          <cell r="CU349" t="str">
            <v>SAN MIGUEL TLACOTEPEC</v>
          </cell>
          <cell r="CV349" t="str">
            <v>-</v>
          </cell>
          <cell r="CW349" t="str">
            <v>-</v>
          </cell>
          <cell r="CX349" t="str">
            <v>-</v>
          </cell>
          <cell r="CY349" t="str">
            <v>-</v>
          </cell>
          <cell r="CZ349" t="str">
            <v>-</v>
          </cell>
          <cell r="DB349" t="str">
            <v>-</v>
          </cell>
          <cell r="DC349" t="str">
            <v>-</v>
          </cell>
          <cell r="DD349" t="str">
            <v>-</v>
          </cell>
          <cell r="DE349" t="str">
            <v>-</v>
          </cell>
          <cell r="DF349" t="str">
            <v>-</v>
          </cell>
          <cell r="DG349" t="str">
            <v>-</v>
          </cell>
        </row>
        <row r="350">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E350" t="str">
            <v>-</v>
          </cell>
          <cell r="BF350" t="str">
            <v>-</v>
          </cell>
          <cell r="BG350" t="str">
            <v>-</v>
          </cell>
          <cell r="BH350" t="str">
            <v>-</v>
          </cell>
          <cell r="BI350" t="str">
            <v>-</v>
          </cell>
          <cell r="BJ350" t="str">
            <v>-</v>
          </cell>
          <cell r="BK350" t="str">
            <v>-</v>
          </cell>
          <cell r="BL350" t="str">
            <v>-</v>
          </cell>
          <cell r="BM350" t="str">
            <v>20287</v>
          </cell>
          <cell r="BN350" t="str">
            <v>-</v>
          </cell>
          <cell r="BO350" t="str">
            <v>-</v>
          </cell>
          <cell r="BP350" t="str">
            <v>-</v>
          </cell>
          <cell r="BQ350" t="str">
            <v>-</v>
          </cell>
          <cell r="BR350" t="str">
            <v>-</v>
          </cell>
          <cell r="BS350" t="str">
            <v>-</v>
          </cell>
          <cell r="BT350" t="str">
            <v>-</v>
          </cell>
          <cell r="BU350" t="str">
            <v>-</v>
          </cell>
          <cell r="BV350" t="str">
            <v>-</v>
          </cell>
          <cell r="BW350" t="str">
            <v>-</v>
          </cell>
          <cell r="BX350" t="str">
            <v>-</v>
          </cell>
          <cell r="BY350" t="str">
            <v>-</v>
          </cell>
          <cell r="CB350" t="str">
            <v>-</v>
          </cell>
          <cell r="CC350" t="str">
            <v>-</v>
          </cell>
          <cell r="CD350" t="str">
            <v>-</v>
          </cell>
          <cell r="CE350" t="str">
            <v>-</v>
          </cell>
          <cell r="CF350" t="str">
            <v>-</v>
          </cell>
          <cell r="CG350" t="str">
            <v>-</v>
          </cell>
          <cell r="CH350" t="str">
            <v>-</v>
          </cell>
          <cell r="CI350" t="str">
            <v>-</v>
          </cell>
          <cell r="CJ350" t="str">
            <v>-</v>
          </cell>
          <cell r="CK350" t="str">
            <v>-</v>
          </cell>
          <cell r="CL350" t="str">
            <v>-</v>
          </cell>
          <cell r="CM350" t="str">
            <v>-</v>
          </cell>
          <cell r="CN350" t="str">
            <v>-</v>
          </cell>
          <cell r="CO350" t="str">
            <v>-</v>
          </cell>
          <cell r="CP350" t="str">
            <v>-</v>
          </cell>
          <cell r="CQ350" t="str">
            <v>-</v>
          </cell>
          <cell r="CR350" t="str">
            <v>-</v>
          </cell>
          <cell r="CS350" t="str">
            <v>-</v>
          </cell>
          <cell r="CT350" t="str">
            <v>-</v>
          </cell>
          <cell r="CU350" t="str">
            <v>SAN MIGUEL TULANCINGO</v>
          </cell>
          <cell r="CV350" t="str">
            <v>-</v>
          </cell>
          <cell r="CW350" t="str">
            <v>-</v>
          </cell>
          <cell r="CX350" t="str">
            <v>-</v>
          </cell>
          <cell r="CY350" t="str">
            <v>-</v>
          </cell>
          <cell r="CZ350" t="str">
            <v>-</v>
          </cell>
          <cell r="DB350" t="str">
            <v>-</v>
          </cell>
          <cell r="DC350" t="str">
            <v>-</v>
          </cell>
          <cell r="DD350" t="str">
            <v>-</v>
          </cell>
          <cell r="DE350" t="str">
            <v>-</v>
          </cell>
          <cell r="DF350" t="str">
            <v>-</v>
          </cell>
          <cell r="DG350" t="str">
            <v>-</v>
          </cell>
        </row>
        <row r="351">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E351" t="str">
            <v>-</v>
          </cell>
          <cell r="BF351" t="str">
            <v>-</v>
          </cell>
          <cell r="BG351" t="str">
            <v>-</v>
          </cell>
          <cell r="BH351" t="str">
            <v>-</v>
          </cell>
          <cell r="BI351" t="str">
            <v>-</v>
          </cell>
          <cell r="BJ351" t="str">
            <v>-</v>
          </cell>
          <cell r="BK351" t="str">
            <v>-</v>
          </cell>
          <cell r="BL351" t="str">
            <v>-</v>
          </cell>
          <cell r="BM351" t="str">
            <v>20288</v>
          </cell>
          <cell r="BN351" t="str">
            <v>-</v>
          </cell>
          <cell r="BO351" t="str">
            <v>-</v>
          </cell>
          <cell r="BP351" t="str">
            <v>-</v>
          </cell>
          <cell r="BQ351" t="str">
            <v>-</v>
          </cell>
          <cell r="BR351" t="str">
            <v>-</v>
          </cell>
          <cell r="BS351" t="str">
            <v>-</v>
          </cell>
          <cell r="BT351" t="str">
            <v>-</v>
          </cell>
          <cell r="BU351" t="str">
            <v>-</v>
          </cell>
          <cell r="BV351" t="str">
            <v>-</v>
          </cell>
          <cell r="BW351" t="str">
            <v>-</v>
          </cell>
          <cell r="BX351" t="str">
            <v>-</v>
          </cell>
          <cell r="BY351" t="str">
            <v>-</v>
          </cell>
          <cell r="CB351" t="str">
            <v>-</v>
          </cell>
          <cell r="CC351" t="str">
            <v>-</v>
          </cell>
          <cell r="CD351" t="str">
            <v>-</v>
          </cell>
          <cell r="CE351" t="str">
            <v>-</v>
          </cell>
          <cell r="CF351" t="str">
            <v>-</v>
          </cell>
          <cell r="CG351" t="str">
            <v>-</v>
          </cell>
          <cell r="CH351" t="str">
            <v>-</v>
          </cell>
          <cell r="CI351" t="str">
            <v>-</v>
          </cell>
          <cell r="CJ351" t="str">
            <v>-</v>
          </cell>
          <cell r="CK351" t="str">
            <v>-</v>
          </cell>
          <cell r="CL351" t="str">
            <v>-</v>
          </cell>
          <cell r="CM351" t="str">
            <v>-</v>
          </cell>
          <cell r="CN351" t="str">
            <v>-</v>
          </cell>
          <cell r="CO351" t="str">
            <v>-</v>
          </cell>
          <cell r="CP351" t="str">
            <v>-</v>
          </cell>
          <cell r="CQ351" t="str">
            <v>-</v>
          </cell>
          <cell r="CR351" t="str">
            <v>-</v>
          </cell>
          <cell r="CS351" t="str">
            <v>-</v>
          </cell>
          <cell r="CT351" t="str">
            <v>-</v>
          </cell>
          <cell r="CU351" t="str">
            <v>SAN MIGUEL YOTAO</v>
          </cell>
          <cell r="CV351" t="str">
            <v>-</v>
          </cell>
          <cell r="CW351" t="str">
            <v>-</v>
          </cell>
          <cell r="CX351" t="str">
            <v>-</v>
          </cell>
          <cell r="CY351" t="str">
            <v>-</v>
          </cell>
          <cell r="CZ351" t="str">
            <v>-</v>
          </cell>
          <cell r="DB351" t="str">
            <v>-</v>
          </cell>
          <cell r="DC351" t="str">
            <v>-</v>
          </cell>
          <cell r="DD351" t="str">
            <v>-</v>
          </cell>
          <cell r="DE351" t="str">
            <v>-</v>
          </cell>
          <cell r="DF351" t="str">
            <v>-</v>
          </cell>
          <cell r="DG351" t="str">
            <v>-</v>
          </cell>
        </row>
        <row r="352">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E352" t="str">
            <v>-</v>
          </cell>
          <cell r="BF352" t="str">
            <v>-</v>
          </cell>
          <cell r="BG352" t="str">
            <v>-</v>
          </cell>
          <cell r="BH352" t="str">
            <v>-</v>
          </cell>
          <cell r="BI352" t="str">
            <v>-</v>
          </cell>
          <cell r="BJ352" t="str">
            <v>-</v>
          </cell>
          <cell r="BK352" t="str">
            <v>-</v>
          </cell>
          <cell r="BL352" t="str">
            <v>-</v>
          </cell>
          <cell r="BM352" t="str">
            <v>20289</v>
          </cell>
          <cell r="BN352" t="str">
            <v>-</v>
          </cell>
          <cell r="BO352" t="str">
            <v>-</v>
          </cell>
          <cell r="BP352" t="str">
            <v>-</v>
          </cell>
          <cell r="BQ352" t="str">
            <v>-</v>
          </cell>
          <cell r="BR352" t="str">
            <v>-</v>
          </cell>
          <cell r="BS352" t="str">
            <v>-</v>
          </cell>
          <cell r="BT352" t="str">
            <v>-</v>
          </cell>
          <cell r="BU352" t="str">
            <v>-</v>
          </cell>
          <cell r="BV352" t="str">
            <v>-</v>
          </cell>
          <cell r="BW352" t="str">
            <v>-</v>
          </cell>
          <cell r="BX352" t="str">
            <v>-</v>
          </cell>
          <cell r="BY352" t="str">
            <v>-</v>
          </cell>
          <cell r="CB352" t="str">
            <v>-</v>
          </cell>
          <cell r="CC352" t="str">
            <v>-</v>
          </cell>
          <cell r="CD352" t="str">
            <v>-</v>
          </cell>
          <cell r="CE352" t="str">
            <v>-</v>
          </cell>
          <cell r="CF352" t="str">
            <v>-</v>
          </cell>
          <cell r="CG352" t="str">
            <v>-</v>
          </cell>
          <cell r="CH352" t="str">
            <v>-</v>
          </cell>
          <cell r="CI352" t="str">
            <v>-</v>
          </cell>
          <cell r="CJ352" t="str">
            <v>-</v>
          </cell>
          <cell r="CK352" t="str">
            <v>-</v>
          </cell>
          <cell r="CL352" t="str">
            <v>-</v>
          </cell>
          <cell r="CM352" t="str">
            <v>-</v>
          </cell>
          <cell r="CN352" t="str">
            <v>-</v>
          </cell>
          <cell r="CO352" t="str">
            <v>-</v>
          </cell>
          <cell r="CP352" t="str">
            <v>-</v>
          </cell>
          <cell r="CQ352" t="str">
            <v>-</v>
          </cell>
          <cell r="CR352" t="str">
            <v>-</v>
          </cell>
          <cell r="CS352" t="str">
            <v>-</v>
          </cell>
          <cell r="CT352" t="str">
            <v>-</v>
          </cell>
          <cell r="CU352" t="str">
            <v>SAN NICOLÁS</v>
          </cell>
          <cell r="CV352" t="str">
            <v>-</v>
          </cell>
          <cell r="CW352" t="str">
            <v>-</v>
          </cell>
          <cell r="CX352" t="str">
            <v>-</v>
          </cell>
          <cell r="CY352" t="str">
            <v>-</v>
          </cell>
          <cell r="CZ352" t="str">
            <v>-</v>
          </cell>
          <cell r="DB352" t="str">
            <v>-</v>
          </cell>
          <cell r="DC352" t="str">
            <v>-</v>
          </cell>
          <cell r="DD352" t="str">
            <v>-</v>
          </cell>
          <cell r="DE352" t="str">
            <v>-</v>
          </cell>
          <cell r="DF352" t="str">
            <v>-</v>
          </cell>
          <cell r="DG352" t="str">
            <v>-</v>
          </cell>
        </row>
        <row r="353">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E353" t="str">
            <v>-</v>
          </cell>
          <cell r="BF353" t="str">
            <v>-</v>
          </cell>
          <cell r="BG353" t="str">
            <v>-</v>
          </cell>
          <cell r="BH353" t="str">
            <v>-</v>
          </cell>
          <cell r="BI353" t="str">
            <v>-</v>
          </cell>
          <cell r="BJ353" t="str">
            <v>-</v>
          </cell>
          <cell r="BK353" t="str">
            <v>-</v>
          </cell>
          <cell r="BL353" t="str">
            <v>-</v>
          </cell>
          <cell r="BM353" t="str">
            <v>20290</v>
          </cell>
          <cell r="BN353" t="str">
            <v>-</v>
          </cell>
          <cell r="BO353" t="str">
            <v>-</v>
          </cell>
          <cell r="BP353" t="str">
            <v>-</v>
          </cell>
          <cell r="BQ353" t="str">
            <v>-</v>
          </cell>
          <cell r="BR353" t="str">
            <v>-</v>
          </cell>
          <cell r="BS353" t="str">
            <v>-</v>
          </cell>
          <cell r="BT353" t="str">
            <v>-</v>
          </cell>
          <cell r="BU353" t="str">
            <v>-</v>
          </cell>
          <cell r="BV353" t="str">
            <v>-</v>
          </cell>
          <cell r="BW353" t="str">
            <v>-</v>
          </cell>
          <cell r="BX353" t="str">
            <v>-</v>
          </cell>
          <cell r="BY353" t="str">
            <v>-</v>
          </cell>
          <cell r="CB353" t="str">
            <v>-</v>
          </cell>
          <cell r="CC353" t="str">
            <v>-</v>
          </cell>
          <cell r="CD353" t="str">
            <v>-</v>
          </cell>
          <cell r="CE353" t="str">
            <v>-</v>
          </cell>
          <cell r="CF353" t="str">
            <v>-</v>
          </cell>
          <cell r="CG353" t="str">
            <v>-</v>
          </cell>
          <cell r="CH353" t="str">
            <v>-</v>
          </cell>
          <cell r="CI353" t="str">
            <v>-</v>
          </cell>
          <cell r="CJ353" t="str">
            <v>-</v>
          </cell>
          <cell r="CK353" t="str">
            <v>-</v>
          </cell>
          <cell r="CL353" t="str">
            <v>-</v>
          </cell>
          <cell r="CM353" t="str">
            <v>-</v>
          </cell>
          <cell r="CN353" t="str">
            <v>-</v>
          </cell>
          <cell r="CO353" t="str">
            <v>-</v>
          </cell>
          <cell r="CP353" t="str">
            <v>-</v>
          </cell>
          <cell r="CQ353" t="str">
            <v>-</v>
          </cell>
          <cell r="CR353" t="str">
            <v>-</v>
          </cell>
          <cell r="CS353" t="str">
            <v>-</v>
          </cell>
          <cell r="CT353" t="str">
            <v>-</v>
          </cell>
          <cell r="CU353" t="str">
            <v>SAN NICOLÁS HIDALGO</v>
          </cell>
          <cell r="CV353" t="str">
            <v>-</v>
          </cell>
          <cell r="CW353" t="str">
            <v>-</v>
          </cell>
          <cell r="CX353" t="str">
            <v>-</v>
          </cell>
          <cell r="CY353" t="str">
            <v>-</v>
          </cell>
          <cell r="CZ353" t="str">
            <v>-</v>
          </cell>
          <cell r="DB353" t="str">
            <v>-</v>
          </cell>
          <cell r="DC353" t="str">
            <v>-</v>
          </cell>
          <cell r="DD353" t="str">
            <v>-</v>
          </cell>
          <cell r="DE353" t="str">
            <v>-</v>
          </cell>
          <cell r="DF353" t="str">
            <v>-</v>
          </cell>
          <cell r="DG353" t="str">
            <v>-</v>
          </cell>
        </row>
        <row r="354">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20291</v>
          </cell>
          <cell r="BN354" t="str">
            <v>-</v>
          </cell>
          <cell r="BO354" t="str">
            <v>-</v>
          </cell>
          <cell r="BP354" t="str">
            <v>-</v>
          </cell>
          <cell r="BQ354" t="str">
            <v>-</v>
          </cell>
          <cell r="BR354" t="str">
            <v>-</v>
          </cell>
          <cell r="BS354" t="str">
            <v>-</v>
          </cell>
          <cell r="BT354" t="str">
            <v>-</v>
          </cell>
          <cell r="BU354" t="str">
            <v>-</v>
          </cell>
          <cell r="BV354" t="str">
            <v>-</v>
          </cell>
          <cell r="BW354" t="str">
            <v>-</v>
          </cell>
          <cell r="BX354" t="str">
            <v>-</v>
          </cell>
          <cell r="BY354" t="str">
            <v>-</v>
          </cell>
          <cell r="CB354" t="str">
            <v>-</v>
          </cell>
          <cell r="CC354" t="str">
            <v>-</v>
          </cell>
          <cell r="CD354" t="str">
            <v>-</v>
          </cell>
          <cell r="CE354" t="str">
            <v>-</v>
          </cell>
          <cell r="CF354" t="str">
            <v>-</v>
          </cell>
          <cell r="CG354" t="str">
            <v>-</v>
          </cell>
          <cell r="CH354" t="str">
            <v>-</v>
          </cell>
          <cell r="CI354" t="str">
            <v>-</v>
          </cell>
          <cell r="CJ354" t="str">
            <v>-</v>
          </cell>
          <cell r="CK354" t="str">
            <v>-</v>
          </cell>
          <cell r="CL354" t="str">
            <v>-</v>
          </cell>
          <cell r="CM354" t="str">
            <v>-</v>
          </cell>
          <cell r="CN354" t="str">
            <v>-</v>
          </cell>
          <cell r="CO354" t="str">
            <v>-</v>
          </cell>
          <cell r="CP354" t="str">
            <v>-</v>
          </cell>
          <cell r="CQ354" t="str">
            <v>-</v>
          </cell>
          <cell r="CR354" t="str">
            <v>-</v>
          </cell>
          <cell r="CS354" t="str">
            <v>-</v>
          </cell>
          <cell r="CT354" t="str">
            <v>-</v>
          </cell>
          <cell r="CU354" t="str">
            <v>SAN PABLO COATLÁN</v>
          </cell>
          <cell r="CV354" t="str">
            <v>-</v>
          </cell>
          <cell r="CW354" t="str">
            <v>-</v>
          </cell>
          <cell r="CX354" t="str">
            <v>-</v>
          </cell>
          <cell r="CY354" t="str">
            <v>-</v>
          </cell>
          <cell r="CZ354" t="str">
            <v>-</v>
          </cell>
          <cell r="DB354" t="str">
            <v>-</v>
          </cell>
          <cell r="DC354" t="str">
            <v>-</v>
          </cell>
          <cell r="DD354" t="str">
            <v>-</v>
          </cell>
          <cell r="DE354" t="str">
            <v>-</v>
          </cell>
          <cell r="DF354" t="str">
            <v>-</v>
          </cell>
          <cell r="DG354" t="str">
            <v>-</v>
          </cell>
        </row>
        <row r="355">
          <cell r="AT355" t="str">
            <v>-</v>
          </cell>
          <cell r="AU355" t="str">
            <v>-</v>
          </cell>
          <cell r="AV355" t="str">
            <v>-</v>
          </cell>
          <cell r="AW355" t="str">
            <v>-</v>
          </cell>
          <cell r="AX355" t="str">
            <v>-</v>
          </cell>
          <cell r="AY355" t="str">
            <v>-</v>
          </cell>
          <cell r="AZ355" t="str">
            <v>-</v>
          </cell>
          <cell r="BA355" t="str">
            <v>-</v>
          </cell>
          <cell r="BB355" t="str">
            <v>-</v>
          </cell>
          <cell r="BC355" t="str">
            <v>-</v>
          </cell>
          <cell r="BD355" t="str">
            <v>-</v>
          </cell>
          <cell r="BE355" t="str">
            <v>-</v>
          </cell>
          <cell r="BF355" t="str">
            <v>-</v>
          </cell>
          <cell r="BG355" t="str">
            <v>-</v>
          </cell>
          <cell r="BH355" t="str">
            <v>-</v>
          </cell>
          <cell r="BI355" t="str">
            <v>-</v>
          </cell>
          <cell r="BJ355" t="str">
            <v>-</v>
          </cell>
          <cell r="BK355" t="str">
            <v>-</v>
          </cell>
          <cell r="BL355" t="str">
            <v>-</v>
          </cell>
          <cell r="BM355" t="str">
            <v>20292</v>
          </cell>
          <cell r="BN355" t="str">
            <v>-</v>
          </cell>
          <cell r="BO355" t="str">
            <v>-</v>
          </cell>
          <cell r="BP355" t="str">
            <v>-</v>
          </cell>
          <cell r="BQ355" t="str">
            <v>-</v>
          </cell>
          <cell r="BR355" t="str">
            <v>-</v>
          </cell>
          <cell r="BS355" t="str">
            <v>-</v>
          </cell>
          <cell r="BT355" t="str">
            <v>-</v>
          </cell>
          <cell r="BU355" t="str">
            <v>-</v>
          </cell>
          <cell r="BV355" t="str">
            <v>-</v>
          </cell>
          <cell r="BW355" t="str">
            <v>-</v>
          </cell>
          <cell r="BX355" t="str">
            <v>-</v>
          </cell>
          <cell r="BY355" t="str">
            <v>-</v>
          </cell>
          <cell r="CB355" t="str">
            <v>-</v>
          </cell>
          <cell r="CC355" t="str">
            <v>-</v>
          </cell>
          <cell r="CD355" t="str">
            <v>-</v>
          </cell>
          <cell r="CE355" t="str">
            <v>-</v>
          </cell>
          <cell r="CF355" t="str">
            <v>-</v>
          </cell>
          <cell r="CG355" t="str">
            <v>-</v>
          </cell>
          <cell r="CH355" t="str">
            <v>-</v>
          </cell>
          <cell r="CI355" t="str">
            <v>-</v>
          </cell>
          <cell r="CJ355" t="str">
            <v>-</v>
          </cell>
          <cell r="CK355" t="str">
            <v>-</v>
          </cell>
          <cell r="CL355" t="str">
            <v>-</v>
          </cell>
          <cell r="CM355" t="str">
            <v>-</v>
          </cell>
          <cell r="CN355" t="str">
            <v>-</v>
          </cell>
          <cell r="CO355" t="str">
            <v>-</v>
          </cell>
          <cell r="CP355" t="str">
            <v>-</v>
          </cell>
          <cell r="CQ355" t="str">
            <v>-</v>
          </cell>
          <cell r="CR355" t="str">
            <v>-</v>
          </cell>
          <cell r="CS355" t="str">
            <v>-</v>
          </cell>
          <cell r="CT355" t="str">
            <v>-</v>
          </cell>
          <cell r="CU355" t="str">
            <v>SAN PABLO CUATRO VENADOS</v>
          </cell>
          <cell r="CV355" t="str">
            <v>-</v>
          </cell>
          <cell r="CW355" t="str">
            <v>-</v>
          </cell>
          <cell r="CX355" t="str">
            <v>-</v>
          </cell>
          <cell r="CY355" t="str">
            <v>-</v>
          </cell>
          <cell r="CZ355" t="str">
            <v>-</v>
          </cell>
          <cell r="DB355" t="str">
            <v>-</v>
          </cell>
          <cell r="DC355" t="str">
            <v>-</v>
          </cell>
          <cell r="DD355" t="str">
            <v>-</v>
          </cell>
          <cell r="DE355" t="str">
            <v>-</v>
          </cell>
          <cell r="DF355" t="str">
            <v>-</v>
          </cell>
          <cell r="DG355" t="str">
            <v>-</v>
          </cell>
        </row>
        <row r="356">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20293</v>
          </cell>
          <cell r="BN356" t="str">
            <v>-</v>
          </cell>
          <cell r="BO356" t="str">
            <v>-</v>
          </cell>
          <cell r="BP356" t="str">
            <v>-</v>
          </cell>
          <cell r="BQ356" t="str">
            <v>-</v>
          </cell>
          <cell r="BR356" t="str">
            <v>-</v>
          </cell>
          <cell r="BS356" t="str">
            <v>-</v>
          </cell>
          <cell r="BT356" t="str">
            <v>-</v>
          </cell>
          <cell r="BU356" t="str">
            <v>-</v>
          </cell>
          <cell r="BV356" t="str">
            <v>-</v>
          </cell>
          <cell r="BW356" t="str">
            <v>-</v>
          </cell>
          <cell r="BX356" t="str">
            <v>-</v>
          </cell>
          <cell r="BY356" t="str">
            <v>-</v>
          </cell>
          <cell r="CB356" t="str">
            <v>-</v>
          </cell>
          <cell r="CC356" t="str">
            <v>-</v>
          </cell>
          <cell r="CD356" t="str">
            <v>-</v>
          </cell>
          <cell r="CE356" t="str">
            <v>-</v>
          </cell>
          <cell r="CF356" t="str">
            <v>-</v>
          </cell>
          <cell r="CG356" t="str">
            <v>-</v>
          </cell>
          <cell r="CH356" t="str">
            <v>-</v>
          </cell>
          <cell r="CI356" t="str">
            <v>-</v>
          </cell>
          <cell r="CJ356" t="str">
            <v>-</v>
          </cell>
          <cell r="CK356" t="str">
            <v>-</v>
          </cell>
          <cell r="CL356" t="str">
            <v>-</v>
          </cell>
          <cell r="CM356" t="str">
            <v>-</v>
          </cell>
          <cell r="CN356" t="str">
            <v>-</v>
          </cell>
          <cell r="CO356" t="str">
            <v>-</v>
          </cell>
          <cell r="CP356" t="str">
            <v>-</v>
          </cell>
          <cell r="CQ356" t="str">
            <v>-</v>
          </cell>
          <cell r="CR356" t="str">
            <v>-</v>
          </cell>
          <cell r="CS356" t="str">
            <v>-</v>
          </cell>
          <cell r="CT356" t="str">
            <v>-</v>
          </cell>
          <cell r="CU356" t="str">
            <v>SAN PABLO ETLA</v>
          </cell>
          <cell r="CV356" t="str">
            <v>-</v>
          </cell>
          <cell r="CW356" t="str">
            <v>-</v>
          </cell>
          <cell r="CX356" t="str">
            <v>-</v>
          </cell>
          <cell r="CY356" t="str">
            <v>-</v>
          </cell>
          <cell r="CZ356" t="str">
            <v>-</v>
          </cell>
          <cell r="DB356" t="str">
            <v>-</v>
          </cell>
          <cell r="DC356" t="str">
            <v>-</v>
          </cell>
          <cell r="DD356" t="str">
            <v>-</v>
          </cell>
          <cell r="DE356" t="str">
            <v>-</v>
          </cell>
          <cell r="DF356" t="str">
            <v>-</v>
          </cell>
          <cell r="DG356" t="str">
            <v>-</v>
          </cell>
        </row>
        <row r="357">
          <cell r="AT357" t="str">
            <v>-</v>
          </cell>
          <cell r="AU357" t="str">
            <v>-</v>
          </cell>
          <cell r="AV357" t="str">
            <v>-</v>
          </cell>
          <cell r="AW357" t="str">
            <v>-</v>
          </cell>
          <cell r="AX357" t="str">
            <v>-</v>
          </cell>
          <cell r="AY357" t="str">
            <v>-</v>
          </cell>
          <cell r="AZ357" t="str">
            <v>-</v>
          </cell>
          <cell r="BA357" t="str">
            <v>-</v>
          </cell>
          <cell r="BB357" t="str">
            <v>-</v>
          </cell>
          <cell r="BC357" t="str">
            <v>-</v>
          </cell>
          <cell r="BD357" t="str">
            <v>-</v>
          </cell>
          <cell r="BE357" t="str">
            <v>-</v>
          </cell>
          <cell r="BF357" t="str">
            <v>-</v>
          </cell>
          <cell r="BG357" t="str">
            <v>-</v>
          </cell>
          <cell r="BH357" t="str">
            <v>-</v>
          </cell>
          <cell r="BI357" t="str">
            <v>-</v>
          </cell>
          <cell r="BJ357" t="str">
            <v>-</v>
          </cell>
          <cell r="BK357" t="str">
            <v>-</v>
          </cell>
          <cell r="BL357" t="str">
            <v>-</v>
          </cell>
          <cell r="BM357" t="str">
            <v>20294</v>
          </cell>
          <cell r="BN357" t="str">
            <v>-</v>
          </cell>
          <cell r="BO357" t="str">
            <v>-</v>
          </cell>
          <cell r="BP357" t="str">
            <v>-</v>
          </cell>
          <cell r="BQ357" t="str">
            <v>-</v>
          </cell>
          <cell r="BR357" t="str">
            <v>-</v>
          </cell>
          <cell r="BS357" t="str">
            <v>-</v>
          </cell>
          <cell r="BT357" t="str">
            <v>-</v>
          </cell>
          <cell r="BU357" t="str">
            <v>-</v>
          </cell>
          <cell r="BV357" t="str">
            <v>-</v>
          </cell>
          <cell r="BW357" t="str">
            <v>-</v>
          </cell>
          <cell r="BX357" t="str">
            <v>-</v>
          </cell>
          <cell r="BY357" t="str">
            <v>-</v>
          </cell>
          <cell r="CB357" t="str">
            <v>-</v>
          </cell>
          <cell r="CC357" t="str">
            <v>-</v>
          </cell>
          <cell r="CD357" t="str">
            <v>-</v>
          </cell>
          <cell r="CE357" t="str">
            <v>-</v>
          </cell>
          <cell r="CF357" t="str">
            <v>-</v>
          </cell>
          <cell r="CG357" t="str">
            <v>-</v>
          </cell>
          <cell r="CH357" t="str">
            <v>-</v>
          </cell>
          <cell r="CI357" t="str">
            <v>-</v>
          </cell>
          <cell r="CJ357" t="str">
            <v>-</v>
          </cell>
          <cell r="CK357" t="str">
            <v>-</v>
          </cell>
          <cell r="CL357" t="str">
            <v>-</v>
          </cell>
          <cell r="CM357" t="str">
            <v>-</v>
          </cell>
          <cell r="CN357" t="str">
            <v>-</v>
          </cell>
          <cell r="CO357" t="str">
            <v>-</v>
          </cell>
          <cell r="CP357" t="str">
            <v>-</v>
          </cell>
          <cell r="CQ357" t="str">
            <v>-</v>
          </cell>
          <cell r="CR357" t="str">
            <v>-</v>
          </cell>
          <cell r="CS357" t="str">
            <v>-</v>
          </cell>
          <cell r="CT357" t="str">
            <v>-</v>
          </cell>
          <cell r="CU357" t="str">
            <v>SAN PABLO HUITZO</v>
          </cell>
          <cell r="CV357" t="str">
            <v>-</v>
          </cell>
          <cell r="CW357" t="str">
            <v>-</v>
          </cell>
          <cell r="CX357" t="str">
            <v>-</v>
          </cell>
          <cell r="CY357" t="str">
            <v>-</v>
          </cell>
          <cell r="CZ357" t="str">
            <v>-</v>
          </cell>
          <cell r="DB357" t="str">
            <v>-</v>
          </cell>
          <cell r="DC357" t="str">
            <v>-</v>
          </cell>
          <cell r="DD357" t="str">
            <v>-</v>
          </cell>
          <cell r="DE357" t="str">
            <v>-</v>
          </cell>
          <cell r="DF357" t="str">
            <v>-</v>
          </cell>
          <cell r="DG357" t="str">
            <v>-</v>
          </cell>
        </row>
        <row r="358">
          <cell r="AT358" t="str">
            <v>-</v>
          </cell>
          <cell r="AU358" t="str">
            <v>-</v>
          </cell>
          <cell r="AV358" t="str">
            <v>-</v>
          </cell>
          <cell r="AW358" t="str">
            <v>-</v>
          </cell>
          <cell r="AX358" t="str">
            <v>-</v>
          </cell>
          <cell r="AY358" t="str">
            <v>-</v>
          </cell>
          <cell r="AZ358" t="str">
            <v>-</v>
          </cell>
          <cell r="BA358" t="str">
            <v>-</v>
          </cell>
          <cell r="BB358" t="str">
            <v>-</v>
          </cell>
          <cell r="BC358" t="str">
            <v>-</v>
          </cell>
          <cell r="BD358" t="str">
            <v>-</v>
          </cell>
          <cell r="BE358" t="str">
            <v>-</v>
          </cell>
          <cell r="BF358" t="str">
            <v>-</v>
          </cell>
          <cell r="BG358" t="str">
            <v>-</v>
          </cell>
          <cell r="BH358" t="str">
            <v>-</v>
          </cell>
          <cell r="BI358" t="str">
            <v>-</v>
          </cell>
          <cell r="BJ358" t="str">
            <v>-</v>
          </cell>
          <cell r="BK358" t="str">
            <v>-</v>
          </cell>
          <cell r="BL358" t="str">
            <v>-</v>
          </cell>
          <cell r="BM358" t="str">
            <v>20295</v>
          </cell>
          <cell r="BN358" t="str">
            <v>-</v>
          </cell>
          <cell r="BO358" t="str">
            <v>-</v>
          </cell>
          <cell r="BP358" t="str">
            <v>-</v>
          </cell>
          <cell r="BQ358" t="str">
            <v>-</v>
          </cell>
          <cell r="BR358" t="str">
            <v>-</v>
          </cell>
          <cell r="BS358" t="str">
            <v>-</v>
          </cell>
          <cell r="BT358" t="str">
            <v>-</v>
          </cell>
          <cell r="BU358" t="str">
            <v>-</v>
          </cell>
          <cell r="BV358" t="str">
            <v>-</v>
          </cell>
          <cell r="BW358" t="str">
            <v>-</v>
          </cell>
          <cell r="BX358" t="str">
            <v>-</v>
          </cell>
          <cell r="BY358" t="str">
            <v>-</v>
          </cell>
          <cell r="CB358" t="str">
            <v>-</v>
          </cell>
          <cell r="CC358" t="str">
            <v>-</v>
          </cell>
          <cell r="CD358" t="str">
            <v>-</v>
          </cell>
          <cell r="CE358" t="str">
            <v>-</v>
          </cell>
          <cell r="CF358" t="str">
            <v>-</v>
          </cell>
          <cell r="CG358" t="str">
            <v>-</v>
          </cell>
          <cell r="CH358" t="str">
            <v>-</v>
          </cell>
          <cell r="CI358" t="str">
            <v>-</v>
          </cell>
          <cell r="CJ358" t="str">
            <v>-</v>
          </cell>
          <cell r="CK358" t="str">
            <v>-</v>
          </cell>
          <cell r="CL358" t="str">
            <v>-</v>
          </cell>
          <cell r="CM358" t="str">
            <v>-</v>
          </cell>
          <cell r="CN358" t="str">
            <v>-</v>
          </cell>
          <cell r="CO358" t="str">
            <v>-</v>
          </cell>
          <cell r="CP358" t="str">
            <v>-</v>
          </cell>
          <cell r="CQ358" t="str">
            <v>-</v>
          </cell>
          <cell r="CR358" t="str">
            <v>-</v>
          </cell>
          <cell r="CS358" t="str">
            <v>-</v>
          </cell>
          <cell r="CT358" t="str">
            <v>-</v>
          </cell>
          <cell r="CU358" t="str">
            <v>SAN PABLO HUIXTEPEC</v>
          </cell>
          <cell r="CV358" t="str">
            <v>-</v>
          </cell>
          <cell r="CW358" t="str">
            <v>-</v>
          </cell>
          <cell r="CX358" t="str">
            <v>-</v>
          </cell>
          <cell r="CY358" t="str">
            <v>-</v>
          </cell>
          <cell r="CZ358" t="str">
            <v>-</v>
          </cell>
          <cell r="DB358" t="str">
            <v>-</v>
          </cell>
          <cell r="DC358" t="str">
            <v>-</v>
          </cell>
          <cell r="DD358" t="str">
            <v>-</v>
          </cell>
          <cell r="DE358" t="str">
            <v>-</v>
          </cell>
          <cell r="DF358" t="str">
            <v>-</v>
          </cell>
          <cell r="DG358" t="str">
            <v>-</v>
          </cell>
        </row>
        <row r="359">
          <cell r="AT359" t="str">
            <v>-</v>
          </cell>
          <cell r="AU359" t="str">
            <v>-</v>
          </cell>
          <cell r="AV359" t="str">
            <v>-</v>
          </cell>
          <cell r="AW359" t="str">
            <v>-</v>
          </cell>
          <cell r="AX359" t="str">
            <v>-</v>
          </cell>
          <cell r="AY359" t="str">
            <v>-</v>
          </cell>
          <cell r="AZ359" t="str">
            <v>-</v>
          </cell>
          <cell r="BA359" t="str">
            <v>-</v>
          </cell>
          <cell r="BB359" t="str">
            <v>-</v>
          </cell>
          <cell r="BC359" t="str">
            <v>-</v>
          </cell>
          <cell r="BD359" t="str">
            <v>-</v>
          </cell>
          <cell r="BE359" t="str">
            <v>-</v>
          </cell>
          <cell r="BF359" t="str">
            <v>-</v>
          </cell>
          <cell r="BG359" t="str">
            <v>-</v>
          </cell>
          <cell r="BH359" t="str">
            <v>-</v>
          </cell>
          <cell r="BI359" t="str">
            <v>-</v>
          </cell>
          <cell r="BJ359" t="str">
            <v>-</v>
          </cell>
          <cell r="BK359" t="str">
            <v>-</v>
          </cell>
          <cell r="BL359" t="str">
            <v>-</v>
          </cell>
          <cell r="BM359" t="str">
            <v>20296</v>
          </cell>
          <cell r="BN359" t="str">
            <v>-</v>
          </cell>
          <cell r="BO359" t="str">
            <v>-</v>
          </cell>
          <cell r="BP359" t="str">
            <v>-</v>
          </cell>
          <cell r="BQ359" t="str">
            <v>-</v>
          </cell>
          <cell r="BR359" t="str">
            <v>-</v>
          </cell>
          <cell r="BS359" t="str">
            <v>-</v>
          </cell>
          <cell r="BT359" t="str">
            <v>-</v>
          </cell>
          <cell r="BU359" t="str">
            <v>-</v>
          </cell>
          <cell r="BV359" t="str">
            <v>-</v>
          </cell>
          <cell r="BW359" t="str">
            <v>-</v>
          </cell>
          <cell r="BX359" t="str">
            <v>-</v>
          </cell>
          <cell r="BY359" t="str">
            <v>-</v>
          </cell>
          <cell r="CB359" t="str">
            <v>-</v>
          </cell>
          <cell r="CC359" t="str">
            <v>-</v>
          </cell>
          <cell r="CD359" t="str">
            <v>-</v>
          </cell>
          <cell r="CE359" t="str">
            <v>-</v>
          </cell>
          <cell r="CF359" t="str">
            <v>-</v>
          </cell>
          <cell r="CG359" t="str">
            <v>-</v>
          </cell>
          <cell r="CH359" t="str">
            <v>-</v>
          </cell>
          <cell r="CI359" t="str">
            <v>-</v>
          </cell>
          <cell r="CJ359" t="str">
            <v>-</v>
          </cell>
          <cell r="CK359" t="str">
            <v>-</v>
          </cell>
          <cell r="CL359" t="str">
            <v>-</v>
          </cell>
          <cell r="CM359" t="str">
            <v>-</v>
          </cell>
          <cell r="CN359" t="str">
            <v>-</v>
          </cell>
          <cell r="CO359" t="str">
            <v>-</v>
          </cell>
          <cell r="CP359" t="str">
            <v>-</v>
          </cell>
          <cell r="CQ359" t="str">
            <v>-</v>
          </cell>
          <cell r="CR359" t="str">
            <v>-</v>
          </cell>
          <cell r="CS359" t="str">
            <v>-</v>
          </cell>
          <cell r="CT359" t="str">
            <v>-</v>
          </cell>
          <cell r="CU359" t="str">
            <v>SAN PABLO MACUILTIANGUIS</v>
          </cell>
          <cell r="CV359" t="str">
            <v>-</v>
          </cell>
          <cell r="CW359" t="str">
            <v>-</v>
          </cell>
          <cell r="CX359" t="str">
            <v>-</v>
          </cell>
          <cell r="CY359" t="str">
            <v>-</v>
          </cell>
          <cell r="CZ359" t="str">
            <v>-</v>
          </cell>
          <cell r="DB359" t="str">
            <v>-</v>
          </cell>
          <cell r="DC359" t="str">
            <v>-</v>
          </cell>
          <cell r="DD359" t="str">
            <v>-</v>
          </cell>
          <cell r="DE359" t="str">
            <v>-</v>
          </cell>
          <cell r="DF359" t="str">
            <v>-</v>
          </cell>
          <cell r="DG359" t="str">
            <v>-</v>
          </cell>
        </row>
        <row r="360">
          <cell r="AT360" t="str">
            <v>-</v>
          </cell>
          <cell r="AU360" t="str">
            <v>-</v>
          </cell>
          <cell r="AV360" t="str">
            <v>-</v>
          </cell>
          <cell r="AW360" t="str">
            <v>-</v>
          </cell>
          <cell r="AX360" t="str">
            <v>-</v>
          </cell>
          <cell r="AY360" t="str">
            <v>-</v>
          </cell>
          <cell r="AZ360" t="str">
            <v>-</v>
          </cell>
          <cell r="BA360" t="str">
            <v>-</v>
          </cell>
          <cell r="BB360" t="str">
            <v>-</v>
          </cell>
          <cell r="BC360" t="str">
            <v>-</v>
          </cell>
          <cell r="BD360" t="str">
            <v>-</v>
          </cell>
          <cell r="BE360" t="str">
            <v>-</v>
          </cell>
          <cell r="BF360" t="str">
            <v>-</v>
          </cell>
          <cell r="BG360" t="str">
            <v>-</v>
          </cell>
          <cell r="BH360" t="str">
            <v>-</v>
          </cell>
          <cell r="BI360" t="str">
            <v>-</v>
          </cell>
          <cell r="BJ360" t="str">
            <v>-</v>
          </cell>
          <cell r="BK360" t="str">
            <v>-</v>
          </cell>
          <cell r="BL360" t="str">
            <v>-</v>
          </cell>
          <cell r="BM360" t="str">
            <v>20297</v>
          </cell>
          <cell r="BN360" t="str">
            <v>-</v>
          </cell>
          <cell r="BO360" t="str">
            <v>-</v>
          </cell>
          <cell r="BP360" t="str">
            <v>-</v>
          </cell>
          <cell r="BQ360" t="str">
            <v>-</v>
          </cell>
          <cell r="BR360" t="str">
            <v>-</v>
          </cell>
          <cell r="BS360" t="str">
            <v>-</v>
          </cell>
          <cell r="BT360" t="str">
            <v>-</v>
          </cell>
          <cell r="BU360" t="str">
            <v>-</v>
          </cell>
          <cell r="BV360" t="str">
            <v>-</v>
          </cell>
          <cell r="BW360" t="str">
            <v>-</v>
          </cell>
          <cell r="BX360" t="str">
            <v>-</v>
          </cell>
          <cell r="BY360" t="str">
            <v>-</v>
          </cell>
          <cell r="CB360" t="str">
            <v>-</v>
          </cell>
          <cell r="CC360" t="str">
            <v>-</v>
          </cell>
          <cell r="CD360" t="str">
            <v>-</v>
          </cell>
          <cell r="CE360" t="str">
            <v>-</v>
          </cell>
          <cell r="CF360" t="str">
            <v>-</v>
          </cell>
          <cell r="CG360" t="str">
            <v>-</v>
          </cell>
          <cell r="CH360" t="str">
            <v>-</v>
          </cell>
          <cell r="CI360" t="str">
            <v>-</v>
          </cell>
          <cell r="CJ360" t="str">
            <v>-</v>
          </cell>
          <cell r="CK360" t="str">
            <v>-</v>
          </cell>
          <cell r="CL360" t="str">
            <v>-</v>
          </cell>
          <cell r="CM360" t="str">
            <v>-</v>
          </cell>
          <cell r="CN360" t="str">
            <v>-</v>
          </cell>
          <cell r="CO360" t="str">
            <v>-</v>
          </cell>
          <cell r="CP360" t="str">
            <v>-</v>
          </cell>
          <cell r="CQ360" t="str">
            <v>-</v>
          </cell>
          <cell r="CR360" t="str">
            <v>-</v>
          </cell>
          <cell r="CS360" t="str">
            <v>-</v>
          </cell>
          <cell r="CT360" t="str">
            <v>-</v>
          </cell>
          <cell r="CU360" t="str">
            <v>SAN PABLO TIJALTEPEC</v>
          </cell>
          <cell r="CV360" t="str">
            <v>-</v>
          </cell>
          <cell r="CW360" t="str">
            <v>-</v>
          </cell>
          <cell r="CX360" t="str">
            <v>-</v>
          </cell>
          <cell r="CY360" t="str">
            <v>-</v>
          </cell>
          <cell r="CZ360" t="str">
            <v>-</v>
          </cell>
          <cell r="DB360" t="str">
            <v>-</v>
          </cell>
          <cell r="DC360" t="str">
            <v>-</v>
          </cell>
          <cell r="DD360" t="str">
            <v>-</v>
          </cell>
          <cell r="DE360" t="str">
            <v>-</v>
          </cell>
          <cell r="DF360" t="str">
            <v>-</v>
          </cell>
          <cell r="DG360" t="str">
            <v>-</v>
          </cell>
        </row>
        <row r="361">
          <cell r="AT361" t="str">
            <v>-</v>
          </cell>
          <cell r="AU361" t="str">
            <v>-</v>
          </cell>
          <cell r="AV361" t="str">
            <v>-</v>
          </cell>
          <cell r="AW361" t="str">
            <v>-</v>
          </cell>
          <cell r="AX361" t="str">
            <v>-</v>
          </cell>
          <cell r="AY361" t="str">
            <v>-</v>
          </cell>
          <cell r="AZ361" t="str">
            <v>-</v>
          </cell>
          <cell r="BA361" t="str">
            <v>-</v>
          </cell>
          <cell r="BB361" t="str">
            <v>-</v>
          </cell>
          <cell r="BC361" t="str">
            <v>-</v>
          </cell>
          <cell r="BD361" t="str">
            <v>-</v>
          </cell>
          <cell r="BE361" t="str">
            <v>-</v>
          </cell>
          <cell r="BF361" t="str">
            <v>-</v>
          </cell>
          <cell r="BG361" t="str">
            <v>-</v>
          </cell>
          <cell r="BH361" t="str">
            <v>-</v>
          </cell>
          <cell r="BI361" t="str">
            <v>-</v>
          </cell>
          <cell r="BJ361" t="str">
            <v>-</v>
          </cell>
          <cell r="BK361" t="str">
            <v>-</v>
          </cell>
          <cell r="BL361" t="str">
            <v>-</v>
          </cell>
          <cell r="BM361" t="str">
            <v>20298</v>
          </cell>
          <cell r="BN361" t="str">
            <v>-</v>
          </cell>
          <cell r="BO361" t="str">
            <v>-</v>
          </cell>
          <cell r="BP361" t="str">
            <v>-</v>
          </cell>
          <cell r="BQ361" t="str">
            <v>-</v>
          </cell>
          <cell r="BR361" t="str">
            <v>-</v>
          </cell>
          <cell r="BS361" t="str">
            <v>-</v>
          </cell>
          <cell r="BT361" t="str">
            <v>-</v>
          </cell>
          <cell r="BU361" t="str">
            <v>-</v>
          </cell>
          <cell r="BV361" t="str">
            <v>-</v>
          </cell>
          <cell r="BW361" t="str">
            <v>-</v>
          </cell>
          <cell r="BX361" t="str">
            <v>-</v>
          </cell>
          <cell r="BY361" t="str">
            <v>-</v>
          </cell>
          <cell r="CB361" t="str">
            <v>-</v>
          </cell>
          <cell r="CC361" t="str">
            <v>-</v>
          </cell>
          <cell r="CD361" t="str">
            <v>-</v>
          </cell>
          <cell r="CE361" t="str">
            <v>-</v>
          </cell>
          <cell r="CF361" t="str">
            <v>-</v>
          </cell>
          <cell r="CG361" t="str">
            <v>-</v>
          </cell>
          <cell r="CH361" t="str">
            <v>-</v>
          </cell>
          <cell r="CI361" t="str">
            <v>-</v>
          </cell>
          <cell r="CJ361" t="str">
            <v>-</v>
          </cell>
          <cell r="CK361" t="str">
            <v>-</v>
          </cell>
          <cell r="CL361" t="str">
            <v>-</v>
          </cell>
          <cell r="CM361" t="str">
            <v>-</v>
          </cell>
          <cell r="CN361" t="str">
            <v>-</v>
          </cell>
          <cell r="CO361" t="str">
            <v>-</v>
          </cell>
          <cell r="CP361" t="str">
            <v>-</v>
          </cell>
          <cell r="CQ361" t="str">
            <v>-</v>
          </cell>
          <cell r="CR361" t="str">
            <v>-</v>
          </cell>
          <cell r="CS361" t="str">
            <v>-</v>
          </cell>
          <cell r="CT361" t="str">
            <v>-</v>
          </cell>
          <cell r="CU361" t="str">
            <v>SAN PABLO VILLA DE MITLA</v>
          </cell>
          <cell r="CV361" t="str">
            <v>-</v>
          </cell>
          <cell r="CW361" t="str">
            <v>-</v>
          </cell>
          <cell r="CX361" t="str">
            <v>-</v>
          </cell>
          <cell r="CY361" t="str">
            <v>-</v>
          </cell>
          <cell r="CZ361" t="str">
            <v>-</v>
          </cell>
          <cell r="DB361" t="str">
            <v>-</v>
          </cell>
          <cell r="DC361" t="str">
            <v>-</v>
          </cell>
          <cell r="DD361" t="str">
            <v>-</v>
          </cell>
          <cell r="DE361" t="str">
            <v>-</v>
          </cell>
          <cell r="DF361" t="str">
            <v>-</v>
          </cell>
          <cell r="DG361" t="str">
            <v>-</v>
          </cell>
        </row>
        <row r="362">
          <cell r="AT362" t="str">
            <v>-</v>
          </cell>
          <cell r="AU362" t="str">
            <v>-</v>
          </cell>
          <cell r="AV362" t="str">
            <v>-</v>
          </cell>
          <cell r="AW362" t="str">
            <v>-</v>
          </cell>
          <cell r="AX362" t="str">
            <v>-</v>
          </cell>
          <cell r="AY362" t="str">
            <v>-</v>
          </cell>
          <cell r="AZ362" t="str">
            <v>-</v>
          </cell>
          <cell r="BA362" t="str">
            <v>-</v>
          </cell>
          <cell r="BB362" t="str">
            <v>-</v>
          </cell>
          <cell r="BC362" t="str">
            <v>-</v>
          </cell>
          <cell r="BD362" t="str">
            <v>-</v>
          </cell>
          <cell r="BE362" t="str">
            <v>-</v>
          </cell>
          <cell r="BF362" t="str">
            <v>-</v>
          </cell>
          <cell r="BG362" t="str">
            <v>-</v>
          </cell>
          <cell r="BH362" t="str">
            <v>-</v>
          </cell>
          <cell r="BI362" t="str">
            <v>-</v>
          </cell>
          <cell r="BJ362" t="str">
            <v>-</v>
          </cell>
          <cell r="BK362" t="str">
            <v>-</v>
          </cell>
          <cell r="BL362" t="str">
            <v>-</v>
          </cell>
          <cell r="BM362" t="str">
            <v>20299</v>
          </cell>
          <cell r="BN362" t="str">
            <v>-</v>
          </cell>
          <cell r="BO362" t="str">
            <v>-</v>
          </cell>
          <cell r="BP362" t="str">
            <v>-</v>
          </cell>
          <cell r="BQ362" t="str">
            <v>-</v>
          </cell>
          <cell r="BR362" t="str">
            <v>-</v>
          </cell>
          <cell r="BS362" t="str">
            <v>-</v>
          </cell>
          <cell r="BT362" t="str">
            <v>-</v>
          </cell>
          <cell r="BU362" t="str">
            <v>-</v>
          </cell>
          <cell r="BV362" t="str">
            <v>-</v>
          </cell>
          <cell r="BW362" t="str">
            <v>-</v>
          </cell>
          <cell r="BX362" t="str">
            <v>-</v>
          </cell>
          <cell r="BY362" t="str">
            <v>-</v>
          </cell>
          <cell r="CB362" t="str">
            <v>-</v>
          </cell>
          <cell r="CC362" t="str">
            <v>-</v>
          </cell>
          <cell r="CD362" t="str">
            <v>-</v>
          </cell>
          <cell r="CE362" t="str">
            <v>-</v>
          </cell>
          <cell r="CF362" t="str">
            <v>-</v>
          </cell>
          <cell r="CG362" t="str">
            <v>-</v>
          </cell>
          <cell r="CH362" t="str">
            <v>-</v>
          </cell>
          <cell r="CI362" t="str">
            <v>-</v>
          </cell>
          <cell r="CJ362" t="str">
            <v>-</v>
          </cell>
          <cell r="CK362" t="str">
            <v>-</v>
          </cell>
          <cell r="CL362" t="str">
            <v>-</v>
          </cell>
          <cell r="CM362" t="str">
            <v>-</v>
          </cell>
          <cell r="CN362" t="str">
            <v>-</v>
          </cell>
          <cell r="CO362" t="str">
            <v>-</v>
          </cell>
          <cell r="CP362" t="str">
            <v>-</v>
          </cell>
          <cell r="CQ362" t="str">
            <v>-</v>
          </cell>
          <cell r="CR362" t="str">
            <v>-</v>
          </cell>
          <cell r="CS362" t="str">
            <v>-</v>
          </cell>
          <cell r="CT362" t="str">
            <v>-</v>
          </cell>
          <cell r="CU362" t="str">
            <v>SAN PABLO YAGANIZA</v>
          </cell>
          <cell r="CV362" t="str">
            <v>-</v>
          </cell>
          <cell r="CW362" t="str">
            <v>-</v>
          </cell>
          <cell r="CX362" t="str">
            <v>-</v>
          </cell>
          <cell r="CY362" t="str">
            <v>-</v>
          </cell>
          <cell r="CZ362" t="str">
            <v>-</v>
          </cell>
          <cell r="DB362" t="str">
            <v>-</v>
          </cell>
          <cell r="DC362" t="str">
            <v>-</v>
          </cell>
          <cell r="DD362" t="str">
            <v>-</v>
          </cell>
          <cell r="DE362" t="str">
            <v>-</v>
          </cell>
          <cell r="DF362" t="str">
            <v>-</v>
          </cell>
          <cell r="DG362" t="str">
            <v>-</v>
          </cell>
        </row>
        <row r="363">
          <cell r="AT363" t="str">
            <v>-</v>
          </cell>
          <cell r="AU363" t="str">
            <v>-</v>
          </cell>
          <cell r="AV363" t="str">
            <v>-</v>
          </cell>
          <cell r="AW363" t="str">
            <v>-</v>
          </cell>
          <cell r="AX363" t="str">
            <v>-</v>
          </cell>
          <cell r="AY363" t="str">
            <v>-</v>
          </cell>
          <cell r="AZ363" t="str">
            <v>-</v>
          </cell>
          <cell r="BA363" t="str">
            <v>-</v>
          </cell>
          <cell r="BB363" t="str">
            <v>-</v>
          </cell>
          <cell r="BC363" t="str">
            <v>-</v>
          </cell>
          <cell r="BD363" t="str">
            <v>-</v>
          </cell>
          <cell r="BE363" t="str">
            <v>-</v>
          </cell>
          <cell r="BF363" t="str">
            <v>-</v>
          </cell>
          <cell r="BG363" t="str">
            <v>-</v>
          </cell>
          <cell r="BH363" t="str">
            <v>-</v>
          </cell>
          <cell r="BI363" t="str">
            <v>-</v>
          </cell>
          <cell r="BJ363" t="str">
            <v>-</v>
          </cell>
          <cell r="BK363" t="str">
            <v>-</v>
          </cell>
          <cell r="BL363" t="str">
            <v>-</v>
          </cell>
          <cell r="BM363" t="str">
            <v>20300</v>
          </cell>
          <cell r="BN363" t="str">
            <v>-</v>
          </cell>
          <cell r="BO363" t="str">
            <v>-</v>
          </cell>
          <cell r="BP363" t="str">
            <v>-</v>
          </cell>
          <cell r="BQ363" t="str">
            <v>-</v>
          </cell>
          <cell r="BR363" t="str">
            <v>-</v>
          </cell>
          <cell r="BS363" t="str">
            <v>-</v>
          </cell>
          <cell r="BT363" t="str">
            <v>-</v>
          </cell>
          <cell r="BU363" t="str">
            <v>-</v>
          </cell>
          <cell r="BV363" t="str">
            <v>-</v>
          </cell>
          <cell r="BW363" t="str">
            <v>-</v>
          </cell>
          <cell r="BX363" t="str">
            <v>-</v>
          </cell>
          <cell r="BY363" t="str">
            <v>-</v>
          </cell>
          <cell r="CB363" t="str">
            <v>-</v>
          </cell>
          <cell r="CC363" t="str">
            <v>-</v>
          </cell>
          <cell r="CD363" t="str">
            <v>-</v>
          </cell>
          <cell r="CE363" t="str">
            <v>-</v>
          </cell>
          <cell r="CF363" t="str">
            <v>-</v>
          </cell>
          <cell r="CG363" t="str">
            <v>-</v>
          </cell>
          <cell r="CH363" t="str">
            <v>-</v>
          </cell>
          <cell r="CI363" t="str">
            <v>-</v>
          </cell>
          <cell r="CJ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SAN PEDRO AMUZGOS</v>
          </cell>
          <cell r="CV363" t="str">
            <v>-</v>
          </cell>
          <cell r="CW363" t="str">
            <v>-</v>
          </cell>
          <cell r="CX363" t="str">
            <v>-</v>
          </cell>
          <cell r="CY363" t="str">
            <v>-</v>
          </cell>
          <cell r="CZ363" t="str">
            <v>-</v>
          </cell>
          <cell r="DB363" t="str">
            <v>-</v>
          </cell>
          <cell r="DC363" t="str">
            <v>-</v>
          </cell>
          <cell r="DD363" t="str">
            <v>-</v>
          </cell>
          <cell r="DE363" t="str">
            <v>-</v>
          </cell>
          <cell r="DF363" t="str">
            <v>-</v>
          </cell>
          <cell r="DG363" t="str">
            <v>-</v>
          </cell>
        </row>
        <row r="364">
          <cell r="AT364" t="str">
            <v>-</v>
          </cell>
          <cell r="AU364" t="str">
            <v>-</v>
          </cell>
          <cell r="AV364" t="str">
            <v>-</v>
          </cell>
          <cell r="AW364" t="str">
            <v>-</v>
          </cell>
          <cell r="AX364" t="str">
            <v>-</v>
          </cell>
          <cell r="AY364" t="str">
            <v>-</v>
          </cell>
          <cell r="AZ364" t="str">
            <v>-</v>
          </cell>
          <cell r="BA364" t="str">
            <v>-</v>
          </cell>
          <cell r="BB364" t="str">
            <v>-</v>
          </cell>
          <cell r="BC364" t="str">
            <v>-</v>
          </cell>
          <cell r="BD364" t="str">
            <v>-</v>
          </cell>
          <cell r="BE364" t="str">
            <v>-</v>
          </cell>
          <cell r="BF364" t="str">
            <v>-</v>
          </cell>
          <cell r="BG364" t="str">
            <v>-</v>
          </cell>
          <cell r="BH364" t="str">
            <v>-</v>
          </cell>
          <cell r="BI364" t="str">
            <v>-</v>
          </cell>
          <cell r="BJ364" t="str">
            <v>-</v>
          </cell>
          <cell r="BK364" t="str">
            <v>-</v>
          </cell>
          <cell r="BL364" t="str">
            <v>-</v>
          </cell>
          <cell r="BM364" t="str">
            <v>20301</v>
          </cell>
          <cell r="BN364" t="str">
            <v>-</v>
          </cell>
          <cell r="BO364" t="str">
            <v>-</v>
          </cell>
          <cell r="BP364" t="str">
            <v>-</v>
          </cell>
          <cell r="BQ364" t="str">
            <v>-</v>
          </cell>
          <cell r="BR364" t="str">
            <v>-</v>
          </cell>
          <cell r="BS364" t="str">
            <v>-</v>
          </cell>
          <cell r="BT364" t="str">
            <v>-</v>
          </cell>
          <cell r="BU364" t="str">
            <v>-</v>
          </cell>
          <cell r="BV364" t="str">
            <v>-</v>
          </cell>
          <cell r="BW364" t="str">
            <v>-</v>
          </cell>
          <cell r="BX364" t="str">
            <v>-</v>
          </cell>
          <cell r="BY364" t="str">
            <v>-</v>
          </cell>
          <cell r="CB364" t="str">
            <v>-</v>
          </cell>
          <cell r="CC364" t="str">
            <v>-</v>
          </cell>
          <cell r="CD364" t="str">
            <v>-</v>
          </cell>
          <cell r="CE364" t="str">
            <v>-</v>
          </cell>
          <cell r="CF364" t="str">
            <v>-</v>
          </cell>
          <cell r="CG364" t="str">
            <v>-</v>
          </cell>
          <cell r="CH364" t="str">
            <v>-</v>
          </cell>
          <cell r="CI364" t="str">
            <v>-</v>
          </cell>
          <cell r="CJ364" t="str">
            <v>-</v>
          </cell>
          <cell r="CK364" t="str">
            <v>-</v>
          </cell>
          <cell r="CL364" t="str">
            <v>-</v>
          </cell>
          <cell r="CM364" t="str">
            <v>-</v>
          </cell>
          <cell r="CN364" t="str">
            <v>-</v>
          </cell>
          <cell r="CO364" t="str">
            <v>-</v>
          </cell>
          <cell r="CP364" t="str">
            <v>-</v>
          </cell>
          <cell r="CQ364" t="str">
            <v>-</v>
          </cell>
          <cell r="CR364" t="str">
            <v>-</v>
          </cell>
          <cell r="CS364" t="str">
            <v>-</v>
          </cell>
          <cell r="CT364" t="str">
            <v>-</v>
          </cell>
          <cell r="CU364" t="str">
            <v>SAN PEDRO APÓSTOL</v>
          </cell>
          <cell r="CV364" t="str">
            <v>-</v>
          </cell>
          <cell r="CW364" t="str">
            <v>-</v>
          </cell>
          <cell r="CX364" t="str">
            <v>-</v>
          </cell>
          <cell r="CY364" t="str">
            <v>-</v>
          </cell>
          <cell r="CZ364" t="str">
            <v>-</v>
          </cell>
          <cell r="DB364" t="str">
            <v>-</v>
          </cell>
          <cell r="DC364" t="str">
            <v>-</v>
          </cell>
          <cell r="DD364" t="str">
            <v>-</v>
          </cell>
          <cell r="DE364" t="str">
            <v>-</v>
          </cell>
          <cell r="DF364" t="str">
            <v>-</v>
          </cell>
          <cell r="DG364" t="str">
            <v>-</v>
          </cell>
        </row>
        <row r="365">
          <cell r="AT365" t="str">
            <v>-</v>
          </cell>
          <cell r="AU365" t="str">
            <v>-</v>
          </cell>
          <cell r="AV365" t="str">
            <v>-</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t="str">
            <v>-</v>
          </cell>
          <cell r="BJ365" t="str">
            <v>-</v>
          </cell>
          <cell r="BK365" t="str">
            <v>-</v>
          </cell>
          <cell r="BL365" t="str">
            <v>-</v>
          </cell>
          <cell r="BM365" t="str">
            <v>20302</v>
          </cell>
          <cell r="BN365" t="str">
            <v>-</v>
          </cell>
          <cell r="BO365" t="str">
            <v>-</v>
          </cell>
          <cell r="BP365" t="str">
            <v>-</v>
          </cell>
          <cell r="BQ365" t="str">
            <v>-</v>
          </cell>
          <cell r="BR365" t="str">
            <v>-</v>
          </cell>
          <cell r="BS365" t="str">
            <v>-</v>
          </cell>
          <cell r="BT365" t="str">
            <v>-</v>
          </cell>
          <cell r="BU365" t="str">
            <v>-</v>
          </cell>
          <cell r="BV365" t="str">
            <v>-</v>
          </cell>
          <cell r="BW365" t="str">
            <v>-</v>
          </cell>
          <cell r="BX365" t="str">
            <v>-</v>
          </cell>
          <cell r="BY365" t="str">
            <v>-</v>
          </cell>
          <cell r="CB365" t="str">
            <v>-</v>
          </cell>
          <cell r="CC365" t="str">
            <v>-</v>
          </cell>
          <cell r="CD365" t="str">
            <v>-</v>
          </cell>
          <cell r="CE365" t="str">
            <v>-</v>
          </cell>
          <cell r="CF365" t="str">
            <v>-</v>
          </cell>
          <cell r="CG365" t="str">
            <v>-</v>
          </cell>
          <cell r="CH365" t="str">
            <v>-</v>
          </cell>
          <cell r="CI365" t="str">
            <v>-</v>
          </cell>
          <cell r="CJ365" t="str">
            <v>-</v>
          </cell>
          <cell r="CK365" t="str">
            <v>-</v>
          </cell>
          <cell r="CL365" t="str">
            <v>-</v>
          </cell>
          <cell r="CM365" t="str">
            <v>-</v>
          </cell>
          <cell r="CN365" t="str">
            <v>-</v>
          </cell>
          <cell r="CO365" t="str">
            <v>-</v>
          </cell>
          <cell r="CP365" t="str">
            <v>-</v>
          </cell>
          <cell r="CQ365" t="str">
            <v>-</v>
          </cell>
          <cell r="CR365" t="str">
            <v>-</v>
          </cell>
          <cell r="CS365" t="str">
            <v>-</v>
          </cell>
          <cell r="CT365" t="str">
            <v>-</v>
          </cell>
          <cell r="CU365" t="str">
            <v>SAN PEDRO ATOYAC</v>
          </cell>
          <cell r="CV365" t="str">
            <v>-</v>
          </cell>
          <cell r="CW365" t="str">
            <v>-</v>
          </cell>
          <cell r="CX365" t="str">
            <v>-</v>
          </cell>
          <cell r="CY365" t="str">
            <v>-</v>
          </cell>
          <cell r="CZ365" t="str">
            <v>-</v>
          </cell>
          <cell r="DB365" t="str">
            <v>-</v>
          </cell>
          <cell r="DC365" t="str">
            <v>-</v>
          </cell>
          <cell r="DD365" t="str">
            <v>-</v>
          </cell>
          <cell r="DE365" t="str">
            <v>-</v>
          </cell>
          <cell r="DF365" t="str">
            <v>-</v>
          </cell>
          <cell r="DG365" t="str">
            <v>-</v>
          </cell>
        </row>
        <row r="366">
          <cell r="AT366" t="str">
            <v>-</v>
          </cell>
          <cell r="AU366" t="str">
            <v>-</v>
          </cell>
          <cell r="AV366" t="str">
            <v>-</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t="str">
            <v>-</v>
          </cell>
          <cell r="BJ366" t="str">
            <v>-</v>
          </cell>
          <cell r="BK366" t="str">
            <v>-</v>
          </cell>
          <cell r="BL366" t="str">
            <v>-</v>
          </cell>
          <cell r="BM366" t="str">
            <v>20303</v>
          </cell>
          <cell r="BN366" t="str">
            <v>-</v>
          </cell>
          <cell r="BO366" t="str">
            <v>-</v>
          </cell>
          <cell r="BP366" t="str">
            <v>-</v>
          </cell>
          <cell r="BQ366" t="str">
            <v>-</v>
          </cell>
          <cell r="BR366" t="str">
            <v>-</v>
          </cell>
          <cell r="BS366" t="str">
            <v>-</v>
          </cell>
          <cell r="BT366" t="str">
            <v>-</v>
          </cell>
          <cell r="BU366" t="str">
            <v>-</v>
          </cell>
          <cell r="BV366" t="str">
            <v>-</v>
          </cell>
          <cell r="BW366" t="str">
            <v>-</v>
          </cell>
          <cell r="BX366" t="str">
            <v>-</v>
          </cell>
          <cell r="BY366" t="str">
            <v>-</v>
          </cell>
          <cell r="CB366" t="str">
            <v>-</v>
          </cell>
          <cell r="CC366" t="str">
            <v>-</v>
          </cell>
          <cell r="CD366" t="str">
            <v>-</v>
          </cell>
          <cell r="CE366" t="str">
            <v>-</v>
          </cell>
          <cell r="CF366" t="str">
            <v>-</v>
          </cell>
          <cell r="CG366" t="str">
            <v>-</v>
          </cell>
          <cell r="CH366" t="str">
            <v>-</v>
          </cell>
          <cell r="CI366" t="str">
            <v>-</v>
          </cell>
          <cell r="CJ366" t="str">
            <v>-</v>
          </cell>
          <cell r="CK366" t="str">
            <v>-</v>
          </cell>
          <cell r="CL366" t="str">
            <v>-</v>
          </cell>
          <cell r="CM366" t="str">
            <v>-</v>
          </cell>
          <cell r="CN366" t="str">
            <v>-</v>
          </cell>
          <cell r="CO366" t="str">
            <v>-</v>
          </cell>
          <cell r="CP366" t="str">
            <v>-</v>
          </cell>
          <cell r="CQ366" t="str">
            <v>-</v>
          </cell>
          <cell r="CR366" t="str">
            <v>-</v>
          </cell>
          <cell r="CS366" t="str">
            <v>-</v>
          </cell>
          <cell r="CT366" t="str">
            <v>-</v>
          </cell>
          <cell r="CU366" t="str">
            <v>SAN PEDRO CAJONOS</v>
          </cell>
          <cell r="CV366" t="str">
            <v>-</v>
          </cell>
          <cell r="CW366" t="str">
            <v>-</v>
          </cell>
          <cell r="CX366" t="str">
            <v>-</v>
          </cell>
          <cell r="CY366" t="str">
            <v>-</v>
          </cell>
          <cell r="CZ366" t="str">
            <v>-</v>
          </cell>
          <cell r="DB366" t="str">
            <v>-</v>
          </cell>
          <cell r="DC366" t="str">
            <v>-</v>
          </cell>
          <cell r="DD366" t="str">
            <v>-</v>
          </cell>
          <cell r="DE366" t="str">
            <v>-</v>
          </cell>
          <cell r="DF366" t="str">
            <v>-</v>
          </cell>
          <cell r="DG366" t="str">
            <v>-</v>
          </cell>
        </row>
        <row r="367">
          <cell r="AT367" t="str">
            <v>-</v>
          </cell>
          <cell r="AU367" t="str">
            <v>-</v>
          </cell>
          <cell r="AV367" t="str">
            <v>-</v>
          </cell>
          <cell r="AW367" t="str">
            <v>-</v>
          </cell>
          <cell r="AX367" t="str">
            <v>-</v>
          </cell>
          <cell r="AY367" t="str">
            <v>-</v>
          </cell>
          <cell r="AZ367" t="str">
            <v>-</v>
          </cell>
          <cell r="BA367" t="str">
            <v>-</v>
          </cell>
          <cell r="BB367" t="str">
            <v>-</v>
          </cell>
          <cell r="BC367" t="str">
            <v>-</v>
          </cell>
          <cell r="BD367" t="str">
            <v>-</v>
          </cell>
          <cell r="BE367" t="str">
            <v>-</v>
          </cell>
          <cell r="BF367" t="str">
            <v>-</v>
          </cell>
          <cell r="BG367" t="str">
            <v>-</v>
          </cell>
          <cell r="BH367" t="str">
            <v>-</v>
          </cell>
          <cell r="BI367" t="str">
            <v>-</v>
          </cell>
          <cell r="BJ367" t="str">
            <v>-</v>
          </cell>
          <cell r="BK367" t="str">
            <v>-</v>
          </cell>
          <cell r="BL367" t="str">
            <v>-</v>
          </cell>
          <cell r="BM367" t="str">
            <v>20304</v>
          </cell>
          <cell r="BN367" t="str">
            <v>-</v>
          </cell>
          <cell r="BO367" t="str">
            <v>-</v>
          </cell>
          <cell r="BP367" t="str">
            <v>-</v>
          </cell>
          <cell r="BQ367" t="str">
            <v>-</v>
          </cell>
          <cell r="BR367" t="str">
            <v>-</v>
          </cell>
          <cell r="BS367" t="str">
            <v>-</v>
          </cell>
          <cell r="BT367" t="str">
            <v>-</v>
          </cell>
          <cell r="BU367" t="str">
            <v>-</v>
          </cell>
          <cell r="BV367" t="str">
            <v>-</v>
          </cell>
          <cell r="BW367" t="str">
            <v>-</v>
          </cell>
          <cell r="BX367" t="str">
            <v>-</v>
          </cell>
          <cell r="BY367" t="str">
            <v>-</v>
          </cell>
          <cell r="CB367" t="str">
            <v>-</v>
          </cell>
          <cell r="CC367" t="str">
            <v>-</v>
          </cell>
          <cell r="CD367" t="str">
            <v>-</v>
          </cell>
          <cell r="CE367" t="str">
            <v>-</v>
          </cell>
          <cell r="CF367" t="str">
            <v>-</v>
          </cell>
          <cell r="CG367" t="str">
            <v>-</v>
          </cell>
          <cell r="CH367" t="str">
            <v>-</v>
          </cell>
          <cell r="CI367" t="str">
            <v>-</v>
          </cell>
          <cell r="CJ367" t="str">
            <v>-</v>
          </cell>
          <cell r="CK367" t="str">
            <v>-</v>
          </cell>
          <cell r="CL367" t="str">
            <v>-</v>
          </cell>
          <cell r="CM367" t="str">
            <v>-</v>
          </cell>
          <cell r="CN367" t="str">
            <v>-</v>
          </cell>
          <cell r="CO367" t="str">
            <v>-</v>
          </cell>
          <cell r="CP367" t="str">
            <v>-</v>
          </cell>
          <cell r="CQ367" t="str">
            <v>-</v>
          </cell>
          <cell r="CR367" t="str">
            <v>-</v>
          </cell>
          <cell r="CS367" t="str">
            <v>-</v>
          </cell>
          <cell r="CT367" t="str">
            <v>-</v>
          </cell>
          <cell r="CU367" t="str">
            <v>SAN PEDRO COXCALTEPEC CÁNTAROS</v>
          </cell>
          <cell r="CV367" t="str">
            <v>-</v>
          </cell>
          <cell r="CW367" t="str">
            <v>-</v>
          </cell>
          <cell r="CX367" t="str">
            <v>-</v>
          </cell>
          <cell r="CY367" t="str">
            <v>-</v>
          </cell>
          <cell r="CZ367" t="str">
            <v>-</v>
          </cell>
          <cell r="DB367" t="str">
            <v>-</v>
          </cell>
          <cell r="DC367" t="str">
            <v>-</v>
          </cell>
          <cell r="DD367" t="str">
            <v>-</v>
          </cell>
          <cell r="DE367" t="str">
            <v>-</v>
          </cell>
          <cell r="DF367" t="str">
            <v>-</v>
          </cell>
          <cell r="DG367" t="str">
            <v>-</v>
          </cell>
        </row>
        <row r="368">
          <cell r="AT368" t="str">
            <v>-</v>
          </cell>
          <cell r="AU368" t="str">
            <v>-</v>
          </cell>
          <cell r="AV368" t="str">
            <v>-</v>
          </cell>
          <cell r="AW368" t="str">
            <v>-</v>
          </cell>
          <cell r="AX368" t="str">
            <v>-</v>
          </cell>
          <cell r="AY368" t="str">
            <v>-</v>
          </cell>
          <cell r="AZ368" t="str">
            <v>-</v>
          </cell>
          <cell r="BA368" t="str">
            <v>-</v>
          </cell>
          <cell r="BB368" t="str">
            <v>-</v>
          </cell>
          <cell r="BC368" t="str">
            <v>-</v>
          </cell>
          <cell r="BD368" t="str">
            <v>-</v>
          </cell>
          <cell r="BE368" t="str">
            <v>-</v>
          </cell>
          <cell r="BF368" t="str">
            <v>-</v>
          </cell>
          <cell r="BG368" t="str">
            <v>-</v>
          </cell>
          <cell r="BH368" t="str">
            <v>-</v>
          </cell>
          <cell r="BI368" t="str">
            <v>-</v>
          </cell>
          <cell r="BJ368" t="str">
            <v>-</v>
          </cell>
          <cell r="BK368" t="str">
            <v>-</v>
          </cell>
          <cell r="BL368" t="str">
            <v>-</v>
          </cell>
          <cell r="BM368" t="str">
            <v>20305</v>
          </cell>
          <cell r="BN368" t="str">
            <v>-</v>
          </cell>
          <cell r="BO368" t="str">
            <v>-</v>
          </cell>
          <cell r="BP368" t="str">
            <v>-</v>
          </cell>
          <cell r="BQ368" t="str">
            <v>-</v>
          </cell>
          <cell r="BR368" t="str">
            <v>-</v>
          </cell>
          <cell r="BS368" t="str">
            <v>-</v>
          </cell>
          <cell r="BT368" t="str">
            <v>-</v>
          </cell>
          <cell r="BU368" t="str">
            <v>-</v>
          </cell>
          <cell r="BV368" t="str">
            <v>-</v>
          </cell>
          <cell r="BW368" t="str">
            <v>-</v>
          </cell>
          <cell r="BX368" t="str">
            <v>-</v>
          </cell>
          <cell r="BY368" t="str">
            <v>-</v>
          </cell>
          <cell r="CB368" t="str">
            <v>-</v>
          </cell>
          <cell r="CC368" t="str">
            <v>-</v>
          </cell>
          <cell r="CD368" t="str">
            <v>-</v>
          </cell>
          <cell r="CE368" t="str">
            <v>-</v>
          </cell>
          <cell r="CF368" t="str">
            <v>-</v>
          </cell>
          <cell r="CG368" t="str">
            <v>-</v>
          </cell>
          <cell r="CH368" t="str">
            <v>-</v>
          </cell>
          <cell r="CI368" t="str">
            <v>-</v>
          </cell>
          <cell r="CJ368" t="str">
            <v>-</v>
          </cell>
          <cell r="CK368" t="str">
            <v>-</v>
          </cell>
          <cell r="CL368" t="str">
            <v>-</v>
          </cell>
          <cell r="CM368" t="str">
            <v>-</v>
          </cell>
          <cell r="CN368" t="str">
            <v>-</v>
          </cell>
          <cell r="CO368" t="str">
            <v>-</v>
          </cell>
          <cell r="CP368" t="str">
            <v>-</v>
          </cell>
          <cell r="CQ368" t="str">
            <v>-</v>
          </cell>
          <cell r="CR368" t="str">
            <v>-</v>
          </cell>
          <cell r="CS368" t="str">
            <v>-</v>
          </cell>
          <cell r="CT368" t="str">
            <v>-</v>
          </cell>
          <cell r="CU368" t="str">
            <v>SAN PEDRO COMITANCILLO</v>
          </cell>
          <cell r="CV368" t="str">
            <v>-</v>
          </cell>
          <cell r="CW368" t="str">
            <v>-</v>
          </cell>
          <cell r="CX368" t="str">
            <v>-</v>
          </cell>
          <cell r="CY368" t="str">
            <v>-</v>
          </cell>
          <cell r="CZ368" t="str">
            <v>-</v>
          </cell>
          <cell r="DB368" t="str">
            <v>-</v>
          </cell>
          <cell r="DC368" t="str">
            <v>-</v>
          </cell>
          <cell r="DD368" t="str">
            <v>-</v>
          </cell>
          <cell r="DE368" t="str">
            <v>-</v>
          </cell>
          <cell r="DF368" t="str">
            <v>-</v>
          </cell>
          <cell r="DG368" t="str">
            <v>-</v>
          </cell>
        </row>
        <row r="369">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t="str">
            <v>20306</v>
          </cell>
          <cell r="BN369" t="str">
            <v>-</v>
          </cell>
          <cell r="BO369" t="str">
            <v>-</v>
          </cell>
          <cell r="BP369" t="str">
            <v>-</v>
          </cell>
          <cell r="BQ369" t="str">
            <v>-</v>
          </cell>
          <cell r="BR369" t="str">
            <v>-</v>
          </cell>
          <cell r="BS369" t="str">
            <v>-</v>
          </cell>
          <cell r="BT369" t="str">
            <v>-</v>
          </cell>
          <cell r="BU369" t="str">
            <v>-</v>
          </cell>
          <cell r="BV369" t="str">
            <v>-</v>
          </cell>
          <cell r="BW369" t="str">
            <v>-</v>
          </cell>
          <cell r="BX369" t="str">
            <v>-</v>
          </cell>
          <cell r="BY369" t="str">
            <v>-</v>
          </cell>
          <cell r="CB369" t="str">
            <v>-</v>
          </cell>
          <cell r="CC369" t="str">
            <v>-</v>
          </cell>
          <cell r="CD369" t="str">
            <v>-</v>
          </cell>
          <cell r="CE369" t="str">
            <v>-</v>
          </cell>
          <cell r="CF369" t="str">
            <v>-</v>
          </cell>
          <cell r="CG369" t="str">
            <v>-</v>
          </cell>
          <cell r="CH369" t="str">
            <v>-</v>
          </cell>
          <cell r="CI369" t="str">
            <v>-</v>
          </cell>
          <cell r="CJ369" t="str">
            <v>-</v>
          </cell>
          <cell r="CK369" t="str">
            <v>-</v>
          </cell>
          <cell r="CL369" t="str">
            <v>-</v>
          </cell>
          <cell r="CM369" t="str">
            <v>-</v>
          </cell>
          <cell r="CN369" t="str">
            <v>-</v>
          </cell>
          <cell r="CO369" t="str">
            <v>-</v>
          </cell>
          <cell r="CP369" t="str">
            <v>-</v>
          </cell>
          <cell r="CQ369" t="str">
            <v>-</v>
          </cell>
          <cell r="CR369" t="str">
            <v>-</v>
          </cell>
          <cell r="CS369" t="str">
            <v>-</v>
          </cell>
          <cell r="CT369" t="str">
            <v>-</v>
          </cell>
          <cell r="CU369" t="str">
            <v>SAN PEDRO EL ALTO</v>
          </cell>
          <cell r="CV369" t="str">
            <v>-</v>
          </cell>
          <cell r="CW369" t="str">
            <v>-</v>
          </cell>
          <cell r="CX369" t="str">
            <v>-</v>
          </cell>
          <cell r="CY369" t="str">
            <v>-</v>
          </cell>
          <cell r="CZ369" t="str">
            <v>-</v>
          </cell>
          <cell r="DB369" t="str">
            <v>-</v>
          </cell>
          <cell r="DC369" t="str">
            <v>-</v>
          </cell>
          <cell r="DD369" t="str">
            <v>-</v>
          </cell>
          <cell r="DE369" t="str">
            <v>-</v>
          </cell>
          <cell r="DF369" t="str">
            <v>-</v>
          </cell>
          <cell r="DG369" t="str">
            <v>-</v>
          </cell>
        </row>
        <row r="370">
          <cell r="AT370" t="str">
            <v>-</v>
          </cell>
          <cell r="AU370" t="str">
            <v>-</v>
          </cell>
          <cell r="AV370" t="str">
            <v>-</v>
          </cell>
          <cell r="AW370" t="str">
            <v>-</v>
          </cell>
          <cell r="AX370" t="str">
            <v>-</v>
          </cell>
          <cell r="AY370" t="str">
            <v>-</v>
          </cell>
          <cell r="AZ370" t="str">
            <v>-</v>
          </cell>
          <cell r="BA370" t="str">
            <v>-</v>
          </cell>
          <cell r="BB370" t="str">
            <v>-</v>
          </cell>
          <cell r="BC370" t="str">
            <v>-</v>
          </cell>
          <cell r="BD370" t="str">
            <v>-</v>
          </cell>
          <cell r="BE370" t="str">
            <v>-</v>
          </cell>
          <cell r="BF370" t="str">
            <v>-</v>
          </cell>
          <cell r="BG370" t="str">
            <v>-</v>
          </cell>
          <cell r="BH370" t="str">
            <v>-</v>
          </cell>
          <cell r="BI370" t="str">
            <v>-</v>
          </cell>
          <cell r="BJ370" t="str">
            <v>-</v>
          </cell>
          <cell r="BK370" t="str">
            <v>-</v>
          </cell>
          <cell r="BL370" t="str">
            <v>-</v>
          </cell>
          <cell r="BM370" t="str">
            <v>20307</v>
          </cell>
          <cell r="BN370" t="str">
            <v>-</v>
          </cell>
          <cell r="BO370" t="str">
            <v>-</v>
          </cell>
          <cell r="BP370" t="str">
            <v>-</v>
          </cell>
          <cell r="BQ370" t="str">
            <v>-</v>
          </cell>
          <cell r="BR370" t="str">
            <v>-</v>
          </cell>
          <cell r="BS370" t="str">
            <v>-</v>
          </cell>
          <cell r="BT370" t="str">
            <v>-</v>
          </cell>
          <cell r="BU370" t="str">
            <v>-</v>
          </cell>
          <cell r="BV370" t="str">
            <v>-</v>
          </cell>
          <cell r="BW370" t="str">
            <v>-</v>
          </cell>
          <cell r="BX370" t="str">
            <v>-</v>
          </cell>
          <cell r="BY370" t="str">
            <v>-</v>
          </cell>
          <cell r="CB370" t="str">
            <v>-</v>
          </cell>
          <cell r="CC370" t="str">
            <v>-</v>
          </cell>
          <cell r="CD370" t="str">
            <v>-</v>
          </cell>
          <cell r="CE370" t="str">
            <v>-</v>
          </cell>
          <cell r="CF370" t="str">
            <v>-</v>
          </cell>
          <cell r="CG370" t="str">
            <v>-</v>
          </cell>
          <cell r="CH370" t="str">
            <v>-</v>
          </cell>
          <cell r="CI370" t="str">
            <v>-</v>
          </cell>
          <cell r="CJ370" t="str">
            <v>-</v>
          </cell>
          <cell r="CK370" t="str">
            <v>-</v>
          </cell>
          <cell r="CL370" t="str">
            <v>-</v>
          </cell>
          <cell r="CM370" t="str">
            <v>-</v>
          </cell>
          <cell r="CN370" t="str">
            <v>-</v>
          </cell>
          <cell r="CO370" t="str">
            <v>-</v>
          </cell>
          <cell r="CP370" t="str">
            <v>-</v>
          </cell>
          <cell r="CQ370" t="str">
            <v>-</v>
          </cell>
          <cell r="CR370" t="str">
            <v>-</v>
          </cell>
          <cell r="CS370" t="str">
            <v>-</v>
          </cell>
          <cell r="CT370" t="str">
            <v>-</v>
          </cell>
          <cell r="CU370" t="str">
            <v>SAN PEDRO HUAMELULA</v>
          </cell>
          <cell r="CV370" t="str">
            <v>-</v>
          </cell>
          <cell r="CW370" t="str">
            <v>-</v>
          </cell>
          <cell r="CX370" t="str">
            <v>-</v>
          </cell>
          <cell r="CY370" t="str">
            <v>-</v>
          </cell>
          <cell r="CZ370" t="str">
            <v>-</v>
          </cell>
          <cell r="DB370" t="str">
            <v>-</v>
          </cell>
          <cell r="DC370" t="str">
            <v>-</v>
          </cell>
          <cell r="DD370" t="str">
            <v>-</v>
          </cell>
          <cell r="DE370" t="str">
            <v>-</v>
          </cell>
          <cell r="DF370" t="str">
            <v>-</v>
          </cell>
          <cell r="DG370" t="str">
            <v>-</v>
          </cell>
        </row>
        <row r="371">
          <cell r="AT371" t="str">
            <v>-</v>
          </cell>
          <cell r="AU371" t="str">
            <v>-</v>
          </cell>
          <cell r="AV371" t="str">
            <v>-</v>
          </cell>
          <cell r="AW371" t="str">
            <v>-</v>
          </cell>
          <cell r="AX371" t="str">
            <v>-</v>
          </cell>
          <cell r="AY371" t="str">
            <v>-</v>
          </cell>
          <cell r="AZ371" t="str">
            <v>-</v>
          </cell>
          <cell r="BA371" t="str">
            <v>-</v>
          </cell>
          <cell r="BB371" t="str">
            <v>-</v>
          </cell>
          <cell r="BC371" t="str">
            <v>-</v>
          </cell>
          <cell r="BD371" t="str">
            <v>-</v>
          </cell>
          <cell r="BE371" t="str">
            <v>-</v>
          </cell>
          <cell r="BF371" t="str">
            <v>-</v>
          </cell>
          <cell r="BG371" t="str">
            <v>-</v>
          </cell>
          <cell r="BH371" t="str">
            <v>-</v>
          </cell>
          <cell r="BI371" t="str">
            <v>-</v>
          </cell>
          <cell r="BJ371" t="str">
            <v>-</v>
          </cell>
          <cell r="BK371" t="str">
            <v>-</v>
          </cell>
          <cell r="BL371" t="str">
            <v>-</v>
          </cell>
          <cell r="BM371" t="str">
            <v>20308</v>
          </cell>
          <cell r="BN371" t="str">
            <v>-</v>
          </cell>
          <cell r="BO371" t="str">
            <v>-</v>
          </cell>
          <cell r="BP371" t="str">
            <v>-</v>
          </cell>
          <cell r="BQ371" t="str">
            <v>-</v>
          </cell>
          <cell r="BR371" t="str">
            <v>-</v>
          </cell>
          <cell r="BS371" t="str">
            <v>-</v>
          </cell>
          <cell r="BT371" t="str">
            <v>-</v>
          </cell>
          <cell r="BU371" t="str">
            <v>-</v>
          </cell>
          <cell r="BV371" t="str">
            <v>-</v>
          </cell>
          <cell r="BW371" t="str">
            <v>-</v>
          </cell>
          <cell r="BX371" t="str">
            <v>-</v>
          </cell>
          <cell r="BY371" t="str">
            <v>-</v>
          </cell>
          <cell r="CB371" t="str">
            <v>-</v>
          </cell>
          <cell r="CC371" t="str">
            <v>-</v>
          </cell>
          <cell r="CD371" t="str">
            <v>-</v>
          </cell>
          <cell r="CE371" t="str">
            <v>-</v>
          </cell>
          <cell r="CF371" t="str">
            <v>-</v>
          </cell>
          <cell r="CG371" t="str">
            <v>-</v>
          </cell>
          <cell r="CH371" t="str">
            <v>-</v>
          </cell>
          <cell r="CI371" t="str">
            <v>-</v>
          </cell>
          <cell r="CJ371" t="str">
            <v>-</v>
          </cell>
          <cell r="CK371" t="str">
            <v>-</v>
          </cell>
          <cell r="CL371" t="str">
            <v>-</v>
          </cell>
          <cell r="CM371" t="str">
            <v>-</v>
          </cell>
          <cell r="CN371" t="str">
            <v>-</v>
          </cell>
          <cell r="CO371" t="str">
            <v>-</v>
          </cell>
          <cell r="CP371" t="str">
            <v>-</v>
          </cell>
          <cell r="CQ371" t="str">
            <v>-</v>
          </cell>
          <cell r="CR371" t="str">
            <v>-</v>
          </cell>
          <cell r="CS371" t="str">
            <v>-</v>
          </cell>
          <cell r="CT371" t="str">
            <v>-</v>
          </cell>
          <cell r="CU371" t="str">
            <v>SAN PEDRO HUILOTEPEC</v>
          </cell>
          <cell r="CV371" t="str">
            <v>-</v>
          </cell>
          <cell r="CW371" t="str">
            <v>-</v>
          </cell>
          <cell r="CX371" t="str">
            <v>-</v>
          </cell>
          <cell r="CY371" t="str">
            <v>-</v>
          </cell>
          <cell r="CZ371" t="str">
            <v>-</v>
          </cell>
          <cell r="DB371" t="str">
            <v>-</v>
          </cell>
          <cell r="DC371" t="str">
            <v>-</v>
          </cell>
          <cell r="DD371" t="str">
            <v>-</v>
          </cell>
          <cell r="DE371" t="str">
            <v>-</v>
          </cell>
          <cell r="DF371" t="str">
            <v>-</v>
          </cell>
          <cell r="DG371" t="str">
            <v>-</v>
          </cell>
        </row>
        <row r="372">
          <cell r="AT372" t="str">
            <v>-</v>
          </cell>
          <cell r="AU372" t="str">
            <v>-</v>
          </cell>
          <cell r="AV372" t="str">
            <v>-</v>
          </cell>
          <cell r="AW372" t="str">
            <v>-</v>
          </cell>
          <cell r="AX372" t="str">
            <v>-</v>
          </cell>
          <cell r="AY372" t="str">
            <v>-</v>
          </cell>
          <cell r="AZ372" t="str">
            <v>-</v>
          </cell>
          <cell r="BA372" t="str">
            <v>-</v>
          </cell>
          <cell r="BB372" t="str">
            <v>-</v>
          </cell>
          <cell r="BC372" t="str">
            <v>-</v>
          </cell>
          <cell r="BD372" t="str">
            <v>-</v>
          </cell>
          <cell r="BE372" t="str">
            <v>-</v>
          </cell>
          <cell r="BF372" t="str">
            <v>-</v>
          </cell>
          <cell r="BG372" t="str">
            <v>-</v>
          </cell>
          <cell r="BH372" t="str">
            <v>-</v>
          </cell>
          <cell r="BI372" t="str">
            <v>-</v>
          </cell>
          <cell r="BJ372" t="str">
            <v>-</v>
          </cell>
          <cell r="BK372" t="str">
            <v>-</v>
          </cell>
          <cell r="BL372" t="str">
            <v>-</v>
          </cell>
          <cell r="BM372" t="str">
            <v>20309</v>
          </cell>
          <cell r="BN372" t="str">
            <v>-</v>
          </cell>
          <cell r="BO372" t="str">
            <v>-</v>
          </cell>
          <cell r="BP372" t="str">
            <v>-</v>
          </cell>
          <cell r="BQ372" t="str">
            <v>-</v>
          </cell>
          <cell r="BR372" t="str">
            <v>-</v>
          </cell>
          <cell r="BS372" t="str">
            <v>-</v>
          </cell>
          <cell r="BT372" t="str">
            <v>-</v>
          </cell>
          <cell r="BU372" t="str">
            <v>-</v>
          </cell>
          <cell r="BV372" t="str">
            <v>-</v>
          </cell>
          <cell r="BW372" t="str">
            <v>-</v>
          </cell>
          <cell r="BX372" t="str">
            <v>-</v>
          </cell>
          <cell r="BY372" t="str">
            <v>-</v>
          </cell>
          <cell r="CB372" t="str">
            <v>-</v>
          </cell>
          <cell r="CC372" t="str">
            <v>-</v>
          </cell>
          <cell r="CD372" t="str">
            <v>-</v>
          </cell>
          <cell r="CE372" t="str">
            <v>-</v>
          </cell>
          <cell r="CF372" t="str">
            <v>-</v>
          </cell>
          <cell r="CG372" t="str">
            <v>-</v>
          </cell>
          <cell r="CH372" t="str">
            <v>-</v>
          </cell>
          <cell r="CI372" t="str">
            <v>-</v>
          </cell>
          <cell r="CJ372" t="str">
            <v>-</v>
          </cell>
          <cell r="CK372" t="str">
            <v>-</v>
          </cell>
          <cell r="CL372" t="str">
            <v>-</v>
          </cell>
          <cell r="CM372" t="str">
            <v>-</v>
          </cell>
          <cell r="CN372" t="str">
            <v>-</v>
          </cell>
          <cell r="CO372" t="str">
            <v>-</v>
          </cell>
          <cell r="CP372" t="str">
            <v>-</v>
          </cell>
          <cell r="CQ372" t="str">
            <v>-</v>
          </cell>
          <cell r="CR372" t="str">
            <v>-</v>
          </cell>
          <cell r="CS372" t="str">
            <v>-</v>
          </cell>
          <cell r="CT372" t="str">
            <v>-</v>
          </cell>
          <cell r="CU372" t="str">
            <v>SAN PEDRO IXCATLÁN</v>
          </cell>
          <cell r="CV372" t="str">
            <v>-</v>
          </cell>
          <cell r="CW372" t="str">
            <v>-</v>
          </cell>
          <cell r="CX372" t="str">
            <v>-</v>
          </cell>
          <cell r="CY372" t="str">
            <v>-</v>
          </cell>
          <cell r="CZ372" t="str">
            <v>-</v>
          </cell>
          <cell r="DB372" t="str">
            <v>-</v>
          </cell>
          <cell r="DC372" t="str">
            <v>-</v>
          </cell>
          <cell r="DD372" t="str">
            <v>-</v>
          </cell>
          <cell r="DE372" t="str">
            <v>-</v>
          </cell>
          <cell r="DF372" t="str">
            <v>-</v>
          </cell>
          <cell r="DG372" t="str">
            <v>-</v>
          </cell>
        </row>
        <row r="373">
          <cell r="AT373" t="str">
            <v>-</v>
          </cell>
          <cell r="AU373" t="str">
            <v>-</v>
          </cell>
          <cell r="AV373" t="str">
            <v>-</v>
          </cell>
          <cell r="AW373" t="str">
            <v>-</v>
          </cell>
          <cell r="AX373" t="str">
            <v>-</v>
          </cell>
          <cell r="AY373" t="str">
            <v>-</v>
          </cell>
          <cell r="AZ373" t="str">
            <v>-</v>
          </cell>
          <cell r="BA373" t="str">
            <v>-</v>
          </cell>
          <cell r="BB373" t="str">
            <v>-</v>
          </cell>
          <cell r="BC373" t="str">
            <v>-</v>
          </cell>
          <cell r="BD373" t="str">
            <v>-</v>
          </cell>
          <cell r="BE373" t="str">
            <v>-</v>
          </cell>
          <cell r="BF373" t="str">
            <v>-</v>
          </cell>
          <cell r="BG373" t="str">
            <v>-</v>
          </cell>
          <cell r="BH373" t="str">
            <v>-</v>
          </cell>
          <cell r="BI373" t="str">
            <v>-</v>
          </cell>
          <cell r="BJ373" t="str">
            <v>-</v>
          </cell>
          <cell r="BK373" t="str">
            <v>-</v>
          </cell>
          <cell r="BL373" t="str">
            <v>-</v>
          </cell>
          <cell r="BM373" t="str">
            <v>20310</v>
          </cell>
          <cell r="BN373" t="str">
            <v>-</v>
          </cell>
          <cell r="BO373" t="str">
            <v>-</v>
          </cell>
          <cell r="BP373" t="str">
            <v>-</v>
          </cell>
          <cell r="BQ373" t="str">
            <v>-</v>
          </cell>
          <cell r="BR373" t="str">
            <v>-</v>
          </cell>
          <cell r="BS373" t="str">
            <v>-</v>
          </cell>
          <cell r="BT373" t="str">
            <v>-</v>
          </cell>
          <cell r="BU373" t="str">
            <v>-</v>
          </cell>
          <cell r="BV373" t="str">
            <v>-</v>
          </cell>
          <cell r="BW373" t="str">
            <v>-</v>
          </cell>
          <cell r="BX373" t="str">
            <v>-</v>
          </cell>
          <cell r="BY373" t="str">
            <v>-</v>
          </cell>
          <cell r="CB373" t="str">
            <v>-</v>
          </cell>
          <cell r="CC373" t="str">
            <v>-</v>
          </cell>
          <cell r="CD373" t="str">
            <v>-</v>
          </cell>
          <cell r="CE373" t="str">
            <v>-</v>
          </cell>
          <cell r="CF373" t="str">
            <v>-</v>
          </cell>
          <cell r="CG373" t="str">
            <v>-</v>
          </cell>
          <cell r="CH373" t="str">
            <v>-</v>
          </cell>
          <cell r="CI373" t="str">
            <v>-</v>
          </cell>
          <cell r="CJ373" t="str">
            <v>-</v>
          </cell>
          <cell r="CK373" t="str">
            <v>-</v>
          </cell>
          <cell r="CL373" t="str">
            <v>-</v>
          </cell>
          <cell r="CM373" t="str">
            <v>-</v>
          </cell>
          <cell r="CN373" t="str">
            <v>-</v>
          </cell>
          <cell r="CO373" t="str">
            <v>-</v>
          </cell>
          <cell r="CP373" t="str">
            <v>-</v>
          </cell>
          <cell r="CQ373" t="str">
            <v>-</v>
          </cell>
          <cell r="CR373" t="str">
            <v>-</v>
          </cell>
          <cell r="CS373" t="str">
            <v>-</v>
          </cell>
          <cell r="CT373" t="str">
            <v>-</v>
          </cell>
          <cell r="CU373" t="str">
            <v>SAN PEDRO IXTLAHUACA</v>
          </cell>
          <cell r="CV373" t="str">
            <v>-</v>
          </cell>
          <cell r="CW373" t="str">
            <v>-</v>
          </cell>
          <cell r="CX373" t="str">
            <v>-</v>
          </cell>
          <cell r="CY373" t="str">
            <v>-</v>
          </cell>
          <cell r="CZ373" t="str">
            <v>-</v>
          </cell>
          <cell r="DB373" t="str">
            <v>-</v>
          </cell>
          <cell r="DC373" t="str">
            <v>-</v>
          </cell>
          <cell r="DD373" t="str">
            <v>-</v>
          </cell>
          <cell r="DE373" t="str">
            <v>-</v>
          </cell>
          <cell r="DF373" t="str">
            <v>-</v>
          </cell>
          <cell r="DG373" t="str">
            <v>-</v>
          </cell>
        </row>
        <row r="374">
          <cell r="AT374" t="str">
            <v>-</v>
          </cell>
          <cell r="AU374" t="str">
            <v>-</v>
          </cell>
          <cell r="AV374" t="str">
            <v>-</v>
          </cell>
          <cell r="AW374" t="str">
            <v>-</v>
          </cell>
          <cell r="AX374" t="str">
            <v>-</v>
          </cell>
          <cell r="AY374" t="str">
            <v>-</v>
          </cell>
          <cell r="AZ374" t="str">
            <v>-</v>
          </cell>
          <cell r="BA374" t="str">
            <v>-</v>
          </cell>
          <cell r="BB374" t="str">
            <v>-</v>
          </cell>
          <cell r="BC374" t="str">
            <v>-</v>
          </cell>
          <cell r="BD374" t="str">
            <v>-</v>
          </cell>
          <cell r="BE374" t="str">
            <v>-</v>
          </cell>
          <cell r="BF374" t="str">
            <v>-</v>
          </cell>
          <cell r="BG374" t="str">
            <v>-</v>
          </cell>
          <cell r="BH374" t="str">
            <v>-</v>
          </cell>
          <cell r="BI374" t="str">
            <v>-</v>
          </cell>
          <cell r="BJ374" t="str">
            <v>-</v>
          </cell>
          <cell r="BK374" t="str">
            <v>-</v>
          </cell>
          <cell r="BL374" t="str">
            <v>-</v>
          </cell>
          <cell r="BM374" t="str">
            <v>20311</v>
          </cell>
          <cell r="BN374" t="str">
            <v>-</v>
          </cell>
          <cell r="BO374" t="str">
            <v>-</v>
          </cell>
          <cell r="BP374" t="str">
            <v>-</v>
          </cell>
          <cell r="BQ374" t="str">
            <v>-</v>
          </cell>
          <cell r="BR374" t="str">
            <v>-</v>
          </cell>
          <cell r="BS374" t="str">
            <v>-</v>
          </cell>
          <cell r="BT374" t="str">
            <v>-</v>
          </cell>
          <cell r="BU374" t="str">
            <v>-</v>
          </cell>
          <cell r="BV374" t="str">
            <v>-</v>
          </cell>
          <cell r="BW374" t="str">
            <v>-</v>
          </cell>
          <cell r="BX374" t="str">
            <v>-</v>
          </cell>
          <cell r="BY374" t="str">
            <v>-</v>
          </cell>
          <cell r="CB374" t="str">
            <v>-</v>
          </cell>
          <cell r="CC374" t="str">
            <v>-</v>
          </cell>
          <cell r="CD374" t="str">
            <v>-</v>
          </cell>
          <cell r="CE374" t="str">
            <v>-</v>
          </cell>
          <cell r="CF374" t="str">
            <v>-</v>
          </cell>
          <cell r="CG374" t="str">
            <v>-</v>
          </cell>
          <cell r="CH374" t="str">
            <v>-</v>
          </cell>
          <cell r="CI374" t="str">
            <v>-</v>
          </cell>
          <cell r="CJ374" t="str">
            <v>-</v>
          </cell>
          <cell r="CK374" t="str">
            <v>-</v>
          </cell>
          <cell r="CL374" t="str">
            <v>-</v>
          </cell>
          <cell r="CM374" t="str">
            <v>-</v>
          </cell>
          <cell r="CN374" t="str">
            <v>-</v>
          </cell>
          <cell r="CO374" t="str">
            <v>-</v>
          </cell>
          <cell r="CP374" t="str">
            <v>-</v>
          </cell>
          <cell r="CQ374" t="str">
            <v>-</v>
          </cell>
          <cell r="CR374" t="str">
            <v>-</v>
          </cell>
          <cell r="CS374" t="str">
            <v>-</v>
          </cell>
          <cell r="CT374" t="str">
            <v>-</v>
          </cell>
          <cell r="CU374" t="str">
            <v>SAN PEDRO JALTEPETONGO</v>
          </cell>
          <cell r="CV374" t="str">
            <v>-</v>
          </cell>
          <cell r="CW374" t="str">
            <v>-</v>
          </cell>
          <cell r="CX374" t="str">
            <v>-</v>
          </cell>
          <cell r="CY374" t="str">
            <v>-</v>
          </cell>
          <cell r="CZ374" t="str">
            <v>-</v>
          </cell>
          <cell r="DB374" t="str">
            <v>-</v>
          </cell>
          <cell r="DC374" t="str">
            <v>-</v>
          </cell>
          <cell r="DD374" t="str">
            <v>-</v>
          </cell>
          <cell r="DE374" t="str">
            <v>-</v>
          </cell>
          <cell r="DF374" t="str">
            <v>-</v>
          </cell>
          <cell r="DG374" t="str">
            <v>-</v>
          </cell>
        </row>
        <row r="375">
          <cell r="AT375" t="str">
            <v>-</v>
          </cell>
          <cell r="AU375" t="str">
            <v>-</v>
          </cell>
          <cell r="AV375" t="str">
            <v>-</v>
          </cell>
          <cell r="AW375" t="str">
            <v>-</v>
          </cell>
          <cell r="AX375" t="str">
            <v>-</v>
          </cell>
          <cell r="AY375" t="str">
            <v>-</v>
          </cell>
          <cell r="AZ375" t="str">
            <v>-</v>
          </cell>
          <cell r="BA375" t="str">
            <v>-</v>
          </cell>
          <cell r="BB375" t="str">
            <v>-</v>
          </cell>
          <cell r="BC375" t="str">
            <v>-</v>
          </cell>
          <cell r="BD375" t="str">
            <v>-</v>
          </cell>
          <cell r="BE375" t="str">
            <v>-</v>
          </cell>
          <cell r="BF375" t="str">
            <v>-</v>
          </cell>
          <cell r="BG375" t="str">
            <v>-</v>
          </cell>
          <cell r="BH375" t="str">
            <v>-</v>
          </cell>
          <cell r="BI375" t="str">
            <v>-</v>
          </cell>
          <cell r="BJ375" t="str">
            <v>-</v>
          </cell>
          <cell r="BK375" t="str">
            <v>-</v>
          </cell>
          <cell r="BL375" t="str">
            <v>-</v>
          </cell>
          <cell r="BM375" t="str">
            <v>20312</v>
          </cell>
          <cell r="BN375" t="str">
            <v>-</v>
          </cell>
          <cell r="BO375" t="str">
            <v>-</v>
          </cell>
          <cell r="BP375" t="str">
            <v>-</v>
          </cell>
          <cell r="BQ375" t="str">
            <v>-</v>
          </cell>
          <cell r="BR375" t="str">
            <v>-</v>
          </cell>
          <cell r="BS375" t="str">
            <v>-</v>
          </cell>
          <cell r="BT375" t="str">
            <v>-</v>
          </cell>
          <cell r="BU375" t="str">
            <v>-</v>
          </cell>
          <cell r="BV375" t="str">
            <v>-</v>
          </cell>
          <cell r="BW375" t="str">
            <v>-</v>
          </cell>
          <cell r="BX375" t="str">
            <v>-</v>
          </cell>
          <cell r="BY375" t="str">
            <v>-</v>
          </cell>
          <cell r="CB375" t="str">
            <v>-</v>
          </cell>
          <cell r="CC375" t="str">
            <v>-</v>
          </cell>
          <cell r="CD375" t="str">
            <v>-</v>
          </cell>
          <cell r="CE375" t="str">
            <v>-</v>
          </cell>
          <cell r="CF375" t="str">
            <v>-</v>
          </cell>
          <cell r="CG375" t="str">
            <v>-</v>
          </cell>
          <cell r="CH375" t="str">
            <v>-</v>
          </cell>
          <cell r="CI375" t="str">
            <v>-</v>
          </cell>
          <cell r="CJ375" t="str">
            <v>-</v>
          </cell>
          <cell r="CK375" t="str">
            <v>-</v>
          </cell>
          <cell r="CL375" t="str">
            <v>-</v>
          </cell>
          <cell r="CM375" t="str">
            <v>-</v>
          </cell>
          <cell r="CN375" t="str">
            <v>-</v>
          </cell>
          <cell r="CO375" t="str">
            <v>-</v>
          </cell>
          <cell r="CP375" t="str">
            <v>-</v>
          </cell>
          <cell r="CQ375" t="str">
            <v>-</v>
          </cell>
          <cell r="CR375" t="str">
            <v>-</v>
          </cell>
          <cell r="CS375" t="str">
            <v>-</v>
          </cell>
          <cell r="CT375" t="str">
            <v>-</v>
          </cell>
          <cell r="CU375" t="str">
            <v>SAN PEDRO JICAYÁN</v>
          </cell>
          <cell r="CV375" t="str">
            <v>-</v>
          </cell>
          <cell r="CW375" t="str">
            <v>-</v>
          </cell>
          <cell r="CX375" t="str">
            <v>-</v>
          </cell>
          <cell r="CY375" t="str">
            <v>-</v>
          </cell>
          <cell r="CZ375" t="str">
            <v>-</v>
          </cell>
          <cell r="DB375" t="str">
            <v>-</v>
          </cell>
          <cell r="DC375" t="str">
            <v>-</v>
          </cell>
          <cell r="DD375" t="str">
            <v>-</v>
          </cell>
          <cell r="DE375" t="str">
            <v>-</v>
          </cell>
          <cell r="DF375" t="str">
            <v>-</v>
          </cell>
          <cell r="DG375" t="str">
            <v>-</v>
          </cell>
        </row>
        <row r="376">
          <cell r="AT376" t="str">
            <v>-</v>
          </cell>
          <cell r="AU376" t="str">
            <v>-</v>
          </cell>
          <cell r="AV376" t="str">
            <v>-</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t="str">
            <v>-</v>
          </cell>
          <cell r="BJ376" t="str">
            <v>-</v>
          </cell>
          <cell r="BK376" t="str">
            <v>-</v>
          </cell>
          <cell r="BL376" t="str">
            <v>-</v>
          </cell>
          <cell r="BM376" t="str">
            <v>20313</v>
          </cell>
          <cell r="BN376" t="str">
            <v>-</v>
          </cell>
          <cell r="BO376" t="str">
            <v>-</v>
          </cell>
          <cell r="BP376" t="str">
            <v>-</v>
          </cell>
          <cell r="BQ376" t="str">
            <v>-</v>
          </cell>
          <cell r="BR376" t="str">
            <v>-</v>
          </cell>
          <cell r="BS376" t="str">
            <v>-</v>
          </cell>
          <cell r="BT376" t="str">
            <v>-</v>
          </cell>
          <cell r="BU376" t="str">
            <v>-</v>
          </cell>
          <cell r="BV376" t="str">
            <v>-</v>
          </cell>
          <cell r="BW376" t="str">
            <v>-</v>
          </cell>
          <cell r="BX376" t="str">
            <v>-</v>
          </cell>
          <cell r="BY376" t="str">
            <v>-</v>
          </cell>
          <cell r="CB376" t="str">
            <v>-</v>
          </cell>
          <cell r="CC376" t="str">
            <v>-</v>
          </cell>
          <cell r="CD376" t="str">
            <v>-</v>
          </cell>
          <cell r="CE376" t="str">
            <v>-</v>
          </cell>
          <cell r="CF376" t="str">
            <v>-</v>
          </cell>
          <cell r="CG376" t="str">
            <v>-</v>
          </cell>
          <cell r="CH376" t="str">
            <v>-</v>
          </cell>
          <cell r="CI376" t="str">
            <v>-</v>
          </cell>
          <cell r="CJ376" t="str">
            <v>-</v>
          </cell>
          <cell r="CK376" t="str">
            <v>-</v>
          </cell>
          <cell r="CL376" t="str">
            <v>-</v>
          </cell>
          <cell r="CM376" t="str">
            <v>-</v>
          </cell>
          <cell r="CN376" t="str">
            <v>-</v>
          </cell>
          <cell r="CO376" t="str">
            <v>-</v>
          </cell>
          <cell r="CP376" t="str">
            <v>-</v>
          </cell>
          <cell r="CQ376" t="str">
            <v>-</v>
          </cell>
          <cell r="CR376" t="str">
            <v>-</v>
          </cell>
          <cell r="CS376" t="str">
            <v>-</v>
          </cell>
          <cell r="CT376" t="str">
            <v>-</v>
          </cell>
          <cell r="CU376" t="str">
            <v>SAN PEDRO JOCOTIPAC</v>
          </cell>
          <cell r="CV376" t="str">
            <v>-</v>
          </cell>
          <cell r="CW376" t="str">
            <v>-</v>
          </cell>
          <cell r="CX376" t="str">
            <v>-</v>
          </cell>
          <cell r="CY376" t="str">
            <v>-</v>
          </cell>
          <cell r="CZ376" t="str">
            <v>-</v>
          </cell>
          <cell r="DB376" t="str">
            <v>-</v>
          </cell>
          <cell r="DC376" t="str">
            <v>-</v>
          </cell>
          <cell r="DD376" t="str">
            <v>-</v>
          </cell>
          <cell r="DE376" t="str">
            <v>-</v>
          </cell>
          <cell r="DF376" t="str">
            <v>-</v>
          </cell>
          <cell r="DG376" t="str">
            <v>-</v>
          </cell>
        </row>
        <row r="377">
          <cell r="AT377" t="str">
            <v>-</v>
          </cell>
          <cell r="AU377" t="str">
            <v>-</v>
          </cell>
          <cell r="AV377" t="str">
            <v>-</v>
          </cell>
          <cell r="AW377" t="str">
            <v>-</v>
          </cell>
          <cell r="AX377" t="str">
            <v>-</v>
          </cell>
          <cell r="AY377" t="str">
            <v>-</v>
          </cell>
          <cell r="AZ377" t="str">
            <v>-</v>
          </cell>
          <cell r="BA377" t="str">
            <v>-</v>
          </cell>
          <cell r="BB377" t="str">
            <v>-</v>
          </cell>
          <cell r="BC377" t="str">
            <v>-</v>
          </cell>
          <cell r="BD377" t="str">
            <v>-</v>
          </cell>
          <cell r="BE377" t="str">
            <v>-</v>
          </cell>
          <cell r="BF377" t="str">
            <v>-</v>
          </cell>
          <cell r="BG377" t="str">
            <v>-</v>
          </cell>
          <cell r="BH377" t="str">
            <v>-</v>
          </cell>
          <cell r="BI377" t="str">
            <v>-</v>
          </cell>
          <cell r="BJ377" t="str">
            <v>-</v>
          </cell>
          <cell r="BK377" t="str">
            <v>-</v>
          </cell>
          <cell r="BL377" t="str">
            <v>-</v>
          </cell>
          <cell r="BM377" t="str">
            <v>20314</v>
          </cell>
          <cell r="BN377" t="str">
            <v>-</v>
          </cell>
          <cell r="BO377" t="str">
            <v>-</v>
          </cell>
          <cell r="BP377" t="str">
            <v>-</v>
          </cell>
          <cell r="BQ377" t="str">
            <v>-</v>
          </cell>
          <cell r="BR377" t="str">
            <v>-</v>
          </cell>
          <cell r="BS377" t="str">
            <v>-</v>
          </cell>
          <cell r="BT377" t="str">
            <v>-</v>
          </cell>
          <cell r="BU377" t="str">
            <v>-</v>
          </cell>
          <cell r="BV377" t="str">
            <v>-</v>
          </cell>
          <cell r="BW377" t="str">
            <v>-</v>
          </cell>
          <cell r="BX377" t="str">
            <v>-</v>
          </cell>
          <cell r="BY377" t="str">
            <v>-</v>
          </cell>
          <cell r="CB377" t="str">
            <v>-</v>
          </cell>
          <cell r="CC377" t="str">
            <v>-</v>
          </cell>
          <cell r="CD377" t="str">
            <v>-</v>
          </cell>
          <cell r="CE377" t="str">
            <v>-</v>
          </cell>
          <cell r="CF377" t="str">
            <v>-</v>
          </cell>
          <cell r="CG377" t="str">
            <v>-</v>
          </cell>
          <cell r="CH377" t="str">
            <v>-</v>
          </cell>
          <cell r="CI377" t="str">
            <v>-</v>
          </cell>
          <cell r="CJ377" t="str">
            <v>-</v>
          </cell>
          <cell r="CK377" t="str">
            <v>-</v>
          </cell>
          <cell r="CL377" t="str">
            <v>-</v>
          </cell>
          <cell r="CM377" t="str">
            <v>-</v>
          </cell>
          <cell r="CN377" t="str">
            <v>-</v>
          </cell>
          <cell r="CO377" t="str">
            <v>-</v>
          </cell>
          <cell r="CP377" t="str">
            <v>-</v>
          </cell>
          <cell r="CQ377" t="str">
            <v>-</v>
          </cell>
          <cell r="CR377" t="str">
            <v>-</v>
          </cell>
          <cell r="CS377" t="str">
            <v>-</v>
          </cell>
          <cell r="CT377" t="str">
            <v>-</v>
          </cell>
          <cell r="CU377" t="str">
            <v>SAN PEDRO JUCHATENGO</v>
          </cell>
          <cell r="CV377" t="str">
            <v>-</v>
          </cell>
          <cell r="CW377" t="str">
            <v>-</v>
          </cell>
          <cell r="CX377" t="str">
            <v>-</v>
          </cell>
          <cell r="CY377" t="str">
            <v>-</v>
          </cell>
          <cell r="CZ377" t="str">
            <v>-</v>
          </cell>
          <cell r="DB377" t="str">
            <v>-</v>
          </cell>
          <cell r="DC377" t="str">
            <v>-</v>
          </cell>
          <cell r="DD377" t="str">
            <v>-</v>
          </cell>
          <cell r="DE377" t="str">
            <v>-</v>
          </cell>
          <cell r="DF377" t="str">
            <v>-</v>
          </cell>
          <cell r="DG377" t="str">
            <v>-</v>
          </cell>
        </row>
        <row r="378">
          <cell r="AT378" t="str">
            <v>-</v>
          </cell>
          <cell r="AU378" t="str">
            <v>-</v>
          </cell>
          <cell r="AV378" t="str">
            <v>-</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t="str">
            <v>-</v>
          </cell>
          <cell r="BJ378" t="str">
            <v>-</v>
          </cell>
          <cell r="BK378" t="str">
            <v>-</v>
          </cell>
          <cell r="BL378" t="str">
            <v>-</v>
          </cell>
          <cell r="BM378" t="str">
            <v>20315</v>
          </cell>
          <cell r="BN378" t="str">
            <v>-</v>
          </cell>
          <cell r="BO378" t="str">
            <v>-</v>
          </cell>
          <cell r="BP378" t="str">
            <v>-</v>
          </cell>
          <cell r="BQ378" t="str">
            <v>-</v>
          </cell>
          <cell r="BR378" t="str">
            <v>-</v>
          </cell>
          <cell r="BS378" t="str">
            <v>-</v>
          </cell>
          <cell r="BT378" t="str">
            <v>-</v>
          </cell>
          <cell r="BU378" t="str">
            <v>-</v>
          </cell>
          <cell r="BV378" t="str">
            <v>-</v>
          </cell>
          <cell r="BW378" t="str">
            <v>-</v>
          </cell>
          <cell r="BX378" t="str">
            <v>-</v>
          </cell>
          <cell r="BY378" t="str">
            <v>-</v>
          </cell>
          <cell r="CB378" t="str">
            <v>-</v>
          </cell>
          <cell r="CC378" t="str">
            <v>-</v>
          </cell>
          <cell r="CD378" t="str">
            <v>-</v>
          </cell>
          <cell r="CE378" t="str">
            <v>-</v>
          </cell>
          <cell r="CF378" t="str">
            <v>-</v>
          </cell>
          <cell r="CG378" t="str">
            <v>-</v>
          </cell>
          <cell r="CH378" t="str">
            <v>-</v>
          </cell>
          <cell r="CI378" t="str">
            <v>-</v>
          </cell>
          <cell r="CJ378" t="str">
            <v>-</v>
          </cell>
          <cell r="CK378" t="str">
            <v>-</v>
          </cell>
          <cell r="CL378" t="str">
            <v>-</v>
          </cell>
          <cell r="CM378" t="str">
            <v>-</v>
          </cell>
          <cell r="CN378" t="str">
            <v>-</v>
          </cell>
          <cell r="CO378" t="str">
            <v>-</v>
          </cell>
          <cell r="CP378" t="str">
            <v>-</v>
          </cell>
          <cell r="CQ378" t="str">
            <v>-</v>
          </cell>
          <cell r="CR378" t="str">
            <v>-</v>
          </cell>
          <cell r="CS378" t="str">
            <v>-</v>
          </cell>
          <cell r="CT378" t="str">
            <v>-</v>
          </cell>
          <cell r="CU378" t="str">
            <v>SAN PEDRO MÁRTIR</v>
          </cell>
          <cell r="CV378" t="str">
            <v>-</v>
          </cell>
          <cell r="CW378" t="str">
            <v>-</v>
          </cell>
          <cell r="CX378" t="str">
            <v>-</v>
          </cell>
          <cell r="CY378" t="str">
            <v>-</v>
          </cell>
          <cell r="CZ378" t="str">
            <v>-</v>
          </cell>
          <cell r="DB378" t="str">
            <v>-</v>
          </cell>
          <cell r="DC378" t="str">
            <v>-</v>
          </cell>
          <cell r="DD378" t="str">
            <v>-</v>
          </cell>
          <cell r="DE378" t="str">
            <v>-</v>
          </cell>
          <cell r="DF378" t="str">
            <v>-</v>
          </cell>
          <cell r="DG378" t="str">
            <v>-</v>
          </cell>
        </row>
        <row r="379">
          <cell r="AT379" t="str">
            <v>-</v>
          </cell>
          <cell r="AU379" t="str">
            <v>-</v>
          </cell>
          <cell r="AV379" t="str">
            <v>-</v>
          </cell>
          <cell r="AW379" t="str">
            <v>-</v>
          </cell>
          <cell r="AX379" t="str">
            <v>-</v>
          </cell>
          <cell r="AY379" t="str">
            <v>-</v>
          </cell>
          <cell r="AZ379" t="str">
            <v>-</v>
          </cell>
          <cell r="BA379" t="str">
            <v>-</v>
          </cell>
          <cell r="BB379" t="str">
            <v>-</v>
          </cell>
          <cell r="BC379" t="str">
            <v>-</v>
          </cell>
          <cell r="BD379" t="str">
            <v>-</v>
          </cell>
          <cell r="BE379" t="str">
            <v>-</v>
          </cell>
          <cell r="BF379" t="str">
            <v>-</v>
          </cell>
          <cell r="BG379" t="str">
            <v>-</v>
          </cell>
          <cell r="BH379" t="str">
            <v>-</v>
          </cell>
          <cell r="BI379" t="str">
            <v>-</v>
          </cell>
          <cell r="BJ379" t="str">
            <v>-</v>
          </cell>
          <cell r="BK379" t="str">
            <v>-</v>
          </cell>
          <cell r="BL379" t="str">
            <v>-</v>
          </cell>
          <cell r="BM379" t="str">
            <v>20316</v>
          </cell>
          <cell r="BN379" t="str">
            <v>-</v>
          </cell>
          <cell r="BO379" t="str">
            <v>-</v>
          </cell>
          <cell r="BP379" t="str">
            <v>-</v>
          </cell>
          <cell r="BQ379" t="str">
            <v>-</v>
          </cell>
          <cell r="BR379" t="str">
            <v>-</v>
          </cell>
          <cell r="BS379" t="str">
            <v>-</v>
          </cell>
          <cell r="BT379" t="str">
            <v>-</v>
          </cell>
          <cell r="BU379" t="str">
            <v>-</v>
          </cell>
          <cell r="BV379" t="str">
            <v>-</v>
          </cell>
          <cell r="BW379" t="str">
            <v>-</v>
          </cell>
          <cell r="BX379" t="str">
            <v>-</v>
          </cell>
          <cell r="BY379" t="str">
            <v>-</v>
          </cell>
          <cell r="CB379" t="str">
            <v>-</v>
          </cell>
          <cell r="CC379" t="str">
            <v>-</v>
          </cell>
          <cell r="CD379" t="str">
            <v>-</v>
          </cell>
          <cell r="CE379" t="str">
            <v>-</v>
          </cell>
          <cell r="CF379" t="str">
            <v>-</v>
          </cell>
          <cell r="CG379" t="str">
            <v>-</v>
          </cell>
          <cell r="CH379" t="str">
            <v>-</v>
          </cell>
          <cell r="CI379" t="str">
            <v>-</v>
          </cell>
          <cell r="CJ379" t="str">
            <v>-</v>
          </cell>
          <cell r="CK379" t="str">
            <v>-</v>
          </cell>
          <cell r="CL379" t="str">
            <v>-</v>
          </cell>
          <cell r="CM379" t="str">
            <v>-</v>
          </cell>
          <cell r="CN379" t="str">
            <v>-</v>
          </cell>
          <cell r="CO379" t="str">
            <v>-</v>
          </cell>
          <cell r="CP379" t="str">
            <v>-</v>
          </cell>
          <cell r="CQ379" t="str">
            <v>-</v>
          </cell>
          <cell r="CR379" t="str">
            <v>-</v>
          </cell>
          <cell r="CS379" t="str">
            <v>-</v>
          </cell>
          <cell r="CT379" t="str">
            <v>-</v>
          </cell>
          <cell r="CU379" t="str">
            <v>SAN PEDRO MÁRTIR QUIECHAPA</v>
          </cell>
          <cell r="CV379" t="str">
            <v>-</v>
          </cell>
          <cell r="CW379" t="str">
            <v>-</v>
          </cell>
          <cell r="CX379" t="str">
            <v>-</v>
          </cell>
          <cell r="CY379" t="str">
            <v>-</v>
          </cell>
          <cell r="CZ379" t="str">
            <v>-</v>
          </cell>
          <cell r="DB379" t="str">
            <v>-</v>
          </cell>
          <cell r="DC379" t="str">
            <v>-</v>
          </cell>
          <cell r="DD379" t="str">
            <v>-</v>
          </cell>
          <cell r="DE379" t="str">
            <v>-</v>
          </cell>
          <cell r="DF379" t="str">
            <v>-</v>
          </cell>
          <cell r="DG379" t="str">
            <v>-</v>
          </cell>
        </row>
        <row r="380">
          <cell r="AT380" t="str">
            <v>-</v>
          </cell>
          <cell r="AU380" t="str">
            <v>-</v>
          </cell>
          <cell r="AV380" t="str">
            <v>-</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t="str">
            <v>-</v>
          </cell>
          <cell r="BJ380" t="str">
            <v>-</v>
          </cell>
          <cell r="BK380" t="str">
            <v>-</v>
          </cell>
          <cell r="BL380" t="str">
            <v>-</v>
          </cell>
          <cell r="BM380" t="str">
            <v>20317</v>
          </cell>
          <cell r="BN380" t="str">
            <v>-</v>
          </cell>
          <cell r="BO380" t="str">
            <v>-</v>
          </cell>
          <cell r="BP380" t="str">
            <v>-</v>
          </cell>
          <cell r="BQ380" t="str">
            <v>-</v>
          </cell>
          <cell r="BR380" t="str">
            <v>-</v>
          </cell>
          <cell r="BS380" t="str">
            <v>-</v>
          </cell>
          <cell r="BT380" t="str">
            <v>-</v>
          </cell>
          <cell r="BU380" t="str">
            <v>-</v>
          </cell>
          <cell r="BV380" t="str">
            <v>-</v>
          </cell>
          <cell r="BW380" t="str">
            <v>-</v>
          </cell>
          <cell r="BX380" t="str">
            <v>-</v>
          </cell>
          <cell r="BY380" t="str">
            <v>-</v>
          </cell>
          <cell r="CB380" t="str">
            <v>-</v>
          </cell>
          <cell r="CC380" t="str">
            <v>-</v>
          </cell>
          <cell r="CD380" t="str">
            <v>-</v>
          </cell>
          <cell r="CE380" t="str">
            <v>-</v>
          </cell>
          <cell r="CF380" t="str">
            <v>-</v>
          </cell>
          <cell r="CG380" t="str">
            <v>-</v>
          </cell>
          <cell r="CH380" t="str">
            <v>-</v>
          </cell>
          <cell r="CI380" t="str">
            <v>-</v>
          </cell>
          <cell r="CJ380" t="str">
            <v>-</v>
          </cell>
          <cell r="CK380" t="str">
            <v>-</v>
          </cell>
          <cell r="CL380" t="str">
            <v>-</v>
          </cell>
          <cell r="CM380" t="str">
            <v>-</v>
          </cell>
          <cell r="CN380" t="str">
            <v>-</v>
          </cell>
          <cell r="CO380" t="str">
            <v>-</v>
          </cell>
          <cell r="CP380" t="str">
            <v>-</v>
          </cell>
          <cell r="CQ380" t="str">
            <v>-</v>
          </cell>
          <cell r="CR380" t="str">
            <v>-</v>
          </cell>
          <cell r="CS380" t="str">
            <v>-</v>
          </cell>
          <cell r="CT380" t="str">
            <v>-</v>
          </cell>
          <cell r="CU380" t="str">
            <v>SAN PEDRO MÁRTIR YUCUXACO</v>
          </cell>
          <cell r="CV380" t="str">
            <v>-</v>
          </cell>
          <cell r="CW380" t="str">
            <v>-</v>
          </cell>
          <cell r="CX380" t="str">
            <v>-</v>
          </cell>
          <cell r="CY380" t="str">
            <v>-</v>
          </cell>
          <cell r="CZ380" t="str">
            <v>-</v>
          </cell>
          <cell r="DB380" t="str">
            <v>-</v>
          </cell>
          <cell r="DC380" t="str">
            <v>-</v>
          </cell>
          <cell r="DD380" t="str">
            <v>-</v>
          </cell>
          <cell r="DE380" t="str">
            <v>-</v>
          </cell>
          <cell r="DF380" t="str">
            <v>-</v>
          </cell>
          <cell r="DG380" t="str">
            <v>-</v>
          </cell>
        </row>
        <row r="381">
          <cell r="AT381" t="str">
            <v>-</v>
          </cell>
          <cell r="AU381" t="str">
            <v>-</v>
          </cell>
          <cell r="AV381" t="str">
            <v>-</v>
          </cell>
          <cell r="AW381" t="str">
            <v>-</v>
          </cell>
          <cell r="AX381" t="str">
            <v>-</v>
          </cell>
          <cell r="AY381" t="str">
            <v>-</v>
          </cell>
          <cell r="AZ381" t="str">
            <v>-</v>
          </cell>
          <cell r="BA381" t="str">
            <v>-</v>
          </cell>
          <cell r="BB381" t="str">
            <v>-</v>
          </cell>
          <cell r="BC381" t="str">
            <v>-</v>
          </cell>
          <cell r="BD381" t="str">
            <v>-</v>
          </cell>
          <cell r="BE381" t="str">
            <v>-</v>
          </cell>
          <cell r="BF381" t="str">
            <v>-</v>
          </cell>
          <cell r="BG381" t="str">
            <v>-</v>
          </cell>
          <cell r="BH381" t="str">
            <v>-</v>
          </cell>
          <cell r="BI381" t="str">
            <v>-</v>
          </cell>
          <cell r="BJ381" t="str">
            <v>-</v>
          </cell>
          <cell r="BK381" t="str">
            <v>-</v>
          </cell>
          <cell r="BL381" t="str">
            <v>-</v>
          </cell>
          <cell r="BM381" t="str">
            <v>20319</v>
          </cell>
          <cell r="BN381" t="str">
            <v>-</v>
          </cell>
          <cell r="BO381" t="str">
            <v>-</v>
          </cell>
          <cell r="BP381" t="str">
            <v>-</v>
          </cell>
          <cell r="BQ381" t="str">
            <v>-</v>
          </cell>
          <cell r="BR381" t="str">
            <v>-</v>
          </cell>
          <cell r="BS381" t="str">
            <v>-</v>
          </cell>
          <cell r="BT381" t="str">
            <v>-</v>
          </cell>
          <cell r="BU381" t="str">
            <v>-</v>
          </cell>
          <cell r="BV381" t="str">
            <v>-</v>
          </cell>
          <cell r="BW381" t="str">
            <v>-</v>
          </cell>
          <cell r="BX381" t="str">
            <v>-</v>
          </cell>
          <cell r="BY381" t="str">
            <v>-</v>
          </cell>
          <cell r="CB381" t="str">
            <v>-</v>
          </cell>
          <cell r="CC381" t="str">
            <v>-</v>
          </cell>
          <cell r="CD381" t="str">
            <v>-</v>
          </cell>
          <cell r="CE381" t="str">
            <v>-</v>
          </cell>
          <cell r="CF381" t="str">
            <v>-</v>
          </cell>
          <cell r="CG381" t="str">
            <v>-</v>
          </cell>
          <cell r="CH381" t="str">
            <v>-</v>
          </cell>
          <cell r="CI381" t="str">
            <v>-</v>
          </cell>
          <cell r="CJ381" t="str">
            <v>-</v>
          </cell>
          <cell r="CK381" t="str">
            <v>-</v>
          </cell>
          <cell r="CL381" t="str">
            <v>-</v>
          </cell>
          <cell r="CM381" t="str">
            <v>-</v>
          </cell>
          <cell r="CN381" t="str">
            <v>-</v>
          </cell>
          <cell r="CO381" t="str">
            <v>-</v>
          </cell>
          <cell r="CP381" t="str">
            <v>-</v>
          </cell>
          <cell r="CQ381" t="str">
            <v>-</v>
          </cell>
          <cell r="CR381" t="str">
            <v>-</v>
          </cell>
          <cell r="CS381" t="str">
            <v>-</v>
          </cell>
          <cell r="CT381" t="str">
            <v>-</v>
          </cell>
          <cell r="CU381" t="str">
            <v>SAN PEDRO MIXTEPEC -DTO. 26 -</v>
          </cell>
          <cell r="CV381" t="str">
            <v>-</v>
          </cell>
          <cell r="CW381" t="str">
            <v>-</v>
          </cell>
          <cell r="CX381" t="str">
            <v>-</v>
          </cell>
          <cell r="CY381" t="str">
            <v>-</v>
          </cell>
          <cell r="CZ381" t="str">
            <v>-</v>
          </cell>
          <cell r="DB381" t="str">
            <v>-</v>
          </cell>
          <cell r="DC381" t="str">
            <v>-</v>
          </cell>
          <cell r="DD381" t="str">
            <v>-</v>
          </cell>
          <cell r="DE381" t="str">
            <v>-</v>
          </cell>
          <cell r="DF381" t="str">
            <v>-</v>
          </cell>
          <cell r="DG381" t="str">
            <v>-</v>
          </cell>
        </row>
        <row r="382">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t="str">
            <v>-</v>
          </cell>
          <cell r="BJ382" t="str">
            <v>-</v>
          </cell>
          <cell r="BK382" t="str">
            <v>-</v>
          </cell>
          <cell r="BL382" t="str">
            <v>-</v>
          </cell>
          <cell r="BM382" t="str">
            <v>20320</v>
          </cell>
          <cell r="BN382" t="str">
            <v>-</v>
          </cell>
          <cell r="BO382" t="str">
            <v>-</v>
          </cell>
          <cell r="BP382" t="str">
            <v>-</v>
          </cell>
          <cell r="BQ382" t="str">
            <v>-</v>
          </cell>
          <cell r="BR382" t="str">
            <v>-</v>
          </cell>
          <cell r="BS382" t="str">
            <v>-</v>
          </cell>
          <cell r="BT382" t="str">
            <v>-</v>
          </cell>
          <cell r="BU382" t="str">
            <v>-</v>
          </cell>
          <cell r="BV382" t="str">
            <v>-</v>
          </cell>
          <cell r="BW382" t="str">
            <v>-</v>
          </cell>
          <cell r="BX382" t="str">
            <v>-</v>
          </cell>
          <cell r="BY382" t="str">
            <v>-</v>
          </cell>
          <cell r="CB382" t="str">
            <v>-</v>
          </cell>
          <cell r="CC382" t="str">
            <v>-</v>
          </cell>
          <cell r="CD382" t="str">
            <v>-</v>
          </cell>
          <cell r="CE382" t="str">
            <v>-</v>
          </cell>
          <cell r="CF382" t="str">
            <v>-</v>
          </cell>
          <cell r="CG382" t="str">
            <v>-</v>
          </cell>
          <cell r="CH382" t="str">
            <v>-</v>
          </cell>
          <cell r="CI382" t="str">
            <v>-</v>
          </cell>
          <cell r="CJ382" t="str">
            <v>-</v>
          </cell>
          <cell r="CK382" t="str">
            <v>-</v>
          </cell>
          <cell r="CL382" t="str">
            <v>-</v>
          </cell>
          <cell r="CM382" t="str">
            <v>-</v>
          </cell>
          <cell r="CN382" t="str">
            <v>-</v>
          </cell>
          <cell r="CO382" t="str">
            <v>-</v>
          </cell>
          <cell r="CP382" t="str">
            <v>-</v>
          </cell>
          <cell r="CQ382" t="str">
            <v>-</v>
          </cell>
          <cell r="CR382" t="str">
            <v>-</v>
          </cell>
          <cell r="CS382" t="str">
            <v>-</v>
          </cell>
          <cell r="CT382" t="str">
            <v>-</v>
          </cell>
          <cell r="CU382" t="str">
            <v>SAN PEDRO MOLINOS</v>
          </cell>
          <cell r="CV382" t="str">
            <v>-</v>
          </cell>
          <cell r="CW382" t="str">
            <v>-</v>
          </cell>
          <cell r="CX382" t="str">
            <v>-</v>
          </cell>
          <cell r="CY382" t="str">
            <v>-</v>
          </cell>
          <cell r="CZ382" t="str">
            <v>-</v>
          </cell>
          <cell r="DB382" t="str">
            <v>-</v>
          </cell>
          <cell r="DC382" t="str">
            <v>-</v>
          </cell>
          <cell r="DD382" t="str">
            <v>-</v>
          </cell>
          <cell r="DE382" t="str">
            <v>-</v>
          </cell>
          <cell r="DF382" t="str">
            <v>-</v>
          </cell>
          <cell r="DG382" t="str">
            <v>-</v>
          </cell>
        </row>
        <row r="383">
          <cell r="AT383" t="str">
            <v>-</v>
          </cell>
          <cell r="AU383" t="str">
            <v>-</v>
          </cell>
          <cell r="AV383" t="str">
            <v>-</v>
          </cell>
          <cell r="AW383" t="str">
            <v>-</v>
          </cell>
          <cell r="AX383" t="str">
            <v>-</v>
          </cell>
          <cell r="AY383" t="str">
            <v>-</v>
          </cell>
          <cell r="AZ383" t="str">
            <v>-</v>
          </cell>
          <cell r="BA383" t="str">
            <v>-</v>
          </cell>
          <cell r="BB383" t="str">
            <v>-</v>
          </cell>
          <cell r="BC383" t="str">
            <v>-</v>
          </cell>
          <cell r="BD383" t="str">
            <v>-</v>
          </cell>
          <cell r="BE383" t="str">
            <v>-</v>
          </cell>
          <cell r="BF383" t="str">
            <v>-</v>
          </cell>
          <cell r="BG383" t="str">
            <v>-</v>
          </cell>
          <cell r="BH383" t="str">
            <v>-</v>
          </cell>
          <cell r="BI383" t="str">
            <v>-</v>
          </cell>
          <cell r="BJ383" t="str">
            <v>-</v>
          </cell>
          <cell r="BK383" t="str">
            <v>-</v>
          </cell>
          <cell r="BL383" t="str">
            <v>-</v>
          </cell>
          <cell r="BM383" t="str">
            <v>20321</v>
          </cell>
          <cell r="BN383" t="str">
            <v>-</v>
          </cell>
          <cell r="BO383" t="str">
            <v>-</v>
          </cell>
          <cell r="BP383" t="str">
            <v>-</v>
          </cell>
          <cell r="BQ383" t="str">
            <v>-</v>
          </cell>
          <cell r="BR383" t="str">
            <v>-</v>
          </cell>
          <cell r="BS383" t="str">
            <v>-</v>
          </cell>
          <cell r="BT383" t="str">
            <v>-</v>
          </cell>
          <cell r="BU383" t="str">
            <v>-</v>
          </cell>
          <cell r="BV383" t="str">
            <v>-</v>
          </cell>
          <cell r="BW383" t="str">
            <v>-</v>
          </cell>
          <cell r="BX383" t="str">
            <v>-</v>
          </cell>
          <cell r="BY383" t="str">
            <v>-</v>
          </cell>
          <cell r="CB383" t="str">
            <v>-</v>
          </cell>
          <cell r="CC383" t="str">
            <v>-</v>
          </cell>
          <cell r="CD383" t="str">
            <v>-</v>
          </cell>
          <cell r="CE383" t="str">
            <v>-</v>
          </cell>
          <cell r="CF383" t="str">
            <v>-</v>
          </cell>
          <cell r="CG383" t="str">
            <v>-</v>
          </cell>
          <cell r="CH383" t="str">
            <v>-</v>
          </cell>
          <cell r="CI383" t="str">
            <v>-</v>
          </cell>
          <cell r="CJ383" t="str">
            <v>-</v>
          </cell>
          <cell r="CK383" t="str">
            <v>-</v>
          </cell>
          <cell r="CL383" t="str">
            <v>-</v>
          </cell>
          <cell r="CM383" t="str">
            <v>-</v>
          </cell>
          <cell r="CN383" t="str">
            <v>-</v>
          </cell>
          <cell r="CO383" t="str">
            <v>-</v>
          </cell>
          <cell r="CP383" t="str">
            <v>-</v>
          </cell>
          <cell r="CQ383" t="str">
            <v>-</v>
          </cell>
          <cell r="CR383" t="str">
            <v>-</v>
          </cell>
          <cell r="CS383" t="str">
            <v>-</v>
          </cell>
          <cell r="CT383" t="str">
            <v>-</v>
          </cell>
          <cell r="CU383" t="str">
            <v>SAN PEDRO NOPALA</v>
          </cell>
          <cell r="CV383" t="str">
            <v>-</v>
          </cell>
          <cell r="CW383" t="str">
            <v>-</v>
          </cell>
          <cell r="CX383" t="str">
            <v>-</v>
          </cell>
          <cell r="CY383" t="str">
            <v>-</v>
          </cell>
          <cell r="CZ383" t="str">
            <v>-</v>
          </cell>
          <cell r="DB383" t="str">
            <v>-</v>
          </cell>
          <cell r="DC383" t="str">
            <v>-</v>
          </cell>
          <cell r="DD383" t="str">
            <v>-</v>
          </cell>
          <cell r="DE383" t="str">
            <v>-</v>
          </cell>
          <cell r="DF383" t="str">
            <v>-</v>
          </cell>
          <cell r="DG383" t="str">
            <v>-</v>
          </cell>
        </row>
        <row r="384">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20322</v>
          </cell>
          <cell r="BN384" t="str">
            <v>-</v>
          </cell>
          <cell r="BO384" t="str">
            <v>-</v>
          </cell>
          <cell r="BP384" t="str">
            <v>-</v>
          </cell>
          <cell r="BQ384" t="str">
            <v>-</v>
          </cell>
          <cell r="BR384" t="str">
            <v>-</v>
          </cell>
          <cell r="BS384" t="str">
            <v>-</v>
          </cell>
          <cell r="BT384" t="str">
            <v>-</v>
          </cell>
          <cell r="BU384" t="str">
            <v>-</v>
          </cell>
          <cell r="BV384" t="str">
            <v>-</v>
          </cell>
          <cell r="BW384" t="str">
            <v>-</v>
          </cell>
          <cell r="BX384" t="str">
            <v>-</v>
          </cell>
          <cell r="BY384" t="str">
            <v>-</v>
          </cell>
          <cell r="CB384" t="str">
            <v>-</v>
          </cell>
          <cell r="CC384" t="str">
            <v>-</v>
          </cell>
          <cell r="CD384" t="str">
            <v>-</v>
          </cell>
          <cell r="CE384" t="str">
            <v>-</v>
          </cell>
          <cell r="CF384" t="str">
            <v>-</v>
          </cell>
          <cell r="CG384" t="str">
            <v>-</v>
          </cell>
          <cell r="CH384" t="str">
            <v>-</v>
          </cell>
          <cell r="CI384" t="str">
            <v>-</v>
          </cell>
          <cell r="CJ384" t="str">
            <v>-</v>
          </cell>
          <cell r="CK384" t="str">
            <v>-</v>
          </cell>
          <cell r="CL384" t="str">
            <v>-</v>
          </cell>
          <cell r="CM384" t="str">
            <v>-</v>
          </cell>
          <cell r="CN384" t="str">
            <v>-</v>
          </cell>
          <cell r="CO384" t="str">
            <v>-</v>
          </cell>
          <cell r="CP384" t="str">
            <v>-</v>
          </cell>
          <cell r="CQ384" t="str">
            <v>-</v>
          </cell>
          <cell r="CR384" t="str">
            <v>-</v>
          </cell>
          <cell r="CS384" t="str">
            <v>-</v>
          </cell>
          <cell r="CT384" t="str">
            <v>-</v>
          </cell>
          <cell r="CU384" t="str">
            <v>SAN PEDRO OCOPETATILLO</v>
          </cell>
          <cell r="CV384" t="str">
            <v>-</v>
          </cell>
          <cell r="CW384" t="str">
            <v>-</v>
          </cell>
          <cell r="CX384" t="str">
            <v>-</v>
          </cell>
          <cell r="CY384" t="str">
            <v>-</v>
          </cell>
          <cell r="CZ384" t="str">
            <v>-</v>
          </cell>
          <cell r="DB384" t="str">
            <v>-</v>
          </cell>
          <cell r="DC384" t="str">
            <v>-</v>
          </cell>
          <cell r="DD384" t="str">
            <v>-</v>
          </cell>
          <cell r="DE384" t="str">
            <v>-</v>
          </cell>
          <cell r="DF384" t="str">
            <v>-</v>
          </cell>
          <cell r="DG384" t="str">
            <v>-</v>
          </cell>
        </row>
        <row r="385">
          <cell r="AT385" t="str">
            <v>-</v>
          </cell>
          <cell r="AU385" t="str">
            <v>-</v>
          </cell>
          <cell r="AV385" t="str">
            <v>-</v>
          </cell>
          <cell r="AW385" t="str">
            <v>-</v>
          </cell>
          <cell r="AX385" t="str">
            <v>-</v>
          </cell>
          <cell r="AY385" t="str">
            <v>-</v>
          </cell>
          <cell r="AZ385" t="str">
            <v>-</v>
          </cell>
          <cell r="BA385" t="str">
            <v>-</v>
          </cell>
          <cell r="BB385" t="str">
            <v>-</v>
          </cell>
          <cell r="BC385" t="str">
            <v>-</v>
          </cell>
          <cell r="BD385" t="str">
            <v>-</v>
          </cell>
          <cell r="BE385" t="str">
            <v>-</v>
          </cell>
          <cell r="BF385" t="str">
            <v>-</v>
          </cell>
          <cell r="BG385" t="str">
            <v>-</v>
          </cell>
          <cell r="BH385" t="str">
            <v>-</v>
          </cell>
          <cell r="BI385" t="str">
            <v>-</v>
          </cell>
          <cell r="BJ385" t="str">
            <v>-</v>
          </cell>
          <cell r="BK385" t="str">
            <v>-</v>
          </cell>
          <cell r="BL385" t="str">
            <v>-</v>
          </cell>
          <cell r="BM385" t="str">
            <v>20323</v>
          </cell>
          <cell r="BN385" t="str">
            <v>-</v>
          </cell>
          <cell r="BO385" t="str">
            <v>-</v>
          </cell>
          <cell r="BP385" t="str">
            <v>-</v>
          </cell>
          <cell r="BQ385" t="str">
            <v>-</v>
          </cell>
          <cell r="BR385" t="str">
            <v>-</v>
          </cell>
          <cell r="BS385" t="str">
            <v>-</v>
          </cell>
          <cell r="BT385" t="str">
            <v>-</v>
          </cell>
          <cell r="BU385" t="str">
            <v>-</v>
          </cell>
          <cell r="BV385" t="str">
            <v>-</v>
          </cell>
          <cell r="BW385" t="str">
            <v>-</v>
          </cell>
          <cell r="BX385" t="str">
            <v>-</v>
          </cell>
          <cell r="BY385" t="str">
            <v>-</v>
          </cell>
          <cell r="CB385" t="str">
            <v>-</v>
          </cell>
          <cell r="CC385" t="str">
            <v>-</v>
          </cell>
          <cell r="CD385" t="str">
            <v>-</v>
          </cell>
          <cell r="CE385" t="str">
            <v>-</v>
          </cell>
          <cell r="CF385" t="str">
            <v>-</v>
          </cell>
          <cell r="CG385" t="str">
            <v>-</v>
          </cell>
          <cell r="CH385" t="str">
            <v>-</v>
          </cell>
          <cell r="CI385" t="str">
            <v>-</v>
          </cell>
          <cell r="CJ385" t="str">
            <v>-</v>
          </cell>
          <cell r="CK385" t="str">
            <v>-</v>
          </cell>
          <cell r="CL385" t="str">
            <v>-</v>
          </cell>
          <cell r="CM385" t="str">
            <v>-</v>
          </cell>
          <cell r="CN385" t="str">
            <v>-</v>
          </cell>
          <cell r="CO385" t="str">
            <v>-</v>
          </cell>
          <cell r="CP385" t="str">
            <v>-</v>
          </cell>
          <cell r="CQ385" t="str">
            <v>-</v>
          </cell>
          <cell r="CR385" t="str">
            <v>-</v>
          </cell>
          <cell r="CS385" t="str">
            <v>-</v>
          </cell>
          <cell r="CT385" t="str">
            <v>-</v>
          </cell>
          <cell r="CU385" t="str">
            <v>SAN PEDRO OCOTEPEC</v>
          </cell>
          <cell r="CV385" t="str">
            <v>-</v>
          </cell>
          <cell r="CW385" t="str">
            <v>-</v>
          </cell>
          <cell r="CX385" t="str">
            <v>-</v>
          </cell>
          <cell r="CY385" t="str">
            <v>-</v>
          </cell>
          <cell r="CZ385" t="str">
            <v>-</v>
          </cell>
          <cell r="DB385" t="str">
            <v>-</v>
          </cell>
          <cell r="DC385" t="str">
            <v>-</v>
          </cell>
          <cell r="DD385" t="str">
            <v>-</v>
          </cell>
          <cell r="DE385" t="str">
            <v>-</v>
          </cell>
          <cell r="DF385" t="str">
            <v>-</v>
          </cell>
          <cell r="DG385" t="str">
            <v>-</v>
          </cell>
        </row>
        <row r="386">
          <cell r="AT386" t="str">
            <v>-</v>
          </cell>
          <cell r="AU386" t="str">
            <v>-</v>
          </cell>
          <cell r="AV386" t="str">
            <v>-</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t="str">
            <v>-</v>
          </cell>
          <cell r="BJ386" t="str">
            <v>-</v>
          </cell>
          <cell r="BK386" t="str">
            <v>-</v>
          </cell>
          <cell r="BL386" t="str">
            <v>-</v>
          </cell>
          <cell r="BM386" t="str">
            <v>20325</v>
          </cell>
          <cell r="BN386" t="str">
            <v>-</v>
          </cell>
          <cell r="BO386" t="str">
            <v>-</v>
          </cell>
          <cell r="BP386" t="str">
            <v>-</v>
          </cell>
          <cell r="BQ386" t="str">
            <v>-</v>
          </cell>
          <cell r="BR386" t="str">
            <v>-</v>
          </cell>
          <cell r="BS386" t="str">
            <v>-</v>
          </cell>
          <cell r="BT386" t="str">
            <v>-</v>
          </cell>
          <cell r="BU386" t="str">
            <v>-</v>
          </cell>
          <cell r="BV386" t="str">
            <v>-</v>
          </cell>
          <cell r="BW386" t="str">
            <v>-</v>
          </cell>
          <cell r="BX386" t="str">
            <v>-</v>
          </cell>
          <cell r="BY386" t="str">
            <v>-</v>
          </cell>
          <cell r="CB386" t="str">
            <v>-</v>
          </cell>
          <cell r="CC386" t="str">
            <v>-</v>
          </cell>
          <cell r="CD386" t="str">
            <v>-</v>
          </cell>
          <cell r="CE386" t="str">
            <v>-</v>
          </cell>
          <cell r="CF386" t="str">
            <v>-</v>
          </cell>
          <cell r="CG386" t="str">
            <v>-</v>
          </cell>
          <cell r="CH386" t="str">
            <v>-</v>
          </cell>
          <cell r="CI386" t="str">
            <v>-</v>
          </cell>
          <cell r="CJ386" t="str">
            <v>-</v>
          </cell>
          <cell r="CK386" t="str">
            <v>-</v>
          </cell>
          <cell r="CL386" t="str">
            <v>-</v>
          </cell>
          <cell r="CM386" t="str">
            <v>-</v>
          </cell>
          <cell r="CN386" t="str">
            <v>-</v>
          </cell>
          <cell r="CO386" t="str">
            <v>-</v>
          </cell>
          <cell r="CP386" t="str">
            <v>-</v>
          </cell>
          <cell r="CQ386" t="str">
            <v>-</v>
          </cell>
          <cell r="CR386" t="str">
            <v>-</v>
          </cell>
          <cell r="CS386" t="str">
            <v>-</v>
          </cell>
          <cell r="CT386" t="str">
            <v>-</v>
          </cell>
          <cell r="CU386" t="str">
            <v>SAN PEDRO QUIATONI</v>
          </cell>
          <cell r="CV386" t="str">
            <v>-</v>
          </cell>
          <cell r="CW386" t="str">
            <v>-</v>
          </cell>
          <cell r="CX386" t="str">
            <v>-</v>
          </cell>
          <cell r="CY386" t="str">
            <v>-</v>
          </cell>
          <cell r="CZ386" t="str">
            <v>-</v>
          </cell>
          <cell r="DB386" t="str">
            <v>-</v>
          </cell>
          <cell r="DC386" t="str">
            <v>-</v>
          </cell>
          <cell r="DD386" t="str">
            <v>-</v>
          </cell>
          <cell r="DE386" t="str">
            <v>-</v>
          </cell>
          <cell r="DF386" t="str">
            <v>-</v>
          </cell>
          <cell r="DG386" t="str">
            <v>-</v>
          </cell>
        </row>
        <row r="387">
          <cell r="AT387" t="str">
            <v>-</v>
          </cell>
          <cell r="AU387" t="str">
            <v>-</v>
          </cell>
          <cell r="AV387" t="str">
            <v>-</v>
          </cell>
          <cell r="AW387" t="str">
            <v>-</v>
          </cell>
          <cell r="AX387" t="str">
            <v>-</v>
          </cell>
          <cell r="AY387" t="str">
            <v>-</v>
          </cell>
          <cell r="AZ387" t="str">
            <v>-</v>
          </cell>
          <cell r="BA387" t="str">
            <v>-</v>
          </cell>
          <cell r="BB387" t="str">
            <v>-</v>
          </cell>
          <cell r="BC387" t="str">
            <v>-</v>
          </cell>
          <cell r="BD387" t="str">
            <v>-</v>
          </cell>
          <cell r="BE387" t="str">
            <v>-</v>
          </cell>
          <cell r="BF387" t="str">
            <v>-</v>
          </cell>
          <cell r="BG387" t="str">
            <v>-</v>
          </cell>
          <cell r="BH387" t="str">
            <v>-</v>
          </cell>
          <cell r="BI387" t="str">
            <v>-</v>
          </cell>
          <cell r="BJ387" t="str">
            <v>-</v>
          </cell>
          <cell r="BK387" t="str">
            <v>-</v>
          </cell>
          <cell r="BL387" t="str">
            <v>-</v>
          </cell>
          <cell r="BM387" t="str">
            <v>20326</v>
          </cell>
          <cell r="BN387" t="str">
            <v>-</v>
          </cell>
          <cell r="BO387" t="str">
            <v>-</v>
          </cell>
          <cell r="BP387" t="str">
            <v>-</v>
          </cell>
          <cell r="BQ387" t="str">
            <v>-</v>
          </cell>
          <cell r="BR387" t="str">
            <v>-</v>
          </cell>
          <cell r="BS387" t="str">
            <v>-</v>
          </cell>
          <cell r="BT387" t="str">
            <v>-</v>
          </cell>
          <cell r="BU387" t="str">
            <v>-</v>
          </cell>
          <cell r="BV387" t="str">
            <v>-</v>
          </cell>
          <cell r="BW387" t="str">
            <v>-</v>
          </cell>
          <cell r="BX387" t="str">
            <v>-</v>
          </cell>
          <cell r="BY387" t="str">
            <v>-</v>
          </cell>
          <cell r="CB387" t="str">
            <v>-</v>
          </cell>
          <cell r="CC387" t="str">
            <v>-</v>
          </cell>
          <cell r="CD387" t="str">
            <v>-</v>
          </cell>
          <cell r="CE387" t="str">
            <v>-</v>
          </cell>
          <cell r="CF387" t="str">
            <v>-</v>
          </cell>
          <cell r="CG387" t="str">
            <v>-</v>
          </cell>
          <cell r="CH387" t="str">
            <v>-</v>
          </cell>
          <cell r="CI387" t="str">
            <v>-</v>
          </cell>
          <cell r="CJ387" t="str">
            <v>-</v>
          </cell>
          <cell r="CK387" t="str">
            <v>-</v>
          </cell>
          <cell r="CL387" t="str">
            <v>-</v>
          </cell>
          <cell r="CM387" t="str">
            <v>-</v>
          </cell>
          <cell r="CN387" t="str">
            <v>-</v>
          </cell>
          <cell r="CO387" t="str">
            <v>-</v>
          </cell>
          <cell r="CP387" t="str">
            <v>-</v>
          </cell>
          <cell r="CQ387" t="str">
            <v>-</v>
          </cell>
          <cell r="CR387" t="str">
            <v>-</v>
          </cell>
          <cell r="CS387" t="str">
            <v>-</v>
          </cell>
          <cell r="CT387" t="str">
            <v>-</v>
          </cell>
          <cell r="CU387" t="str">
            <v>SAN PEDRO SOCHIÁPAM</v>
          </cell>
          <cell r="CV387" t="str">
            <v>-</v>
          </cell>
          <cell r="CW387" t="str">
            <v>-</v>
          </cell>
          <cell r="CX387" t="str">
            <v>-</v>
          </cell>
          <cell r="CY387" t="str">
            <v>-</v>
          </cell>
          <cell r="CZ387" t="str">
            <v>-</v>
          </cell>
          <cell r="DB387" t="str">
            <v>-</v>
          </cell>
          <cell r="DC387" t="str">
            <v>-</v>
          </cell>
          <cell r="DD387" t="str">
            <v>-</v>
          </cell>
          <cell r="DE387" t="str">
            <v>-</v>
          </cell>
          <cell r="DF387" t="str">
            <v>-</v>
          </cell>
          <cell r="DG387" t="str">
            <v>-</v>
          </cell>
        </row>
        <row r="388">
          <cell r="AT388" t="str">
            <v>-</v>
          </cell>
          <cell r="AU388" t="str">
            <v>-</v>
          </cell>
          <cell r="AV388" t="str">
            <v>-</v>
          </cell>
          <cell r="AW388" t="str">
            <v>-</v>
          </cell>
          <cell r="AX388" t="str">
            <v>-</v>
          </cell>
          <cell r="AY388" t="str">
            <v>-</v>
          </cell>
          <cell r="AZ388" t="str">
            <v>-</v>
          </cell>
          <cell r="BA388" t="str">
            <v>-</v>
          </cell>
          <cell r="BB388" t="str">
            <v>-</v>
          </cell>
          <cell r="BC388" t="str">
            <v>-</v>
          </cell>
          <cell r="BD388" t="str">
            <v>-</v>
          </cell>
          <cell r="BE388" t="str">
            <v>-</v>
          </cell>
          <cell r="BF388" t="str">
            <v>-</v>
          </cell>
          <cell r="BG388" t="str">
            <v>-</v>
          </cell>
          <cell r="BH388" t="str">
            <v>-</v>
          </cell>
          <cell r="BI388" t="str">
            <v>-</v>
          </cell>
          <cell r="BJ388" t="str">
            <v>-</v>
          </cell>
          <cell r="BK388" t="str">
            <v>-</v>
          </cell>
          <cell r="BL388" t="str">
            <v>-</v>
          </cell>
          <cell r="BM388" t="str">
            <v>20327</v>
          </cell>
          <cell r="BN388" t="str">
            <v>-</v>
          </cell>
          <cell r="BO388" t="str">
            <v>-</v>
          </cell>
          <cell r="BP388" t="str">
            <v>-</v>
          </cell>
          <cell r="BQ388" t="str">
            <v>-</v>
          </cell>
          <cell r="BR388" t="str">
            <v>-</v>
          </cell>
          <cell r="BS388" t="str">
            <v>-</v>
          </cell>
          <cell r="BT388" t="str">
            <v>-</v>
          </cell>
          <cell r="BU388" t="str">
            <v>-</v>
          </cell>
          <cell r="BV388" t="str">
            <v>-</v>
          </cell>
          <cell r="BW388" t="str">
            <v>-</v>
          </cell>
          <cell r="BX388" t="str">
            <v>-</v>
          </cell>
          <cell r="BY388" t="str">
            <v>-</v>
          </cell>
          <cell r="CB388" t="str">
            <v>-</v>
          </cell>
          <cell r="CC388" t="str">
            <v>-</v>
          </cell>
          <cell r="CD388" t="str">
            <v>-</v>
          </cell>
          <cell r="CE388" t="str">
            <v>-</v>
          </cell>
          <cell r="CF388" t="str">
            <v>-</v>
          </cell>
          <cell r="CG388" t="str">
            <v>-</v>
          </cell>
          <cell r="CH388" t="str">
            <v>-</v>
          </cell>
          <cell r="CI388" t="str">
            <v>-</v>
          </cell>
          <cell r="CJ388" t="str">
            <v>-</v>
          </cell>
          <cell r="CK388" t="str">
            <v>-</v>
          </cell>
          <cell r="CL388" t="str">
            <v>-</v>
          </cell>
          <cell r="CM388" t="str">
            <v>-</v>
          </cell>
          <cell r="CN388" t="str">
            <v>-</v>
          </cell>
          <cell r="CO388" t="str">
            <v>-</v>
          </cell>
          <cell r="CP388" t="str">
            <v>-</v>
          </cell>
          <cell r="CQ388" t="str">
            <v>-</v>
          </cell>
          <cell r="CR388" t="str">
            <v>-</v>
          </cell>
          <cell r="CS388" t="str">
            <v>-</v>
          </cell>
          <cell r="CT388" t="str">
            <v>-</v>
          </cell>
          <cell r="CU388" t="str">
            <v>SAN PEDRO TAPANATEPEC</v>
          </cell>
          <cell r="CV388" t="str">
            <v>-</v>
          </cell>
          <cell r="CW388" t="str">
            <v>-</v>
          </cell>
          <cell r="CX388" t="str">
            <v>-</v>
          </cell>
          <cell r="CY388" t="str">
            <v>-</v>
          </cell>
          <cell r="CZ388" t="str">
            <v>-</v>
          </cell>
          <cell r="DB388" t="str">
            <v>-</v>
          </cell>
          <cell r="DC388" t="str">
            <v>-</v>
          </cell>
          <cell r="DD388" t="str">
            <v>-</v>
          </cell>
          <cell r="DE388" t="str">
            <v>-</v>
          </cell>
          <cell r="DF388" t="str">
            <v>-</v>
          </cell>
          <cell r="DG388" t="str">
            <v>-</v>
          </cell>
        </row>
        <row r="389">
          <cell r="AT389" t="str">
            <v>-</v>
          </cell>
          <cell r="AU389" t="str">
            <v>-</v>
          </cell>
          <cell r="AV389" t="str">
            <v>-</v>
          </cell>
          <cell r="AW389" t="str">
            <v>-</v>
          </cell>
          <cell r="AX389" t="str">
            <v>-</v>
          </cell>
          <cell r="AY389" t="str">
            <v>-</v>
          </cell>
          <cell r="AZ389" t="str">
            <v>-</v>
          </cell>
          <cell r="BA389" t="str">
            <v>-</v>
          </cell>
          <cell r="BB389" t="str">
            <v>-</v>
          </cell>
          <cell r="BC389" t="str">
            <v>-</v>
          </cell>
          <cell r="BD389" t="str">
            <v>-</v>
          </cell>
          <cell r="BE389" t="str">
            <v>-</v>
          </cell>
          <cell r="BF389" t="str">
            <v>-</v>
          </cell>
          <cell r="BG389" t="str">
            <v>-</v>
          </cell>
          <cell r="BH389" t="str">
            <v>-</v>
          </cell>
          <cell r="BI389" t="str">
            <v>-</v>
          </cell>
          <cell r="BJ389" t="str">
            <v>-</v>
          </cell>
          <cell r="BK389" t="str">
            <v>-</v>
          </cell>
          <cell r="BL389" t="str">
            <v>-</v>
          </cell>
          <cell r="BM389" t="str">
            <v>20328</v>
          </cell>
          <cell r="BN389" t="str">
            <v>-</v>
          </cell>
          <cell r="BO389" t="str">
            <v>-</v>
          </cell>
          <cell r="BP389" t="str">
            <v>-</v>
          </cell>
          <cell r="BQ389" t="str">
            <v>-</v>
          </cell>
          <cell r="BR389" t="str">
            <v>-</v>
          </cell>
          <cell r="BS389" t="str">
            <v>-</v>
          </cell>
          <cell r="BT389" t="str">
            <v>-</v>
          </cell>
          <cell r="BU389" t="str">
            <v>-</v>
          </cell>
          <cell r="BV389" t="str">
            <v>-</v>
          </cell>
          <cell r="BW389" t="str">
            <v>-</v>
          </cell>
          <cell r="BX389" t="str">
            <v>-</v>
          </cell>
          <cell r="BY389" t="str">
            <v>-</v>
          </cell>
          <cell r="CB389" t="str">
            <v>-</v>
          </cell>
          <cell r="CC389" t="str">
            <v>-</v>
          </cell>
          <cell r="CD389" t="str">
            <v>-</v>
          </cell>
          <cell r="CE389" t="str">
            <v>-</v>
          </cell>
          <cell r="CF389" t="str">
            <v>-</v>
          </cell>
          <cell r="CG389" t="str">
            <v>-</v>
          </cell>
          <cell r="CH389" t="str">
            <v>-</v>
          </cell>
          <cell r="CI389" t="str">
            <v>-</v>
          </cell>
          <cell r="CJ389" t="str">
            <v>-</v>
          </cell>
          <cell r="CK389" t="str">
            <v>-</v>
          </cell>
          <cell r="CL389" t="str">
            <v>-</v>
          </cell>
          <cell r="CM389" t="str">
            <v>-</v>
          </cell>
          <cell r="CN389" t="str">
            <v>-</v>
          </cell>
          <cell r="CO389" t="str">
            <v>-</v>
          </cell>
          <cell r="CP389" t="str">
            <v>-</v>
          </cell>
          <cell r="CQ389" t="str">
            <v>-</v>
          </cell>
          <cell r="CR389" t="str">
            <v>-</v>
          </cell>
          <cell r="CS389" t="str">
            <v>-</v>
          </cell>
          <cell r="CT389" t="str">
            <v>-</v>
          </cell>
          <cell r="CU389" t="str">
            <v>SAN PEDRO TAVICHE</v>
          </cell>
          <cell r="CV389" t="str">
            <v>-</v>
          </cell>
          <cell r="CW389" t="str">
            <v>-</v>
          </cell>
          <cell r="CX389" t="str">
            <v>-</v>
          </cell>
          <cell r="CY389" t="str">
            <v>-</v>
          </cell>
          <cell r="CZ389" t="str">
            <v>-</v>
          </cell>
          <cell r="DB389" t="str">
            <v>-</v>
          </cell>
          <cell r="DC389" t="str">
            <v>-</v>
          </cell>
          <cell r="DD389" t="str">
            <v>-</v>
          </cell>
          <cell r="DE389" t="str">
            <v>-</v>
          </cell>
          <cell r="DF389" t="str">
            <v>-</v>
          </cell>
          <cell r="DG389" t="str">
            <v>-</v>
          </cell>
        </row>
        <row r="390">
          <cell r="AT390" t="str">
            <v>-</v>
          </cell>
          <cell r="AU390" t="str">
            <v>-</v>
          </cell>
          <cell r="AV390" t="str">
            <v>-</v>
          </cell>
          <cell r="AW390" t="str">
            <v>-</v>
          </cell>
          <cell r="AX390" t="str">
            <v>-</v>
          </cell>
          <cell r="AY390" t="str">
            <v>-</v>
          </cell>
          <cell r="AZ390" t="str">
            <v>-</v>
          </cell>
          <cell r="BA390" t="str">
            <v>-</v>
          </cell>
          <cell r="BB390" t="str">
            <v>-</v>
          </cell>
          <cell r="BC390" t="str">
            <v>-</v>
          </cell>
          <cell r="BD390" t="str">
            <v>-</v>
          </cell>
          <cell r="BE390" t="str">
            <v>-</v>
          </cell>
          <cell r="BF390" t="str">
            <v>-</v>
          </cell>
          <cell r="BG390" t="str">
            <v>-</v>
          </cell>
          <cell r="BH390" t="str">
            <v>-</v>
          </cell>
          <cell r="BI390" t="str">
            <v>-</v>
          </cell>
          <cell r="BJ390" t="str">
            <v>-</v>
          </cell>
          <cell r="BK390" t="str">
            <v>-</v>
          </cell>
          <cell r="BL390" t="str">
            <v>-</v>
          </cell>
          <cell r="BM390" t="str">
            <v>20329</v>
          </cell>
          <cell r="BN390" t="str">
            <v>-</v>
          </cell>
          <cell r="BO390" t="str">
            <v>-</v>
          </cell>
          <cell r="BP390" t="str">
            <v>-</v>
          </cell>
          <cell r="BQ390" t="str">
            <v>-</v>
          </cell>
          <cell r="BR390" t="str">
            <v>-</v>
          </cell>
          <cell r="BS390" t="str">
            <v>-</v>
          </cell>
          <cell r="BT390" t="str">
            <v>-</v>
          </cell>
          <cell r="BU390" t="str">
            <v>-</v>
          </cell>
          <cell r="BV390" t="str">
            <v>-</v>
          </cell>
          <cell r="BW390" t="str">
            <v>-</v>
          </cell>
          <cell r="BX390" t="str">
            <v>-</v>
          </cell>
          <cell r="BY390" t="str">
            <v>-</v>
          </cell>
          <cell r="CB390" t="str">
            <v>-</v>
          </cell>
          <cell r="CC390" t="str">
            <v>-</v>
          </cell>
          <cell r="CD390" t="str">
            <v>-</v>
          </cell>
          <cell r="CE390" t="str">
            <v>-</v>
          </cell>
          <cell r="CF390" t="str">
            <v>-</v>
          </cell>
          <cell r="CG390" t="str">
            <v>-</v>
          </cell>
          <cell r="CH390" t="str">
            <v>-</v>
          </cell>
          <cell r="CI390" t="str">
            <v>-</v>
          </cell>
          <cell r="CJ390" t="str">
            <v>-</v>
          </cell>
          <cell r="CK390" t="str">
            <v>-</v>
          </cell>
          <cell r="CL390" t="str">
            <v>-</v>
          </cell>
          <cell r="CM390" t="str">
            <v>-</v>
          </cell>
          <cell r="CN390" t="str">
            <v>-</v>
          </cell>
          <cell r="CO390" t="str">
            <v>-</v>
          </cell>
          <cell r="CP390" t="str">
            <v>-</v>
          </cell>
          <cell r="CQ390" t="str">
            <v>-</v>
          </cell>
          <cell r="CR390" t="str">
            <v>-</v>
          </cell>
          <cell r="CS390" t="str">
            <v>-</v>
          </cell>
          <cell r="CT390" t="str">
            <v>-</v>
          </cell>
          <cell r="CU390" t="str">
            <v>SAN PEDRO TEOZACOALCO</v>
          </cell>
          <cell r="CV390" t="str">
            <v>-</v>
          </cell>
          <cell r="CW390" t="str">
            <v>-</v>
          </cell>
          <cell r="CX390" t="str">
            <v>-</v>
          </cell>
          <cell r="CY390" t="str">
            <v>-</v>
          </cell>
          <cell r="CZ390" t="str">
            <v>-</v>
          </cell>
          <cell r="DB390" t="str">
            <v>-</v>
          </cell>
          <cell r="DC390" t="str">
            <v>-</v>
          </cell>
          <cell r="DD390" t="str">
            <v>-</v>
          </cell>
          <cell r="DE390" t="str">
            <v>-</v>
          </cell>
          <cell r="DF390" t="str">
            <v>-</v>
          </cell>
          <cell r="DG390" t="str">
            <v>-</v>
          </cell>
        </row>
        <row r="391">
          <cell r="AT391" t="str">
            <v>-</v>
          </cell>
          <cell r="AU391" t="str">
            <v>-</v>
          </cell>
          <cell r="AV391" t="str">
            <v>-</v>
          </cell>
          <cell r="AW391" t="str">
            <v>-</v>
          </cell>
          <cell r="AX391" t="str">
            <v>-</v>
          </cell>
          <cell r="AY391" t="str">
            <v>-</v>
          </cell>
          <cell r="AZ391" t="str">
            <v>-</v>
          </cell>
          <cell r="BA391" t="str">
            <v>-</v>
          </cell>
          <cell r="BB391" t="str">
            <v>-</v>
          </cell>
          <cell r="BC391" t="str">
            <v>-</v>
          </cell>
          <cell r="BD391" t="str">
            <v>-</v>
          </cell>
          <cell r="BE391" t="str">
            <v>-</v>
          </cell>
          <cell r="BF391" t="str">
            <v>-</v>
          </cell>
          <cell r="BG391" t="str">
            <v>-</v>
          </cell>
          <cell r="BH391" t="str">
            <v>-</v>
          </cell>
          <cell r="BI391" t="str">
            <v>-</v>
          </cell>
          <cell r="BJ391" t="str">
            <v>-</v>
          </cell>
          <cell r="BK391" t="str">
            <v>-</v>
          </cell>
          <cell r="BL391" t="str">
            <v>-</v>
          </cell>
          <cell r="BM391" t="str">
            <v>20330</v>
          </cell>
          <cell r="BN391" t="str">
            <v>-</v>
          </cell>
          <cell r="BO391" t="str">
            <v>-</v>
          </cell>
          <cell r="BP391" t="str">
            <v>-</v>
          </cell>
          <cell r="BQ391" t="str">
            <v>-</v>
          </cell>
          <cell r="BR391" t="str">
            <v>-</v>
          </cell>
          <cell r="BS391" t="str">
            <v>-</v>
          </cell>
          <cell r="BT391" t="str">
            <v>-</v>
          </cell>
          <cell r="BU391" t="str">
            <v>-</v>
          </cell>
          <cell r="BV391" t="str">
            <v>-</v>
          </cell>
          <cell r="BW391" t="str">
            <v>-</v>
          </cell>
          <cell r="BX391" t="str">
            <v>-</v>
          </cell>
          <cell r="BY391" t="str">
            <v>-</v>
          </cell>
          <cell r="CB391" t="str">
            <v>-</v>
          </cell>
          <cell r="CC391" t="str">
            <v>-</v>
          </cell>
          <cell r="CD391" t="str">
            <v>-</v>
          </cell>
          <cell r="CE391" t="str">
            <v>-</v>
          </cell>
          <cell r="CF391" t="str">
            <v>-</v>
          </cell>
          <cell r="CG391" t="str">
            <v>-</v>
          </cell>
          <cell r="CH391" t="str">
            <v>-</v>
          </cell>
          <cell r="CI391" t="str">
            <v>-</v>
          </cell>
          <cell r="CJ391" t="str">
            <v>-</v>
          </cell>
          <cell r="CK391" t="str">
            <v>-</v>
          </cell>
          <cell r="CL391" t="str">
            <v>-</v>
          </cell>
          <cell r="CM391" t="str">
            <v>-</v>
          </cell>
          <cell r="CN391" t="str">
            <v>-</v>
          </cell>
          <cell r="CO391" t="str">
            <v>-</v>
          </cell>
          <cell r="CP391" t="str">
            <v>-</v>
          </cell>
          <cell r="CQ391" t="str">
            <v>-</v>
          </cell>
          <cell r="CR391" t="str">
            <v>-</v>
          </cell>
          <cell r="CS391" t="str">
            <v>-</v>
          </cell>
          <cell r="CT391" t="str">
            <v>-</v>
          </cell>
          <cell r="CU391" t="str">
            <v>SAN PEDRO TEUTILA</v>
          </cell>
          <cell r="CV391" t="str">
            <v>-</v>
          </cell>
          <cell r="CW391" t="str">
            <v>-</v>
          </cell>
          <cell r="CX391" t="str">
            <v>-</v>
          </cell>
          <cell r="CY391" t="str">
            <v>-</v>
          </cell>
          <cell r="CZ391" t="str">
            <v>-</v>
          </cell>
          <cell r="DB391" t="str">
            <v>-</v>
          </cell>
          <cell r="DC391" t="str">
            <v>-</v>
          </cell>
          <cell r="DD391" t="str">
            <v>-</v>
          </cell>
          <cell r="DE391" t="str">
            <v>-</v>
          </cell>
          <cell r="DF391" t="str">
            <v>-</v>
          </cell>
          <cell r="DG391" t="str">
            <v>-</v>
          </cell>
        </row>
        <row r="392">
          <cell r="AT392" t="str">
            <v>-</v>
          </cell>
          <cell r="AU392" t="str">
            <v>-</v>
          </cell>
          <cell r="AV392" t="str">
            <v>-</v>
          </cell>
          <cell r="AW392" t="str">
            <v>-</v>
          </cell>
          <cell r="AX392" t="str">
            <v>-</v>
          </cell>
          <cell r="AY392" t="str">
            <v>-</v>
          </cell>
          <cell r="AZ392" t="str">
            <v>-</v>
          </cell>
          <cell r="BA392" t="str">
            <v>-</v>
          </cell>
          <cell r="BB392" t="str">
            <v>-</v>
          </cell>
          <cell r="BC392" t="str">
            <v>-</v>
          </cell>
          <cell r="BD392" t="str">
            <v>-</v>
          </cell>
          <cell r="BE392" t="str">
            <v>-</v>
          </cell>
          <cell r="BF392" t="str">
            <v>-</v>
          </cell>
          <cell r="BG392" t="str">
            <v>-</v>
          </cell>
          <cell r="BH392" t="str">
            <v>-</v>
          </cell>
          <cell r="BI392" t="str">
            <v>-</v>
          </cell>
          <cell r="BJ392" t="str">
            <v>-</v>
          </cell>
          <cell r="BK392" t="str">
            <v>-</v>
          </cell>
          <cell r="BL392" t="str">
            <v>-</v>
          </cell>
          <cell r="BM392" t="str">
            <v>20331</v>
          </cell>
          <cell r="BN392" t="str">
            <v>-</v>
          </cell>
          <cell r="BO392" t="str">
            <v>-</v>
          </cell>
          <cell r="BP392" t="str">
            <v>-</v>
          </cell>
          <cell r="BQ392" t="str">
            <v>-</v>
          </cell>
          <cell r="BR392" t="str">
            <v>-</v>
          </cell>
          <cell r="BS392" t="str">
            <v>-</v>
          </cell>
          <cell r="BT392" t="str">
            <v>-</v>
          </cell>
          <cell r="BU392" t="str">
            <v>-</v>
          </cell>
          <cell r="BV392" t="str">
            <v>-</v>
          </cell>
          <cell r="BW392" t="str">
            <v>-</v>
          </cell>
          <cell r="BX392" t="str">
            <v>-</v>
          </cell>
          <cell r="BY392" t="str">
            <v>-</v>
          </cell>
          <cell r="CB392" t="str">
            <v>-</v>
          </cell>
          <cell r="CC392" t="str">
            <v>-</v>
          </cell>
          <cell r="CD392" t="str">
            <v>-</v>
          </cell>
          <cell r="CE392" t="str">
            <v>-</v>
          </cell>
          <cell r="CF392" t="str">
            <v>-</v>
          </cell>
          <cell r="CG392" t="str">
            <v>-</v>
          </cell>
          <cell r="CH392" t="str">
            <v>-</v>
          </cell>
          <cell r="CI392" t="str">
            <v>-</v>
          </cell>
          <cell r="CJ392" t="str">
            <v>-</v>
          </cell>
          <cell r="CK392" t="str">
            <v>-</v>
          </cell>
          <cell r="CL392" t="str">
            <v>-</v>
          </cell>
          <cell r="CM392" t="str">
            <v>-</v>
          </cell>
          <cell r="CN392" t="str">
            <v>-</v>
          </cell>
          <cell r="CO392" t="str">
            <v>-</v>
          </cell>
          <cell r="CP392" t="str">
            <v>-</v>
          </cell>
          <cell r="CQ392" t="str">
            <v>-</v>
          </cell>
          <cell r="CR392" t="str">
            <v>-</v>
          </cell>
          <cell r="CS392" t="str">
            <v>-</v>
          </cell>
          <cell r="CT392" t="str">
            <v>-</v>
          </cell>
          <cell r="CU392" t="str">
            <v>SAN PEDRO TIDAÁ</v>
          </cell>
          <cell r="CV392" t="str">
            <v>-</v>
          </cell>
          <cell r="CW392" t="str">
            <v>-</v>
          </cell>
          <cell r="CX392" t="str">
            <v>-</v>
          </cell>
          <cell r="CY392" t="str">
            <v>-</v>
          </cell>
          <cell r="CZ392" t="str">
            <v>-</v>
          </cell>
          <cell r="DB392" t="str">
            <v>-</v>
          </cell>
          <cell r="DC392" t="str">
            <v>-</v>
          </cell>
          <cell r="DD392" t="str">
            <v>-</v>
          </cell>
          <cell r="DE392" t="str">
            <v>-</v>
          </cell>
          <cell r="DF392" t="str">
            <v>-</v>
          </cell>
          <cell r="DG392" t="str">
            <v>-</v>
          </cell>
        </row>
        <row r="393">
          <cell r="AT393" t="str">
            <v>-</v>
          </cell>
          <cell r="AU393" t="str">
            <v>-</v>
          </cell>
          <cell r="AV393" t="str">
            <v>-</v>
          </cell>
          <cell r="AW393" t="str">
            <v>-</v>
          </cell>
          <cell r="AX393" t="str">
            <v>-</v>
          </cell>
          <cell r="AY393" t="str">
            <v>-</v>
          </cell>
          <cell r="AZ393" t="str">
            <v>-</v>
          </cell>
          <cell r="BA393" t="str">
            <v>-</v>
          </cell>
          <cell r="BB393" t="str">
            <v>-</v>
          </cell>
          <cell r="BC393" t="str">
            <v>-</v>
          </cell>
          <cell r="BD393" t="str">
            <v>-</v>
          </cell>
          <cell r="BE393" t="str">
            <v>-</v>
          </cell>
          <cell r="BF393" t="str">
            <v>-</v>
          </cell>
          <cell r="BG393" t="str">
            <v>-</v>
          </cell>
          <cell r="BH393" t="str">
            <v>-</v>
          </cell>
          <cell r="BI393" t="str">
            <v>-</v>
          </cell>
          <cell r="BJ393" t="str">
            <v>-</v>
          </cell>
          <cell r="BK393" t="str">
            <v>-</v>
          </cell>
          <cell r="BL393" t="str">
            <v>-</v>
          </cell>
          <cell r="BM393" t="str">
            <v>20332</v>
          </cell>
          <cell r="BN393" t="str">
            <v>-</v>
          </cell>
          <cell r="BO393" t="str">
            <v>-</v>
          </cell>
          <cell r="BP393" t="str">
            <v>-</v>
          </cell>
          <cell r="BQ393" t="str">
            <v>-</v>
          </cell>
          <cell r="BR393" t="str">
            <v>-</v>
          </cell>
          <cell r="BS393" t="str">
            <v>-</v>
          </cell>
          <cell r="BT393" t="str">
            <v>-</v>
          </cell>
          <cell r="BU393" t="str">
            <v>-</v>
          </cell>
          <cell r="BV393" t="str">
            <v>-</v>
          </cell>
          <cell r="BW393" t="str">
            <v>-</v>
          </cell>
          <cell r="BX393" t="str">
            <v>-</v>
          </cell>
          <cell r="BY393" t="str">
            <v>-</v>
          </cell>
          <cell r="CB393" t="str">
            <v>-</v>
          </cell>
          <cell r="CC393" t="str">
            <v>-</v>
          </cell>
          <cell r="CD393" t="str">
            <v>-</v>
          </cell>
          <cell r="CE393" t="str">
            <v>-</v>
          </cell>
          <cell r="CF393" t="str">
            <v>-</v>
          </cell>
          <cell r="CG393" t="str">
            <v>-</v>
          </cell>
          <cell r="CH393" t="str">
            <v>-</v>
          </cell>
          <cell r="CI393" t="str">
            <v>-</v>
          </cell>
          <cell r="CJ393" t="str">
            <v>-</v>
          </cell>
          <cell r="CK393" t="str">
            <v>-</v>
          </cell>
          <cell r="CL393" t="str">
            <v>-</v>
          </cell>
          <cell r="CM393" t="str">
            <v>-</v>
          </cell>
          <cell r="CN393" t="str">
            <v>-</v>
          </cell>
          <cell r="CO393" t="str">
            <v>-</v>
          </cell>
          <cell r="CP393" t="str">
            <v>-</v>
          </cell>
          <cell r="CQ393" t="str">
            <v>-</v>
          </cell>
          <cell r="CR393" t="str">
            <v>-</v>
          </cell>
          <cell r="CS393" t="str">
            <v>-</v>
          </cell>
          <cell r="CT393" t="str">
            <v>-</v>
          </cell>
          <cell r="CU393" t="str">
            <v>SAN PEDRO TOPILTEPEC</v>
          </cell>
          <cell r="CV393" t="str">
            <v>-</v>
          </cell>
          <cell r="CW393" t="str">
            <v>-</v>
          </cell>
          <cell r="CX393" t="str">
            <v>-</v>
          </cell>
          <cell r="CY393" t="str">
            <v>-</v>
          </cell>
          <cell r="CZ393" t="str">
            <v>-</v>
          </cell>
          <cell r="DB393" t="str">
            <v>-</v>
          </cell>
          <cell r="DC393" t="str">
            <v>-</v>
          </cell>
          <cell r="DD393" t="str">
            <v>-</v>
          </cell>
          <cell r="DE393" t="str">
            <v>-</v>
          </cell>
          <cell r="DF393" t="str">
            <v>-</v>
          </cell>
          <cell r="DG393" t="str">
            <v>-</v>
          </cell>
        </row>
        <row r="394">
          <cell r="AT394" t="str">
            <v>-</v>
          </cell>
          <cell r="AU394" t="str">
            <v>-</v>
          </cell>
          <cell r="AV394" t="str">
            <v>-</v>
          </cell>
          <cell r="AW394" t="str">
            <v>-</v>
          </cell>
          <cell r="AX394" t="str">
            <v>-</v>
          </cell>
          <cell r="AY394" t="str">
            <v>-</v>
          </cell>
          <cell r="AZ394" t="str">
            <v>-</v>
          </cell>
          <cell r="BA394" t="str">
            <v>-</v>
          </cell>
          <cell r="BB394" t="str">
            <v>-</v>
          </cell>
          <cell r="BC394" t="str">
            <v>-</v>
          </cell>
          <cell r="BD394" t="str">
            <v>-</v>
          </cell>
          <cell r="BE394" t="str">
            <v>-</v>
          </cell>
          <cell r="BF394" t="str">
            <v>-</v>
          </cell>
          <cell r="BG394" t="str">
            <v>-</v>
          </cell>
          <cell r="BH394" t="str">
            <v>-</v>
          </cell>
          <cell r="BI394" t="str">
            <v>-</v>
          </cell>
          <cell r="BJ394" t="str">
            <v>-</v>
          </cell>
          <cell r="BK394" t="str">
            <v>-</v>
          </cell>
          <cell r="BL394" t="str">
            <v>-</v>
          </cell>
          <cell r="BM394" t="str">
            <v>20333</v>
          </cell>
          <cell r="BN394" t="str">
            <v>-</v>
          </cell>
          <cell r="BO394" t="str">
            <v>-</v>
          </cell>
          <cell r="BP394" t="str">
            <v>-</v>
          </cell>
          <cell r="BQ394" t="str">
            <v>-</v>
          </cell>
          <cell r="BR394" t="str">
            <v>-</v>
          </cell>
          <cell r="BS394" t="str">
            <v>-</v>
          </cell>
          <cell r="BT394" t="str">
            <v>-</v>
          </cell>
          <cell r="BU394" t="str">
            <v>-</v>
          </cell>
          <cell r="BV394" t="str">
            <v>-</v>
          </cell>
          <cell r="BW394" t="str">
            <v>-</v>
          </cell>
          <cell r="BX394" t="str">
            <v>-</v>
          </cell>
          <cell r="BY394" t="str">
            <v>-</v>
          </cell>
          <cell r="CB394" t="str">
            <v>-</v>
          </cell>
          <cell r="CC394" t="str">
            <v>-</v>
          </cell>
          <cell r="CD394" t="str">
            <v>-</v>
          </cell>
          <cell r="CE394" t="str">
            <v>-</v>
          </cell>
          <cell r="CF394" t="str">
            <v>-</v>
          </cell>
          <cell r="CG394" t="str">
            <v>-</v>
          </cell>
          <cell r="CH394" t="str">
            <v>-</v>
          </cell>
          <cell r="CI394" t="str">
            <v>-</v>
          </cell>
          <cell r="CJ394" t="str">
            <v>-</v>
          </cell>
          <cell r="CK394" t="str">
            <v>-</v>
          </cell>
          <cell r="CL394" t="str">
            <v>-</v>
          </cell>
          <cell r="CM394" t="str">
            <v>-</v>
          </cell>
          <cell r="CN394" t="str">
            <v>-</v>
          </cell>
          <cell r="CO394" t="str">
            <v>-</v>
          </cell>
          <cell r="CP394" t="str">
            <v>-</v>
          </cell>
          <cell r="CQ394" t="str">
            <v>-</v>
          </cell>
          <cell r="CR394" t="str">
            <v>-</v>
          </cell>
          <cell r="CS394" t="str">
            <v>-</v>
          </cell>
          <cell r="CT394" t="str">
            <v>-</v>
          </cell>
          <cell r="CU394" t="str">
            <v>SAN PEDRO TOTOLAPA</v>
          </cell>
          <cell r="CV394" t="str">
            <v>-</v>
          </cell>
          <cell r="CW394" t="str">
            <v>-</v>
          </cell>
          <cell r="CX394" t="str">
            <v>-</v>
          </cell>
          <cell r="CY394" t="str">
            <v>-</v>
          </cell>
          <cell r="CZ394" t="str">
            <v>-</v>
          </cell>
          <cell r="DB394" t="str">
            <v>-</v>
          </cell>
          <cell r="DC394" t="str">
            <v>-</v>
          </cell>
          <cell r="DD394" t="str">
            <v>-</v>
          </cell>
          <cell r="DE394" t="str">
            <v>-</v>
          </cell>
          <cell r="DF394" t="str">
            <v>-</v>
          </cell>
          <cell r="DG394" t="str">
            <v>-</v>
          </cell>
        </row>
        <row r="395">
          <cell r="AT395" t="str">
            <v>-</v>
          </cell>
          <cell r="AU395" t="str">
            <v>-</v>
          </cell>
          <cell r="AV395" t="str">
            <v>-</v>
          </cell>
          <cell r="AW395" t="str">
            <v>-</v>
          </cell>
          <cell r="AX395" t="str">
            <v>-</v>
          </cell>
          <cell r="AY395" t="str">
            <v>-</v>
          </cell>
          <cell r="AZ395" t="str">
            <v>-</v>
          </cell>
          <cell r="BA395" t="str">
            <v>-</v>
          </cell>
          <cell r="BB395" t="str">
            <v>-</v>
          </cell>
          <cell r="BC395" t="str">
            <v>-</v>
          </cell>
          <cell r="BD395" t="str">
            <v>-</v>
          </cell>
          <cell r="BE395" t="str">
            <v>-</v>
          </cell>
          <cell r="BF395" t="str">
            <v>-</v>
          </cell>
          <cell r="BG395" t="str">
            <v>-</v>
          </cell>
          <cell r="BH395" t="str">
            <v>-</v>
          </cell>
          <cell r="BI395" t="str">
            <v>-</v>
          </cell>
          <cell r="BJ395" t="str">
            <v>-</v>
          </cell>
          <cell r="BK395" t="str">
            <v>-</v>
          </cell>
          <cell r="BL395" t="str">
            <v>-</v>
          </cell>
          <cell r="BM395" t="str">
            <v>20335</v>
          </cell>
          <cell r="BN395" t="str">
            <v>-</v>
          </cell>
          <cell r="BO395" t="str">
            <v>-</v>
          </cell>
          <cell r="BP395" t="str">
            <v>-</v>
          </cell>
          <cell r="BQ395" t="str">
            <v>-</v>
          </cell>
          <cell r="BR395" t="str">
            <v>-</v>
          </cell>
          <cell r="BS395" t="str">
            <v>-</v>
          </cell>
          <cell r="BT395" t="str">
            <v>-</v>
          </cell>
          <cell r="BU395" t="str">
            <v>-</v>
          </cell>
          <cell r="BV395" t="str">
            <v>-</v>
          </cell>
          <cell r="BW395" t="str">
            <v>-</v>
          </cell>
          <cell r="BX395" t="str">
            <v>-</v>
          </cell>
          <cell r="BY395" t="str">
            <v>-</v>
          </cell>
          <cell r="CB395" t="str">
            <v>-</v>
          </cell>
          <cell r="CC395" t="str">
            <v>-</v>
          </cell>
          <cell r="CD395" t="str">
            <v>-</v>
          </cell>
          <cell r="CE395" t="str">
            <v>-</v>
          </cell>
          <cell r="CF395" t="str">
            <v>-</v>
          </cell>
          <cell r="CG395" t="str">
            <v>-</v>
          </cell>
          <cell r="CH395" t="str">
            <v>-</v>
          </cell>
          <cell r="CI395" t="str">
            <v>-</v>
          </cell>
          <cell r="CJ395" t="str">
            <v>-</v>
          </cell>
          <cell r="CK395" t="str">
            <v>-</v>
          </cell>
          <cell r="CL395" t="str">
            <v>-</v>
          </cell>
          <cell r="CM395" t="str">
            <v>-</v>
          </cell>
          <cell r="CN395" t="str">
            <v>-</v>
          </cell>
          <cell r="CO395" t="str">
            <v>-</v>
          </cell>
          <cell r="CP395" t="str">
            <v>-</v>
          </cell>
          <cell r="CQ395" t="str">
            <v>-</v>
          </cell>
          <cell r="CR395" t="str">
            <v>-</v>
          </cell>
          <cell r="CS395" t="str">
            <v>-</v>
          </cell>
          <cell r="CT395" t="str">
            <v>-</v>
          </cell>
          <cell r="CU395" t="str">
            <v>SAN PEDRO YANERI</v>
          </cell>
          <cell r="CV395" t="str">
            <v>-</v>
          </cell>
          <cell r="CW395" t="str">
            <v>-</v>
          </cell>
          <cell r="CX395" t="str">
            <v>-</v>
          </cell>
          <cell r="CY395" t="str">
            <v>-</v>
          </cell>
          <cell r="CZ395" t="str">
            <v>-</v>
          </cell>
          <cell r="DB395" t="str">
            <v>-</v>
          </cell>
          <cell r="DC395" t="str">
            <v>-</v>
          </cell>
          <cell r="DD395" t="str">
            <v>-</v>
          </cell>
          <cell r="DE395" t="str">
            <v>-</v>
          </cell>
          <cell r="DF395" t="str">
            <v>-</v>
          </cell>
          <cell r="DG395" t="str">
            <v>-</v>
          </cell>
        </row>
        <row r="396">
          <cell r="AT396" t="str">
            <v>-</v>
          </cell>
          <cell r="AU396" t="str">
            <v>-</v>
          </cell>
          <cell r="AV396" t="str">
            <v>-</v>
          </cell>
          <cell r="AW396" t="str">
            <v>-</v>
          </cell>
          <cell r="AX396" t="str">
            <v>-</v>
          </cell>
          <cell r="AY396" t="str">
            <v>-</v>
          </cell>
          <cell r="AZ396" t="str">
            <v>-</v>
          </cell>
          <cell r="BA396" t="str">
            <v>-</v>
          </cell>
          <cell r="BB396" t="str">
            <v>-</v>
          </cell>
          <cell r="BC396" t="str">
            <v>-</v>
          </cell>
          <cell r="BD396" t="str">
            <v>-</v>
          </cell>
          <cell r="BE396" t="str">
            <v>-</v>
          </cell>
          <cell r="BF396" t="str">
            <v>-</v>
          </cell>
          <cell r="BG396" t="str">
            <v>-</v>
          </cell>
          <cell r="BH396" t="str">
            <v>-</v>
          </cell>
          <cell r="BI396" t="str">
            <v>-</v>
          </cell>
          <cell r="BJ396" t="str">
            <v>-</v>
          </cell>
          <cell r="BK396" t="str">
            <v>-</v>
          </cell>
          <cell r="BL396" t="str">
            <v>-</v>
          </cell>
          <cell r="BM396" t="str">
            <v>20336</v>
          </cell>
          <cell r="BN396" t="str">
            <v>-</v>
          </cell>
          <cell r="BO396" t="str">
            <v>-</v>
          </cell>
          <cell r="BP396" t="str">
            <v>-</v>
          </cell>
          <cell r="BQ396" t="str">
            <v>-</v>
          </cell>
          <cell r="BR396" t="str">
            <v>-</v>
          </cell>
          <cell r="BS396" t="str">
            <v>-</v>
          </cell>
          <cell r="BT396" t="str">
            <v>-</v>
          </cell>
          <cell r="BU396" t="str">
            <v>-</v>
          </cell>
          <cell r="BV396" t="str">
            <v>-</v>
          </cell>
          <cell r="BW396" t="str">
            <v>-</v>
          </cell>
          <cell r="BX396" t="str">
            <v>-</v>
          </cell>
          <cell r="BY396" t="str">
            <v>-</v>
          </cell>
          <cell r="CB396" t="str">
            <v>-</v>
          </cell>
          <cell r="CC396" t="str">
            <v>-</v>
          </cell>
          <cell r="CD396" t="str">
            <v>-</v>
          </cell>
          <cell r="CE396" t="str">
            <v>-</v>
          </cell>
          <cell r="CF396" t="str">
            <v>-</v>
          </cell>
          <cell r="CG396" t="str">
            <v>-</v>
          </cell>
          <cell r="CH396" t="str">
            <v>-</v>
          </cell>
          <cell r="CI396" t="str">
            <v>-</v>
          </cell>
          <cell r="CJ396" t="str">
            <v>-</v>
          </cell>
          <cell r="CK396" t="str">
            <v>-</v>
          </cell>
          <cell r="CL396" t="str">
            <v>-</v>
          </cell>
          <cell r="CM396" t="str">
            <v>-</v>
          </cell>
          <cell r="CN396" t="str">
            <v>-</v>
          </cell>
          <cell r="CO396" t="str">
            <v>-</v>
          </cell>
          <cell r="CP396" t="str">
            <v>-</v>
          </cell>
          <cell r="CQ396" t="str">
            <v>-</v>
          </cell>
          <cell r="CR396" t="str">
            <v>-</v>
          </cell>
          <cell r="CS396" t="str">
            <v>-</v>
          </cell>
          <cell r="CT396" t="str">
            <v>-</v>
          </cell>
          <cell r="CU396" t="str">
            <v>SAN PEDRO YÓLOX</v>
          </cell>
          <cell r="CV396" t="str">
            <v>-</v>
          </cell>
          <cell r="CW396" t="str">
            <v>-</v>
          </cell>
          <cell r="CX396" t="str">
            <v>-</v>
          </cell>
          <cell r="CY396" t="str">
            <v>-</v>
          </cell>
          <cell r="CZ396" t="str">
            <v>-</v>
          </cell>
          <cell r="DB396" t="str">
            <v>-</v>
          </cell>
          <cell r="DC396" t="str">
            <v>-</v>
          </cell>
          <cell r="DD396" t="str">
            <v>-</v>
          </cell>
          <cell r="DE396" t="str">
            <v>-</v>
          </cell>
          <cell r="DF396" t="str">
            <v>-</v>
          </cell>
          <cell r="DG396" t="str">
            <v>-</v>
          </cell>
        </row>
        <row r="397">
          <cell r="AT397" t="str">
            <v>-</v>
          </cell>
          <cell r="AU397" t="str">
            <v>-</v>
          </cell>
          <cell r="AV397" t="str">
            <v>-</v>
          </cell>
          <cell r="AW397" t="str">
            <v>-</v>
          </cell>
          <cell r="AX397" t="str">
            <v>-</v>
          </cell>
          <cell r="AY397" t="str">
            <v>-</v>
          </cell>
          <cell r="AZ397" t="str">
            <v>-</v>
          </cell>
          <cell r="BA397" t="str">
            <v>-</v>
          </cell>
          <cell r="BB397" t="str">
            <v>-</v>
          </cell>
          <cell r="BC397" t="str">
            <v>-</v>
          </cell>
          <cell r="BD397" t="str">
            <v>-</v>
          </cell>
          <cell r="BE397" t="str">
            <v>-</v>
          </cell>
          <cell r="BF397" t="str">
            <v>-</v>
          </cell>
          <cell r="BG397" t="str">
            <v>-</v>
          </cell>
          <cell r="BH397" t="str">
            <v>-</v>
          </cell>
          <cell r="BI397" t="str">
            <v>-</v>
          </cell>
          <cell r="BJ397" t="str">
            <v>-</v>
          </cell>
          <cell r="BK397" t="str">
            <v>-</v>
          </cell>
          <cell r="BL397" t="str">
            <v>-</v>
          </cell>
          <cell r="BM397" t="str">
            <v>20337</v>
          </cell>
          <cell r="BN397" t="str">
            <v>-</v>
          </cell>
          <cell r="BO397" t="str">
            <v>-</v>
          </cell>
          <cell r="BP397" t="str">
            <v>-</v>
          </cell>
          <cell r="BQ397" t="str">
            <v>-</v>
          </cell>
          <cell r="BR397" t="str">
            <v>-</v>
          </cell>
          <cell r="BS397" t="str">
            <v>-</v>
          </cell>
          <cell r="BT397" t="str">
            <v>-</v>
          </cell>
          <cell r="BU397" t="str">
            <v>-</v>
          </cell>
          <cell r="BV397" t="str">
            <v>-</v>
          </cell>
          <cell r="BW397" t="str">
            <v>-</v>
          </cell>
          <cell r="BX397" t="str">
            <v>-</v>
          </cell>
          <cell r="BY397" t="str">
            <v>-</v>
          </cell>
          <cell r="CB397" t="str">
            <v>-</v>
          </cell>
          <cell r="CC397" t="str">
            <v>-</v>
          </cell>
          <cell r="CD397" t="str">
            <v>-</v>
          </cell>
          <cell r="CE397" t="str">
            <v>-</v>
          </cell>
          <cell r="CF397" t="str">
            <v>-</v>
          </cell>
          <cell r="CG397" t="str">
            <v>-</v>
          </cell>
          <cell r="CH397" t="str">
            <v>-</v>
          </cell>
          <cell r="CI397" t="str">
            <v>-</v>
          </cell>
          <cell r="CJ397" t="str">
            <v>-</v>
          </cell>
          <cell r="CK397" t="str">
            <v>-</v>
          </cell>
          <cell r="CL397" t="str">
            <v>-</v>
          </cell>
          <cell r="CM397" t="str">
            <v>-</v>
          </cell>
          <cell r="CN397" t="str">
            <v>-</v>
          </cell>
          <cell r="CO397" t="str">
            <v>-</v>
          </cell>
          <cell r="CP397" t="str">
            <v>-</v>
          </cell>
          <cell r="CQ397" t="str">
            <v>-</v>
          </cell>
          <cell r="CR397" t="str">
            <v>-</v>
          </cell>
          <cell r="CS397" t="str">
            <v>-</v>
          </cell>
          <cell r="CT397" t="str">
            <v>-</v>
          </cell>
          <cell r="CU397" t="str">
            <v>SAN PEDRO Y SAN PABLO AYUTLA</v>
          </cell>
          <cell r="CV397" t="str">
            <v>-</v>
          </cell>
          <cell r="CW397" t="str">
            <v>-</v>
          </cell>
          <cell r="CX397" t="str">
            <v>-</v>
          </cell>
          <cell r="CY397" t="str">
            <v>-</v>
          </cell>
          <cell r="CZ397" t="str">
            <v>-</v>
          </cell>
          <cell r="DB397" t="str">
            <v>-</v>
          </cell>
          <cell r="DC397" t="str">
            <v>-</v>
          </cell>
          <cell r="DD397" t="str">
            <v>-</v>
          </cell>
          <cell r="DE397" t="str">
            <v>-</v>
          </cell>
          <cell r="DF397" t="str">
            <v>-</v>
          </cell>
          <cell r="DG397" t="str">
            <v>-</v>
          </cell>
        </row>
        <row r="398">
          <cell r="AT398" t="str">
            <v>-</v>
          </cell>
          <cell r="AU398" t="str">
            <v>-</v>
          </cell>
          <cell r="AV398" t="str">
            <v>-</v>
          </cell>
          <cell r="AW398" t="str">
            <v>-</v>
          </cell>
          <cell r="AX398" t="str">
            <v>-</v>
          </cell>
          <cell r="AY398" t="str">
            <v>-</v>
          </cell>
          <cell r="AZ398" t="str">
            <v>-</v>
          </cell>
          <cell r="BA398" t="str">
            <v>-</v>
          </cell>
          <cell r="BB398" t="str">
            <v>-</v>
          </cell>
          <cell r="BC398" t="str">
            <v>-</v>
          </cell>
          <cell r="BD398" t="str">
            <v>-</v>
          </cell>
          <cell r="BE398" t="str">
            <v>-</v>
          </cell>
          <cell r="BF398" t="str">
            <v>-</v>
          </cell>
          <cell r="BG398" t="str">
            <v>-</v>
          </cell>
          <cell r="BH398" t="str">
            <v>-</v>
          </cell>
          <cell r="BI398" t="str">
            <v>-</v>
          </cell>
          <cell r="BJ398" t="str">
            <v>-</v>
          </cell>
          <cell r="BK398" t="str">
            <v>-</v>
          </cell>
          <cell r="BL398" t="str">
            <v>-</v>
          </cell>
          <cell r="BM398" t="str">
            <v>20338</v>
          </cell>
          <cell r="BN398" t="str">
            <v>-</v>
          </cell>
          <cell r="BO398" t="str">
            <v>-</v>
          </cell>
          <cell r="BP398" t="str">
            <v>-</v>
          </cell>
          <cell r="BQ398" t="str">
            <v>-</v>
          </cell>
          <cell r="BR398" t="str">
            <v>-</v>
          </cell>
          <cell r="BS398" t="str">
            <v>-</v>
          </cell>
          <cell r="BT398" t="str">
            <v>-</v>
          </cell>
          <cell r="BU398" t="str">
            <v>-</v>
          </cell>
          <cell r="BV398" t="str">
            <v>-</v>
          </cell>
          <cell r="BW398" t="str">
            <v>-</v>
          </cell>
          <cell r="BX398" t="str">
            <v>-</v>
          </cell>
          <cell r="BY398" t="str">
            <v>-</v>
          </cell>
          <cell r="CB398" t="str">
            <v>-</v>
          </cell>
          <cell r="CC398" t="str">
            <v>-</v>
          </cell>
          <cell r="CD398" t="str">
            <v>-</v>
          </cell>
          <cell r="CE398" t="str">
            <v>-</v>
          </cell>
          <cell r="CF398" t="str">
            <v>-</v>
          </cell>
          <cell r="CG398" t="str">
            <v>-</v>
          </cell>
          <cell r="CH398" t="str">
            <v>-</v>
          </cell>
          <cell r="CI398" t="str">
            <v>-</v>
          </cell>
          <cell r="CJ398" t="str">
            <v>-</v>
          </cell>
          <cell r="CK398" t="str">
            <v>-</v>
          </cell>
          <cell r="CL398" t="str">
            <v>-</v>
          </cell>
          <cell r="CM398" t="str">
            <v>-</v>
          </cell>
          <cell r="CN398" t="str">
            <v>-</v>
          </cell>
          <cell r="CO398" t="str">
            <v>-</v>
          </cell>
          <cell r="CP398" t="str">
            <v>-</v>
          </cell>
          <cell r="CQ398" t="str">
            <v>-</v>
          </cell>
          <cell r="CR398" t="str">
            <v>-</v>
          </cell>
          <cell r="CS398" t="str">
            <v>-</v>
          </cell>
          <cell r="CT398" t="str">
            <v>-</v>
          </cell>
          <cell r="CU398" t="str">
            <v>VILLA DE ETLA</v>
          </cell>
          <cell r="CV398" t="str">
            <v>-</v>
          </cell>
          <cell r="CW398" t="str">
            <v>-</v>
          </cell>
          <cell r="CX398" t="str">
            <v>-</v>
          </cell>
          <cell r="CY398" t="str">
            <v>-</v>
          </cell>
          <cell r="CZ398" t="str">
            <v>-</v>
          </cell>
          <cell r="DB398" t="str">
            <v>-</v>
          </cell>
          <cell r="DC398" t="str">
            <v>-</v>
          </cell>
          <cell r="DD398" t="str">
            <v>-</v>
          </cell>
          <cell r="DE398" t="str">
            <v>-</v>
          </cell>
          <cell r="DF398" t="str">
            <v>-</v>
          </cell>
          <cell r="DG398" t="str">
            <v>-</v>
          </cell>
        </row>
        <row r="399">
          <cell r="AT399" t="str">
            <v>-</v>
          </cell>
          <cell r="AU399" t="str">
            <v>-</v>
          </cell>
          <cell r="AV399" t="str">
            <v>-</v>
          </cell>
          <cell r="AW399" t="str">
            <v>-</v>
          </cell>
          <cell r="AX399" t="str">
            <v>-</v>
          </cell>
          <cell r="AY399" t="str">
            <v>-</v>
          </cell>
          <cell r="AZ399" t="str">
            <v>-</v>
          </cell>
          <cell r="BA399" t="str">
            <v>-</v>
          </cell>
          <cell r="BB399" t="str">
            <v>-</v>
          </cell>
          <cell r="BC399" t="str">
            <v>-</v>
          </cell>
          <cell r="BD399" t="str">
            <v>-</v>
          </cell>
          <cell r="BE399" t="str">
            <v>-</v>
          </cell>
          <cell r="BF399" t="str">
            <v>-</v>
          </cell>
          <cell r="BG399" t="str">
            <v>-</v>
          </cell>
          <cell r="BH399" t="str">
            <v>-</v>
          </cell>
          <cell r="BI399" t="str">
            <v>-</v>
          </cell>
          <cell r="BJ399" t="str">
            <v>-</v>
          </cell>
          <cell r="BK399" t="str">
            <v>-</v>
          </cell>
          <cell r="BL399" t="str">
            <v>-</v>
          </cell>
          <cell r="BM399" t="str">
            <v>20339</v>
          </cell>
          <cell r="BN399" t="str">
            <v>-</v>
          </cell>
          <cell r="BO399" t="str">
            <v>-</v>
          </cell>
          <cell r="BP399" t="str">
            <v>-</v>
          </cell>
          <cell r="BQ399" t="str">
            <v>-</v>
          </cell>
          <cell r="BR399" t="str">
            <v>-</v>
          </cell>
          <cell r="BS399" t="str">
            <v>-</v>
          </cell>
          <cell r="BT399" t="str">
            <v>-</v>
          </cell>
          <cell r="BU399" t="str">
            <v>-</v>
          </cell>
          <cell r="BV399" t="str">
            <v>-</v>
          </cell>
          <cell r="BW399" t="str">
            <v>-</v>
          </cell>
          <cell r="BX399" t="str">
            <v>-</v>
          </cell>
          <cell r="BY399" t="str">
            <v>-</v>
          </cell>
          <cell r="CB399" t="str">
            <v>-</v>
          </cell>
          <cell r="CC399" t="str">
            <v>-</v>
          </cell>
          <cell r="CD399" t="str">
            <v>-</v>
          </cell>
          <cell r="CE399" t="str">
            <v>-</v>
          </cell>
          <cell r="CF399" t="str">
            <v>-</v>
          </cell>
          <cell r="CG399" t="str">
            <v>-</v>
          </cell>
          <cell r="CH399" t="str">
            <v>-</v>
          </cell>
          <cell r="CI399" t="str">
            <v>-</v>
          </cell>
          <cell r="CJ399" t="str">
            <v>-</v>
          </cell>
          <cell r="CK399" t="str">
            <v>-</v>
          </cell>
          <cell r="CL399" t="str">
            <v>-</v>
          </cell>
          <cell r="CM399" t="str">
            <v>-</v>
          </cell>
          <cell r="CN399" t="str">
            <v>-</v>
          </cell>
          <cell r="CO399" t="str">
            <v>-</v>
          </cell>
          <cell r="CP399" t="str">
            <v>-</v>
          </cell>
          <cell r="CQ399" t="str">
            <v>-</v>
          </cell>
          <cell r="CR399" t="str">
            <v>-</v>
          </cell>
          <cell r="CS399" t="str">
            <v>-</v>
          </cell>
          <cell r="CT399" t="str">
            <v>-</v>
          </cell>
          <cell r="CU399" t="str">
            <v>SAN PEDRO Y SAN PABLO TEPOSCOLULA</v>
          </cell>
          <cell r="CV399" t="str">
            <v>-</v>
          </cell>
          <cell r="CW399" t="str">
            <v>-</v>
          </cell>
          <cell r="CX399" t="str">
            <v>-</v>
          </cell>
          <cell r="CY399" t="str">
            <v>-</v>
          </cell>
          <cell r="CZ399" t="str">
            <v>-</v>
          </cell>
          <cell r="DB399" t="str">
            <v>-</v>
          </cell>
          <cell r="DC399" t="str">
            <v>-</v>
          </cell>
          <cell r="DD399" t="str">
            <v>-</v>
          </cell>
          <cell r="DE399" t="str">
            <v>-</v>
          </cell>
          <cell r="DF399" t="str">
            <v>-</v>
          </cell>
          <cell r="DG399" t="str">
            <v>-</v>
          </cell>
        </row>
        <row r="400">
          <cell r="AT400" t="str">
            <v>-</v>
          </cell>
          <cell r="AU400" t="str">
            <v>-</v>
          </cell>
          <cell r="AV400" t="str">
            <v>-</v>
          </cell>
          <cell r="AW400" t="str">
            <v>-</v>
          </cell>
          <cell r="AX400" t="str">
            <v>-</v>
          </cell>
          <cell r="AY400" t="str">
            <v>-</v>
          </cell>
          <cell r="AZ400" t="str">
            <v>-</v>
          </cell>
          <cell r="BA400" t="str">
            <v>-</v>
          </cell>
          <cell r="BB400" t="str">
            <v>-</v>
          </cell>
          <cell r="BC400" t="str">
            <v>-</v>
          </cell>
          <cell r="BD400" t="str">
            <v>-</v>
          </cell>
          <cell r="BE400" t="str">
            <v>-</v>
          </cell>
          <cell r="BF400" t="str">
            <v>-</v>
          </cell>
          <cell r="BG400" t="str">
            <v>-</v>
          </cell>
          <cell r="BH400" t="str">
            <v>-</v>
          </cell>
          <cell r="BI400" t="str">
            <v>-</v>
          </cell>
          <cell r="BJ400" t="str">
            <v>-</v>
          </cell>
          <cell r="BK400" t="str">
            <v>-</v>
          </cell>
          <cell r="BL400" t="str">
            <v>-</v>
          </cell>
          <cell r="BM400" t="str">
            <v>20340</v>
          </cell>
          <cell r="BN400" t="str">
            <v>-</v>
          </cell>
          <cell r="BO400" t="str">
            <v>-</v>
          </cell>
          <cell r="BP400" t="str">
            <v>-</v>
          </cell>
          <cell r="BQ400" t="str">
            <v>-</v>
          </cell>
          <cell r="BR400" t="str">
            <v>-</v>
          </cell>
          <cell r="BS400" t="str">
            <v>-</v>
          </cell>
          <cell r="BT400" t="str">
            <v>-</v>
          </cell>
          <cell r="BU400" t="str">
            <v>-</v>
          </cell>
          <cell r="BV400" t="str">
            <v>-</v>
          </cell>
          <cell r="BW400" t="str">
            <v>-</v>
          </cell>
          <cell r="BX400" t="str">
            <v>-</v>
          </cell>
          <cell r="BY400" t="str">
            <v>-</v>
          </cell>
          <cell r="CB400" t="str">
            <v>-</v>
          </cell>
          <cell r="CC400" t="str">
            <v>-</v>
          </cell>
          <cell r="CD400" t="str">
            <v>-</v>
          </cell>
          <cell r="CE400" t="str">
            <v>-</v>
          </cell>
          <cell r="CF400" t="str">
            <v>-</v>
          </cell>
          <cell r="CG400" t="str">
            <v>-</v>
          </cell>
          <cell r="CH400" t="str">
            <v>-</v>
          </cell>
          <cell r="CI400" t="str">
            <v>-</v>
          </cell>
          <cell r="CJ400" t="str">
            <v>-</v>
          </cell>
          <cell r="CK400" t="str">
            <v>-</v>
          </cell>
          <cell r="CL400" t="str">
            <v>-</v>
          </cell>
          <cell r="CM400" t="str">
            <v>-</v>
          </cell>
          <cell r="CN400" t="str">
            <v>-</v>
          </cell>
          <cell r="CO400" t="str">
            <v>-</v>
          </cell>
          <cell r="CP400" t="str">
            <v>-</v>
          </cell>
          <cell r="CQ400" t="str">
            <v>-</v>
          </cell>
          <cell r="CR400" t="str">
            <v>-</v>
          </cell>
          <cell r="CS400" t="str">
            <v>-</v>
          </cell>
          <cell r="CT400" t="str">
            <v>-</v>
          </cell>
          <cell r="CU400" t="str">
            <v>SAN PEDRO Y SAN PABLO TEQUIXTEPEC</v>
          </cell>
          <cell r="CV400" t="str">
            <v>-</v>
          </cell>
          <cell r="CW400" t="str">
            <v>-</v>
          </cell>
          <cell r="CX400" t="str">
            <v>-</v>
          </cell>
          <cell r="CY400" t="str">
            <v>-</v>
          </cell>
          <cell r="CZ400" t="str">
            <v>-</v>
          </cell>
          <cell r="DB400" t="str">
            <v>-</v>
          </cell>
          <cell r="DC400" t="str">
            <v>-</v>
          </cell>
          <cell r="DD400" t="str">
            <v>-</v>
          </cell>
          <cell r="DE400" t="str">
            <v>-</v>
          </cell>
          <cell r="DF400" t="str">
            <v>-</v>
          </cell>
          <cell r="DG400" t="str">
            <v>-</v>
          </cell>
        </row>
        <row r="401">
          <cell r="AT401" t="str">
            <v>-</v>
          </cell>
          <cell r="AU401" t="str">
            <v>-</v>
          </cell>
          <cell r="AV401" t="str">
            <v>-</v>
          </cell>
          <cell r="AW401" t="str">
            <v>-</v>
          </cell>
          <cell r="AX401" t="str">
            <v>-</v>
          </cell>
          <cell r="AY401" t="str">
            <v>-</v>
          </cell>
          <cell r="AZ401" t="str">
            <v>-</v>
          </cell>
          <cell r="BA401" t="str">
            <v>-</v>
          </cell>
          <cell r="BB401" t="str">
            <v>-</v>
          </cell>
          <cell r="BC401" t="str">
            <v>-</v>
          </cell>
          <cell r="BD401" t="str">
            <v>-</v>
          </cell>
          <cell r="BE401" t="str">
            <v>-</v>
          </cell>
          <cell r="BF401" t="str">
            <v>-</v>
          </cell>
          <cell r="BG401" t="str">
            <v>-</v>
          </cell>
          <cell r="BH401" t="str">
            <v>-</v>
          </cell>
          <cell r="BI401" t="str">
            <v>-</v>
          </cell>
          <cell r="BJ401" t="str">
            <v>-</v>
          </cell>
          <cell r="BK401" t="str">
            <v>-</v>
          </cell>
          <cell r="BL401" t="str">
            <v>-</v>
          </cell>
          <cell r="BM401" t="str">
            <v>20341</v>
          </cell>
          <cell r="BN401" t="str">
            <v>-</v>
          </cell>
          <cell r="BO401" t="str">
            <v>-</v>
          </cell>
          <cell r="BP401" t="str">
            <v>-</v>
          </cell>
          <cell r="BQ401" t="str">
            <v>-</v>
          </cell>
          <cell r="BR401" t="str">
            <v>-</v>
          </cell>
          <cell r="BS401" t="str">
            <v>-</v>
          </cell>
          <cell r="BT401" t="str">
            <v>-</v>
          </cell>
          <cell r="BU401" t="str">
            <v>-</v>
          </cell>
          <cell r="BV401" t="str">
            <v>-</v>
          </cell>
          <cell r="BW401" t="str">
            <v>-</v>
          </cell>
          <cell r="BX401" t="str">
            <v>-</v>
          </cell>
          <cell r="BY401" t="str">
            <v>-</v>
          </cell>
          <cell r="CB401" t="str">
            <v>-</v>
          </cell>
          <cell r="CC401" t="str">
            <v>-</v>
          </cell>
          <cell r="CD401" t="str">
            <v>-</v>
          </cell>
          <cell r="CE401" t="str">
            <v>-</v>
          </cell>
          <cell r="CF401" t="str">
            <v>-</v>
          </cell>
          <cell r="CG401" t="str">
            <v>-</v>
          </cell>
          <cell r="CH401" t="str">
            <v>-</v>
          </cell>
          <cell r="CI401" t="str">
            <v>-</v>
          </cell>
          <cell r="CJ401" t="str">
            <v>-</v>
          </cell>
          <cell r="CK401" t="str">
            <v>-</v>
          </cell>
          <cell r="CL401" t="str">
            <v>-</v>
          </cell>
          <cell r="CM401" t="str">
            <v>-</v>
          </cell>
          <cell r="CN401" t="str">
            <v>-</v>
          </cell>
          <cell r="CO401" t="str">
            <v>-</v>
          </cell>
          <cell r="CP401" t="str">
            <v>-</v>
          </cell>
          <cell r="CQ401" t="str">
            <v>-</v>
          </cell>
          <cell r="CR401" t="str">
            <v>-</v>
          </cell>
          <cell r="CS401" t="str">
            <v>-</v>
          </cell>
          <cell r="CT401" t="str">
            <v>-</v>
          </cell>
          <cell r="CU401" t="str">
            <v>SAN PEDRO YUCUNAMA</v>
          </cell>
          <cell r="CV401" t="str">
            <v>-</v>
          </cell>
          <cell r="CW401" t="str">
            <v>-</v>
          </cell>
          <cell r="CX401" t="str">
            <v>-</v>
          </cell>
          <cell r="CY401" t="str">
            <v>-</v>
          </cell>
          <cell r="CZ401" t="str">
            <v>-</v>
          </cell>
          <cell r="DB401" t="str">
            <v>-</v>
          </cell>
          <cell r="DC401" t="str">
            <v>-</v>
          </cell>
          <cell r="DD401" t="str">
            <v>-</v>
          </cell>
          <cell r="DE401" t="str">
            <v>-</v>
          </cell>
          <cell r="DF401" t="str">
            <v>-</v>
          </cell>
          <cell r="DG401" t="str">
            <v>-</v>
          </cell>
        </row>
        <row r="402">
          <cell r="AT402" t="str">
            <v>-</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20342</v>
          </cell>
          <cell r="BN402" t="str">
            <v>-</v>
          </cell>
          <cell r="BO402" t="str">
            <v>-</v>
          </cell>
          <cell r="BP402" t="str">
            <v>-</v>
          </cell>
          <cell r="BQ402" t="str">
            <v>-</v>
          </cell>
          <cell r="BR402" t="str">
            <v>-</v>
          </cell>
          <cell r="BS402" t="str">
            <v>-</v>
          </cell>
          <cell r="BT402" t="str">
            <v>-</v>
          </cell>
          <cell r="BU402" t="str">
            <v>-</v>
          </cell>
          <cell r="BV402" t="str">
            <v>-</v>
          </cell>
          <cell r="BW402" t="str">
            <v>-</v>
          </cell>
          <cell r="BX402" t="str">
            <v>-</v>
          </cell>
          <cell r="BY402" t="str">
            <v>-</v>
          </cell>
          <cell r="CB402" t="str">
            <v>-</v>
          </cell>
          <cell r="CC402" t="str">
            <v>-</v>
          </cell>
          <cell r="CD402" t="str">
            <v>-</v>
          </cell>
          <cell r="CE402" t="str">
            <v>-</v>
          </cell>
          <cell r="CF402" t="str">
            <v>-</v>
          </cell>
          <cell r="CG402" t="str">
            <v>-</v>
          </cell>
          <cell r="CH402" t="str">
            <v>-</v>
          </cell>
          <cell r="CI402" t="str">
            <v>-</v>
          </cell>
          <cell r="CJ402" t="str">
            <v>-</v>
          </cell>
          <cell r="CK402" t="str">
            <v>-</v>
          </cell>
          <cell r="CL402" t="str">
            <v>-</v>
          </cell>
          <cell r="CM402" t="str">
            <v>-</v>
          </cell>
          <cell r="CN402" t="str">
            <v>-</v>
          </cell>
          <cell r="CO402" t="str">
            <v>-</v>
          </cell>
          <cell r="CP402" t="str">
            <v>-</v>
          </cell>
          <cell r="CQ402" t="str">
            <v>-</v>
          </cell>
          <cell r="CR402" t="str">
            <v>-</v>
          </cell>
          <cell r="CS402" t="str">
            <v>-</v>
          </cell>
          <cell r="CT402" t="str">
            <v>-</v>
          </cell>
          <cell r="CU402" t="str">
            <v>SAN RAYMUNDO JALPAN</v>
          </cell>
          <cell r="CV402" t="str">
            <v>-</v>
          </cell>
          <cell r="CW402" t="str">
            <v>-</v>
          </cell>
          <cell r="CX402" t="str">
            <v>-</v>
          </cell>
          <cell r="CY402" t="str">
            <v>-</v>
          </cell>
          <cell r="CZ402" t="str">
            <v>-</v>
          </cell>
          <cell r="DB402" t="str">
            <v>-</v>
          </cell>
          <cell r="DC402" t="str">
            <v>-</v>
          </cell>
          <cell r="DD402" t="str">
            <v>-</v>
          </cell>
          <cell r="DE402" t="str">
            <v>-</v>
          </cell>
          <cell r="DF402" t="str">
            <v>-</v>
          </cell>
          <cell r="DG402" t="str">
            <v>-</v>
          </cell>
        </row>
        <row r="403">
          <cell r="AT403" t="str">
            <v>-</v>
          </cell>
          <cell r="AU403" t="str">
            <v>-</v>
          </cell>
          <cell r="AV403" t="str">
            <v>-</v>
          </cell>
          <cell r="AW403" t="str">
            <v>-</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20343</v>
          </cell>
          <cell r="BN403" t="str">
            <v>-</v>
          </cell>
          <cell r="BO403" t="str">
            <v>-</v>
          </cell>
          <cell r="BP403" t="str">
            <v>-</v>
          </cell>
          <cell r="BQ403" t="str">
            <v>-</v>
          </cell>
          <cell r="BR403" t="str">
            <v>-</v>
          </cell>
          <cell r="BS403" t="str">
            <v>-</v>
          </cell>
          <cell r="BT403" t="str">
            <v>-</v>
          </cell>
          <cell r="BU403" t="str">
            <v>-</v>
          </cell>
          <cell r="BV403" t="str">
            <v>-</v>
          </cell>
          <cell r="BW403" t="str">
            <v>-</v>
          </cell>
          <cell r="BX403" t="str">
            <v>-</v>
          </cell>
          <cell r="BY403" t="str">
            <v>-</v>
          </cell>
          <cell r="CB403" t="str">
            <v>-</v>
          </cell>
          <cell r="CC403" t="str">
            <v>-</v>
          </cell>
          <cell r="CD403" t="str">
            <v>-</v>
          </cell>
          <cell r="CE403" t="str">
            <v>-</v>
          </cell>
          <cell r="CF403" t="str">
            <v>-</v>
          </cell>
          <cell r="CG403" t="str">
            <v>-</v>
          </cell>
          <cell r="CH403" t="str">
            <v>-</v>
          </cell>
          <cell r="CI403" t="str">
            <v>-</v>
          </cell>
          <cell r="CJ403" t="str">
            <v>-</v>
          </cell>
          <cell r="CK403" t="str">
            <v>-</v>
          </cell>
          <cell r="CL403" t="str">
            <v>-</v>
          </cell>
          <cell r="CM403" t="str">
            <v>-</v>
          </cell>
          <cell r="CN403" t="str">
            <v>-</v>
          </cell>
          <cell r="CO403" t="str">
            <v>-</v>
          </cell>
          <cell r="CP403" t="str">
            <v>-</v>
          </cell>
          <cell r="CQ403" t="str">
            <v>-</v>
          </cell>
          <cell r="CR403" t="str">
            <v>-</v>
          </cell>
          <cell r="CS403" t="str">
            <v>-</v>
          </cell>
          <cell r="CT403" t="str">
            <v>-</v>
          </cell>
          <cell r="CU403" t="str">
            <v>SAN SEBASTIÁN ABASOLO</v>
          </cell>
          <cell r="CV403" t="str">
            <v>-</v>
          </cell>
          <cell r="CW403" t="str">
            <v>-</v>
          </cell>
          <cell r="CX403" t="str">
            <v>-</v>
          </cell>
          <cell r="CY403" t="str">
            <v>-</v>
          </cell>
          <cell r="CZ403" t="str">
            <v>-</v>
          </cell>
          <cell r="DB403" t="str">
            <v>-</v>
          </cell>
          <cell r="DC403" t="str">
            <v>-</v>
          </cell>
          <cell r="DD403" t="str">
            <v>-</v>
          </cell>
          <cell r="DE403" t="str">
            <v>-</v>
          </cell>
          <cell r="DF403" t="str">
            <v>-</v>
          </cell>
          <cell r="DG403" t="str">
            <v>-</v>
          </cell>
        </row>
        <row r="404">
          <cell r="AT404" t="str">
            <v>-</v>
          </cell>
          <cell r="AU404" t="str">
            <v>-</v>
          </cell>
          <cell r="AV404" t="str">
            <v>-</v>
          </cell>
          <cell r="AW404" t="str">
            <v>-</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20344</v>
          </cell>
          <cell r="BN404" t="str">
            <v>-</v>
          </cell>
          <cell r="BO404" t="str">
            <v>-</v>
          </cell>
          <cell r="BP404" t="str">
            <v>-</v>
          </cell>
          <cell r="BQ404" t="str">
            <v>-</v>
          </cell>
          <cell r="BR404" t="str">
            <v>-</v>
          </cell>
          <cell r="BS404" t="str">
            <v>-</v>
          </cell>
          <cell r="BT404" t="str">
            <v>-</v>
          </cell>
          <cell r="BU404" t="str">
            <v>-</v>
          </cell>
          <cell r="BV404" t="str">
            <v>-</v>
          </cell>
          <cell r="BW404" t="str">
            <v>-</v>
          </cell>
          <cell r="BX404" t="str">
            <v>-</v>
          </cell>
          <cell r="BY404" t="str">
            <v>-</v>
          </cell>
          <cell r="CB404" t="str">
            <v>-</v>
          </cell>
          <cell r="CC404" t="str">
            <v>-</v>
          </cell>
          <cell r="CD404" t="str">
            <v>-</v>
          </cell>
          <cell r="CE404" t="str">
            <v>-</v>
          </cell>
          <cell r="CF404" t="str">
            <v>-</v>
          </cell>
          <cell r="CG404" t="str">
            <v>-</v>
          </cell>
          <cell r="CH404" t="str">
            <v>-</v>
          </cell>
          <cell r="CI404" t="str">
            <v>-</v>
          </cell>
          <cell r="CJ404" t="str">
            <v>-</v>
          </cell>
          <cell r="CK404" t="str">
            <v>-</v>
          </cell>
          <cell r="CL404" t="str">
            <v>-</v>
          </cell>
          <cell r="CM404" t="str">
            <v>-</v>
          </cell>
          <cell r="CN404" t="str">
            <v>-</v>
          </cell>
          <cell r="CO404" t="str">
            <v>-</v>
          </cell>
          <cell r="CP404" t="str">
            <v>-</v>
          </cell>
          <cell r="CQ404" t="str">
            <v>-</v>
          </cell>
          <cell r="CR404" t="str">
            <v>-</v>
          </cell>
          <cell r="CS404" t="str">
            <v>-</v>
          </cell>
          <cell r="CT404" t="str">
            <v>-</v>
          </cell>
          <cell r="CU404" t="str">
            <v>SAN SEBASTIÁN COATLÁN</v>
          </cell>
          <cell r="CV404" t="str">
            <v>-</v>
          </cell>
          <cell r="CW404" t="str">
            <v>-</v>
          </cell>
          <cell r="CX404" t="str">
            <v>-</v>
          </cell>
          <cell r="CY404" t="str">
            <v>-</v>
          </cell>
          <cell r="CZ404" t="str">
            <v>-</v>
          </cell>
          <cell r="DB404" t="str">
            <v>-</v>
          </cell>
          <cell r="DC404" t="str">
            <v>-</v>
          </cell>
          <cell r="DD404" t="str">
            <v>-</v>
          </cell>
          <cell r="DE404" t="str">
            <v>-</v>
          </cell>
          <cell r="DF404" t="str">
            <v>-</v>
          </cell>
          <cell r="DG404" t="str">
            <v>-</v>
          </cell>
        </row>
        <row r="405">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20345</v>
          </cell>
          <cell r="BN405" t="str">
            <v>-</v>
          </cell>
          <cell r="BO405" t="str">
            <v>-</v>
          </cell>
          <cell r="BP405" t="str">
            <v>-</v>
          </cell>
          <cell r="BQ405" t="str">
            <v>-</v>
          </cell>
          <cell r="BR405" t="str">
            <v>-</v>
          </cell>
          <cell r="BS405" t="str">
            <v>-</v>
          </cell>
          <cell r="BT405" t="str">
            <v>-</v>
          </cell>
          <cell r="BU405" t="str">
            <v>-</v>
          </cell>
          <cell r="BV405" t="str">
            <v>-</v>
          </cell>
          <cell r="BW405" t="str">
            <v>-</v>
          </cell>
          <cell r="BX405" t="str">
            <v>-</v>
          </cell>
          <cell r="BY405" t="str">
            <v>-</v>
          </cell>
          <cell r="CB405" t="str">
            <v>-</v>
          </cell>
          <cell r="CC405" t="str">
            <v>-</v>
          </cell>
          <cell r="CD405" t="str">
            <v>-</v>
          </cell>
          <cell r="CE405" t="str">
            <v>-</v>
          </cell>
          <cell r="CF405" t="str">
            <v>-</v>
          </cell>
          <cell r="CG405" t="str">
            <v>-</v>
          </cell>
          <cell r="CH405" t="str">
            <v>-</v>
          </cell>
          <cell r="CI405" t="str">
            <v>-</v>
          </cell>
          <cell r="CJ405" t="str">
            <v>-</v>
          </cell>
          <cell r="CK405" t="str">
            <v>-</v>
          </cell>
          <cell r="CL405" t="str">
            <v>-</v>
          </cell>
          <cell r="CM405" t="str">
            <v>-</v>
          </cell>
          <cell r="CN405" t="str">
            <v>-</v>
          </cell>
          <cell r="CO405" t="str">
            <v>-</v>
          </cell>
          <cell r="CP405" t="str">
            <v>-</v>
          </cell>
          <cell r="CQ405" t="str">
            <v>-</v>
          </cell>
          <cell r="CR405" t="str">
            <v>-</v>
          </cell>
          <cell r="CS405" t="str">
            <v>-</v>
          </cell>
          <cell r="CT405" t="str">
            <v>-</v>
          </cell>
          <cell r="CU405" t="str">
            <v>SAN SEBASTIÁN IXCAPA</v>
          </cell>
          <cell r="CV405" t="str">
            <v>-</v>
          </cell>
          <cell r="CW405" t="str">
            <v>-</v>
          </cell>
          <cell r="CX405" t="str">
            <v>-</v>
          </cell>
          <cell r="CY405" t="str">
            <v>-</v>
          </cell>
          <cell r="CZ405" t="str">
            <v>-</v>
          </cell>
          <cell r="DB405" t="str">
            <v>-</v>
          </cell>
          <cell r="DC405" t="str">
            <v>-</v>
          </cell>
          <cell r="DD405" t="str">
            <v>-</v>
          </cell>
          <cell r="DE405" t="str">
            <v>-</v>
          </cell>
          <cell r="DF405" t="str">
            <v>-</v>
          </cell>
          <cell r="DG405" t="str">
            <v>-</v>
          </cell>
        </row>
        <row r="406">
          <cell r="AT406" t="str">
            <v>-</v>
          </cell>
          <cell r="AU406" t="str">
            <v>-</v>
          </cell>
          <cell r="AV406" t="str">
            <v>-</v>
          </cell>
          <cell r="AW406" t="str">
            <v>-</v>
          </cell>
          <cell r="AX406" t="str">
            <v>-</v>
          </cell>
          <cell r="AY406" t="str">
            <v>-</v>
          </cell>
          <cell r="AZ406" t="str">
            <v>-</v>
          </cell>
          <cell r="BA406" t="str">
            <v>-</v>
          </cell>
          <cell r="BB406" t="str">
            <v>-</v>
          </cell>
          <cell r="BC406" t="str">
            <v>-</v>
          </cell>
          <cell r="BD406" t="str">
            <v>-</v>
          </cell>
          <cell r="BE406" t="str">
            <v>-</v>
          </cell>
          <cell r="BF406" t="str">
            <v>-</v>
          </cell>
          <cell r="BG406" t="str">
            <v>-</v>
          </cell>
          <cell r="BH406" t="str">
            <v>-</v>
          </cell>
          <cell r="BI406" t="str">
            <v>-</v>
          </cell>
          <cell r="BJ406" t="str">
            <v>-</v>
          </cell>
          <cell r="BK406" t="str">
            <v>-</v>
          </cell>
          <cell r="BL406" t="str">
            <v>-</v>
          </cell>
          <cell r="BM406" t="str">
            <v>20346</v>
          </cell>
          <cell r="BN406" t="str">
            <v>-</v>
          </cell>
          <cell r="BO406" t="str">
            <v>-</v>
          </cell>
          <cell r="BP406" t="str">
            <v>-</v>
          </cell>
          <cell r="BQ406" t="str">
            <v>-</v>
          </cell>
          <cell r="BR406" t="str">
            <v>-</v>
          </cell>
          <cell r="BS406" t="str">
            <v>-</v>
          </cell>
          <cell r="BT406" t="str">
            <v>-</v>
          </cell>
          <cell r="BU406" t="str">
            <v>-</v>
          </cell>
          <cell r="BV406" t="str">
            <v>-</v>
          </cell>
          <cell r="BW406" t="str">
            <v>-</v>
          </cell>
          <cell r="BX406" t="str">
            <v>-</v>
          </cell>
          <cell r="BY406" t="str">
            <v>-</v>
          </cell>
          <cell r="CB406" t="str">
            <v>-</v>
          </cell>
          <cell r="CC406" t="str">
            <v>-</v>
          </cell>
          <cell r="CD406" t="str">
            <v>-</v>
          </cell>
          <cell r="CE406" t="str">
            <v>-</v>
          </cell>
          <cell r="CF406" t="str">
            <v>-</v>
          </cell>
          <cell r="CG406" t="str">
            <v>-</v>
          </cell>
          <cell r="CH406" t="str">
            <v>-</v>
          </cell>
          <cell r="CI406" t="str">
            <v>-</v>
          </cell>
          <cell r="CJ406" t="str">
            <v>-</v>
          </cell>
          <cell r="CK406" t="str">
            <v>-</v>
          </cell>
          <cell r="CL406" t="str">
            <v>-</v>
          </cell>
          <cell r="CM406" t="str">
            <v>-</v>
          </cell>
          <cell r="CN406" t="str">
            <v>-</v>
          </cell>
          <cell r="CO406" t="str">
            <v>-</v>
          </cell>
          <cell r="CP406" t="str">
            <v>-</v>
          </cell>
          <cell r="CQ406" t="str">
            <v>-</v>
          </cell>
          <cell r="CR406" t="str">
            <v>-</v>
          </cell>
          <cell r="CS406" t="str">
            <v>-</v>
          </cell>
          <cell r="CT406" t="str">
            <v>-</v>
          </cell>
          <cell r="CU406" t="str">
            <v>SAN SEBASTIÁN NICANANDUTA</v>
          </cell>
          <cell r="CV406" t="str">
            <v>-</v>
          </cell>
          <cell r="CW406" t="str">
            <v>-</v>
          </cell>
          <cell r="CX406" t="str">
            <v>-</v>
          </cell>
          <cell r="CY406" t="str">
            <v>-</v>
          </cell>
          <cell r="CZ406" t="str">
            <v>-</v>
          </cell>
          <cell r="DB406" t="str">
            <v>-</v>
          </cell>
          <cell r="DC406" t="str">
            <v>-</v>
          </cell>
          <cell r="DD406" t="str">
            <v>-</v>
          </cell>
          <cell r="DE406" t="str">
            <v>-</v>
          </cell>
          <cell r="DF406" t="str">
            <v>-</v>
          </cell>
          <cell r="DG406" t="str">
            <v>-</v>
          </cell>
        </row>
        <row r="407">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20347</v>
          </cell>
          <cell r="BN407" t="str">
            <v>-</v>
          </cell>
          <cell r="BO407" t="str">
            <v>-</v>
          </cell>
          <cell r="BP407" t="str">
            <v>-</v>
          </cell>
          <cell r="BQ407" t="str">
            <v>-</v>
          </cell>
          <cell r="BR407" t="str">
            <v>-</v>
          </cell>
          <cell r="BS407" t="str">
            <v>-</v>
          </cell>
          <cell r="BT407" t="str">
            <v>-</v>
          </cell>
          <cell r="BU407" t="str">
            <v>-</v>
          </cell>
          <cell r="BV407" t="str">
            <v>-</v>
          </cell>
          <cell r="BW407" t="str">
            <v>-</v>
          </cell>
          <cell r="BX407" t="str">
            <v>-</v>
          </cell>
          <cell r="BY407" t="str">
            <v>-</v>
          </cell>
          <cell r="CB407" t="str">
            <v>-</v>
          </cell>
          <cell r="CC407" t="str">
            <v>-</v>
          </cell>
          <cell r="CD407" t="str">
            <v>-</v>
          </cell>
          <cell r="CE407" t="str">
            <v>-</v>
          </cell>
          <cell r="CF407" t="str">
            <v>-</v>
          </cell>
          <cell r="CG407" t="str">
            <v>-</v>
          </cell>
          <cell r="CH407" t="str">
            <v>-</v>
          </cell>
          <cell r="CI407" t="str">
            <v>-</v>
          </cell>
          <cell r="CJ407" t="str">
            <v>-</v>
          </cell>
          <cell r="CK407" t="str">
            <v>-</v>
          </cell>
          <cell r="CL407" t="str">
            <v>-</v>
          </cell>
          <cell r="CM407" t="str">
            <v>-</v>
          </cell>
          <cell r="CN407" t="str">
            <v>-</v>
          </cell>
          <cell r="CO407" t="str">
            <v>-</v>
          </cell>
          <cell r="CP407" t="str">
            <v>-</v>
          </cell>
          <cell r="CQ407" t="str">
            <v>-</v>
          </cell>
          <cell r="CR407" t="str">
            <v>-</v>
          </cell>
          <cell r="CS407" t="str">
            <v>-</v>
          </cell>
          <cell r="CT407" t="str">
            <v>-</v>
          </cell>
          <cell r="CU407" t="str">
            <v>SAN SEBASTIÁN RÍO HONDO</v>
          </cell>
          <cell r="CV407" t="str">
            <v>-</v>
          </cell>
          <cell r="CW407" t="str">
            <v>-</v>
          </cell>
          <cell r="CX407" t="str">
            <v>-</v>
          </cell>
          <cell r="CY407" t="str">
            <v>-</v>
          </cell>
          <cell r="CZ407" t="str">
            <v>-</v>
          </cell>
          <cell r="DB407" t="str">
            <v>-</v>
          </cell>
          <cell r="DC407" t="str">
            <v>-</v>
          </cell>
          <cell r="DD407" t="str">
            <v>-</v>
          </cell>
          <cell r="DE407" t="str">
            <v>-</v>
          </cell>
          <cell r="DF407" t="str">
            <v>-</v>
          </cell>
          <cell r="DG407" t="str">
            <v>-</v>
          </cell>
        </row>
        <row r="408">
          <cell r="AT408" t="str">
            <v>-</v>
          </cell>
          <cell r="AU408" t="str">
            <v>-</v>
          </cell>
          <cell r="AV408" t="str">
            <v>-</v>
          </cell>
          <cell r="AW408" t="str">
            <v>-</v>
          </cell>
          <cell r="AX408" t="str">
            <v>-</v>
          </cell>
          <cell r="AY408" t="str">
            <v>-</v>
          </cell>
          <cell r="AZ408" t="str">
            <v>-</v>
          </cell>
          <cell r="BA408" t="str">
            <v>-</v>
          </cell>
          <cell r="BB408" t="str">
            <v>-</v>
          </cell>
          <cell r="BC408" t="str">
            <v>-</v>
          </cell>
          <cell r="BD408" t="str">
            <v>-</v>
          </cell>
          <cell r="BE408" t="str">
            <v>-</v>
          </cell>
          <cell r="BF408" t="str">
            <v>-</v>
          </cell>
          <cell r="BG408" t="str">
            <v>-</v>
          </cell>
          <cell r="BH408" t="str">
            <v>-</v>
          </cell>
          <cell r="BI408" t="str">
            <v>-</v>
          </cell>
          <cell r="BJ408" t="str">
            <v>-</v>
          </cell>
          <cell r="BK408" t="str">
            <v>-</v>
          </cell>
          <cell r="BL408" t="str">
            <v>-</v>
          </cell>
          <cell r="BM408" t="str">
            <v>20348</v>
          </cell>
          <cell r="BN408" t="str">
            <v>-</v>
          </cell>
          <cell r="BO408" t="str">
            <v>-</v>
          </cell>
          <cell r="BP408" t="str">
            <v>-</v>
          </cell>
          <cell r="BQ408" t="str">
            <v>-</v>
          </cell>
          <cell r="BR408" t="str">
            <v>-</v>
          </cell>
          <cell r="BS408" t="str">
            <v>-</v>
          </cell>
          <cell r="BT408" t="str">
            <v>-</v>
          </cell>
          <cell r="BU408" t="str">
            <v>-</v>
          </cell>
          <cell r="BV408" t="str">
            <v>-</v>
          </cell>
          <cell r="BW408" t="str">
            <v>-</v>
          </cell>
          <cell r="BX408" t="str">
            <v>-</v>
          </cell>
          <cell r="BY408" t="str">
            <v>-</v>
          </cell>
          <cell r="CB408" t="str">
            <v>-</v>
          </cell>
          <cell r="CC408" t="str">
            <v>-</v>
          </cell>
          <cell r="CD408" t="str">
            <v>-</v>
          </cell>
          <cell r="CE408" t="str">
            <v>-</v>
          </cell>
          <cell r="CF408" t="str">
            <v>-</v>
          </cell>
          <cell r="CG408" t="str">
            <v>-</v>
          </cell>
          <cell r="CH408" t="str">
            <v>-</v>
          </cell>
          <cell r="CI408" t="str">
            <v>-</v>
          </cell>
          <cell r="CJ408" t="str">
            <v>-</v>
          </cell>
          <cell r="CK408" t="str">
            <v>-</v>
          </cell>
          <cell r="CL408" t="str">
            <v>-</v>
          </cell>
          <cell r="CM408" t="str">
            <v>-</v>
          </cell>
          <cell r="CN408" t="str">
            <v>-</v>
          </cell>
          <cell r="CO408" t="str">
            <v>-</v>
          </cell>
          <cell r="CP408" t="str">
            <v>-</v>
          </cell>
          <cell r="CQ408" t="str">
            <v>-</v>
          </cell>
          <cell r="CR408" t="str">
            <v>-</v>
          </cell>
          <cell r="CS408" t="str">
            <v>-</v>
          </cell>
          <cell r="CT408" t="str">
            <v>-</v>
          </cell>
          <cell r="CU408" t="str">
            <v>SAN SEBASTIÁN TECOMAXTLAHUACA</v>
          </cell>
          <cell r="CV408" t="str">
            <v>-</v>
          </cell>
          <cell r="CW408" t="str">
            <v>-</v>
          </cell>
          <cell r="CX408" t="str">
            <v>-</v>
          </cell>
          <cell r="CY408" t="str">
            <v>-</v>
          </cell>
          <cell r="CZ408" t="str">
            <v>-</v>
          </cell>
          <cell r="DB408" t="str">
            <v>-</v>
          </cell>
          <cell r="DC408" t="str">
            <v>-</v>
          </cell>
          <cell r="DD408" t="str">
            <v>-</v>
          </cell>
          <cell r="DE408" t="str">
            <v>-</v>
          </cell>
          <cell r="DF408" t="str">
            <v>-</v>
          </cell>
          <cell r="DG408" t="str">
            <v>-</v>
          </cell>
        </row>
        <row r="409">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20349</v>
          </cell>
          <cell r="BN409" t="str">
            <v>-</v>
          </cell>
          <cell r="BO409" t="str">
            <v>-</v>
          </cell>
          <cell r="BP409" t="str">
            <v>-</v>
          </cell>
          <cell r="BQ409" t="str">
            <v>-</v>
          </cell>
          <cell r="BR409" t="str">
            <v>-</v>
          </cell>
          <cell r="BS409" t="str">
            <v>-</v>
          </cell>
          <cell r="BT409" t="str">
            <v>-</v>
          </cell>
          <cell r="BU409" t="str">
            <v>-</v>
          </cell>
          <cell r="BV409" t="str">
            <v>-</v>
          </cell>
          <cell r="BW409" t="str">
            <v>-</v>
          </cell>
          <cell r="BX409" t="str">
            <v>-</v>
          </cell>
          <cell r="BY409" t="str">
            <v>-</v>
          </cell>
          <cell r="CB409" t="str">
            <v>-</v>
          </cell>
          <cell r="CC409" t="str">
            <v>-</v>
          </cell>
          <cell r="CD409" t="str">
            <v>-</v>
          </cell>
          <cell r="CE409" t="str">
            <v>-</v>
          </cell>
          <cell r="CF409" t="str">
            <v>-</v>
          </cell>
          <cell r="CG409" t="str">
            <v>-</v>
          </cell>
          <cell r="CH409" t="str">
            <v>-</v>
          </cell>
          <cell r="CI409" t="str">
            <v>-</v>
          </cell>
          <cell r="CJ409" t="str">
            <v>-</v>
          </cell>
          <cell r="CK409" t="str">
            <v>-</v>
          </cell>
          <cell r="CL409" t="str">
            <v>-</v>
          </cell>
          <cell r="CM409" t="str">
            <v>-</v>
          </cell>
          <cell r="CN409" t="str">
            <v>-</v>
          </cell>
          <cell r="CO409" t="str">
            <v>-</v>
          </cell>
          <cell r="CP409" t="str">
            <v>-</v>
          </cell>
          <cell r="CQ409" t="str">
            <v>-</v>
          </cell>
          <cell r="CR409" t="str">
            <v>-</v>
          </cell>
          <cell r="CS409" t="str">
            <v>-</v>
          </cell>
          <cell r="CT409" t="str">
            <v>-</v>
          </cell>
          <cell r="CU409" t="str">
            <v>SAN SEBASTIÁN TEITIPAC</v>
          </cell>
          <cell r="CV409" t="str">
            <v>-</v>
          </cell>
          <cell r="CW409" t="str">
            <v>-</v>
          </cell>
          <cell r="CX409" t="str">
            <v>-</v>
          </cell>
          <cell r="CY409" t="str">
            <v>-</v>
          </cell>
          <cell r="CZ409" t="str">
            <v>-</v>
          </cell>
          <cell r="DB409" t="str">
            <v>-</v>
          </cell>
          <cell r="DC409" t="str">
            <v>-</v>
          </cell>
          <cell r="DD409" t="str">
            <v>-</v>
          </cell>
          <cell r="DE409" t="str">
            <v>-</v>
          </cell>
          <cell r="DF409" t="str">
            <v>-</v>
          </cell>
          <cell r="DG409" t="str">
            <v>-</v>
          </cell>
        </row>
        <row r="410">
          <cell r="AT410" t="str">
            <v>-</v>
          </cell>
          <cell r="AU410" t="str">
            <v>-</v>
          </cell>
          <cell r="AV410" t="str">
            <v>-</v>
          </cell>
          <cell r="AW410" t="str">
            <v>-</v>
          </cell>
          <cell r="AX410" t="str">
            <v>-</v>
          </cell>
          <cell r="AY410" t="str">
            <v>-</v>
          </cell>
          <cell r="AZ410" t="str">
            <v>-</v>
          </cell>
          <cell r="BA410" t="str">
            <v>-</v>
          </cell>
          <cell r="BB410" t="str">
            <v>-</v>
          </cell>
          <cell r="BC410" t="str">
            <v>-</v>
          </cell>
          <cell r="BD410" t="str">
            <v>-</v>
          </cell>
          <cell r="BE410" t="str">
            <v>-</v>
          </cell>
          <cell r="BF410" t="str">
            <v>-</v>
          </cell>
          <cell r="BG410" t="str">
            <v>-</v>
          </cell>
          <cell r="BH410" t="str">
            <v>-</v>
          </cell>
          <cell r="BI410" t="str">
            <v>-</v>
          </cell>
          <cell r="BJ410" t="str">
            <v>-</v>
          </cell>
          <cell r="BK410" t="str">
            <v>-</v>
          </cell>
          <cell r="BL410" t="str">
            <v>-</v>
          </cell>
          <cell r="BM410" t="str">
            <v>20350</v>
          </cell>
          <cell r="BN410" t="str">
            <v>-</v>
          </cell>
          <cell r="BO410" t="str">
            <v>-</v>
          </cell>
          <cell r="BP410" t="str">
            <v>-</v>
          </cell>
          <cell r="BQ410" t="str">
            <v>-</v>
          </cell>
          <cell r="BR410" t="str">
            <v>-</v>
          </cell>
          <cell r="BS410" t="str">
            <v>-</v>
          </cell>
          <cell r="BT410" t="str">
            <v>-</v>
          </cell>
          <cell r="BU410" t="str">
            <v>-</v>
          </cell>
          <cell r="BV410" t="str">
            <v>-</v>
          </cell>
          <cell r="BW410" t="str">
            <v>-</v>
          </cell>
          <cell r="BX410" t="str">
            <v>-</v>
          </cell>
          <cell r="BY410" t="str">
            <v>-</v>
          </cell>
          <cell r="CB410" t="str">
            <v>-</v>
          </cell>
          <cell r="CC410" t="str">
            <v>-</v>
          </cell>
          <cell r="CD410" t="str">
            <v>-</v>
          </cell>
          <cell r="CE410" t="str">
            <v>-</v>
          </cell>
          <cell r="CF410" t="str">
            <v>-</v>
          </cell>
          <cell r="CG410" t="str">
            <v>-</v>
          </cell>
          <cell r="CH410" t="str">
            <v>-</v>
          </cell>
          <cell r="CI410" t="str">
            <v>-</v>
          </cell>
          <cell r="CJ410" t="str">
            <v>-</v>
          </cell>
          <cell r="CK410" t="str">
            <v>-</v>
          </cell>
          <cell r="CL410" t="str">
            <v>-</v>
          </cell>
          <cell r="CM410" t="str">
            <v>-</v>
          </cell>
          <cell r="CN410" t="str">
            <v>-</v>
          </cell>
          <cell r="CO410" t="str">
            <v>-</v>
          </cell>
          <cell r="CP410" t="str">
            <v>-</v>
          </cell>
          <cell r="CQ410" t="str">
            <v>-</v>
          </cell>
          <cell r="CR410" t="str">
            <v>-</v>
          </cell>
          <cell r="CS410" t="str">
            <v>-</v>
          </cell>
          <cell r="CT410" t="str">
            <v>-</v>
          </cell>
          <cell r="CU410" t="str">
            <v>SAN SEBASTIÁN TUTLA</v>
          </cell>
          <cell r="CV410" t="str">
            <v>-</v>
          </cell>
          <cell r="CW410" t="str">
            <v>-</v>
          </cell>
          <cell r="CX410" t="str">
            <v>-</v>
          </cell>
          <cell r="CY410" t="str">
            <v>-</v>
          </cell>
          <cell r="CZ410" t="str">
            <v>-</v>
          </cell>
          <cell r="DB410" t="str">
            <v>-</v>
          </cell>
          <cell r="DC410" t="str">
            <v>-</v>
          </cell>
          <cell r="DD410" t="str">
            <v>-</v>
          </cell>
          <cell r="DE410" t="str">
            <v>-</v>
          </cell>
          <cell r="DF410" t="str">
            <v>-</v>
          </cell>
          <cell r="DG410" t="str">
            <v>-</v>
          </cell>
        </row>
        <row r="411">
          <cell r="AT411" t="str">
            <v>-</v>
          </cell>
          <cell r="AU411" t="str">
            <v>-</v>
          </cell>
          <cell r="AV411" t="str">
            <v>-</v>
          </cell>
          <cell r="AW411" t="str">
            <v>-</v>
          </cell>
          <cell r="AX411" t="str">
            <v>-</v>
          </cell>
          <cell r="AY411" t="str">
            <v>-</v>
          </cell>
          <cell r="AZ411" t="str">
            <v>-</v>
          </cell>
          <cell r="BA411" t="str">
            <v>-</v>
          </cell>
          <cell r="BB411" t="str">
            <v>-</v>
          </cell>
          <cell r="BC411" t="str">
            <v>-</v>
          </cell>
          <cell r="BD411" t="str">
            <v>-</v>
          </cell>
          <cell r="BE411" t="str">
            <v>-</v>
          </cell>
          <cell r="BF411" t="str">
            <v>-</v>
          </cell>
          <cell r="BG411" t="str">
            <v>-</v>
          </cell>
          <cell r="BH411" t="str">
            <v>-</v>
          </cell>
          <cell r="BI411" t="str">
            <v>-</v>
          </cell>
          <cell r="BJ411" t="str">
            <v>-</v>
          </cell>
          <cell r="BK411" t="str">
            <v>-</v>
          </cell>
          <cell r="BL411" t="str">
            <v>-</v>
          </cell>
          <cell r="BM411" t="str">
            <v>20351</v>
          </cell>
          <cell r="BN411" t="str">
            <v>-</v>
          </cell>
          <cell r="BO411" t="str">
            <v>-</v>
          </cell>
          <cell r="BP411" t="str">
            <v>-</v>
          </cell>
          <cell r="BQ411" t="str">
            <v>-</v>
          </cell>
          <cell r="BR411" t="str">
            <v>-</v>
          </cell>
          <cell r="BS411" t="str">
            <v>-</v>
          </cell>
          <cell r="BT411" t="str">
            <v>-</v>
          </cell>
          <cell r="BU411" t="str">
            <v>-</v>
          </cell>
          <cell r="BV411" t="str">
            <v>-</v>
          </cell>
          <cell r="BW411" t="str">
            <v>-</v>
          </cell>
          <cell r="BX411" t="str">
            <v>-</v>
          </cell>
          <cell r="BY411" t="str">
            <v>-</v>
          </cell>
          <cell r="CB411" t="str">
            <v>-</v>
          </cell>
          <cell r="CC411" t="str">
            <v>-</v>
          </cell>
          <cell r="CD411" t="str">
            <v>-</v>
          </cell>
          <cell r="CE411" t="str">
            <v>-</v>
          </cell>
          <cell r="CF411" t="str">
            <v>-</v>
          </cell>
          <cell r="CG411" t="str">
            <v>-</v>
          </cell>
          <cell r="CH411" t="str">
            <v>-</v>
          </cell>
          <cell r="CI411" t="str">
            <v>-</v>
          </cell>
          <cell r="CJ411" t="str">
            <v>-</v>
          </cell>
          <cell r="CK411" t="str">
            <v>-</v>
          </cell>
          <cell r="CL411" t="str">
            <v>-</v>
          </cell>
          <cell r="CM411" t="str">
            <v>-</v>
          </cell>
          <cell r="CN411" t="str">
            <v>-</v>
          </cell>
          <cell r="CO411" t="str">
            <v>-</v>
          </cell>
          <cell r="CP411" t="str">
            <v>-</v>
          </cell>
          <cell r="CQ411" t="str">
            <v>-</v>
          </cell>
          <cell r="CR411" t="str">
            <v>-</v>
          </cell>
          <cell r="CS411" t="str">
            <v>-</v>
          </cell>
          <cell r="CT411" t="str">
            <v>-</v>
          </cell>
          <cell r="CU411" t="str">
            <v>SAN SIMÓN ALMOLONGAS</v>
          </cell>
          <cell r="CV411" t="str">
            <v>-</v>
          </cell>
          <cell r="CW411" t="str">
            <v>-</v>
          </cell>
          <cell r="CX411" t="str">
            <v>-</v>
          </cell>
          <cell r="CY411" t="str">
            <v>-</v>
          </cell>
          <cell r="CZ411" t="str">
            <v>-</v>
          </cell>
          <cell r="DB411" t="str">
            <v>-</v>
          </cell>
          <cell r="DC411" t="str">
            <v>-</v>
          </cell>
          <cell r="DD411" t="str">
            <v>-</v>
          </cell>
          <cell r="DE411" t="str">
            <v>-</v>
          </cell>
          <cell r="DF411" t="str">
            <v>-</v>
          </cell>
          <cell r="DG411" t="str">
            <v>-</v>
          </cell>
        </row>
        <row r="412">
          <cell r="AT412" t="str">
            <v>-</v>
          </cell>
          <cell r="AU412" t="str">
            <v>-</v>
          </cell>
          <cell r="AV412" t="str">
            <v>-</v>
          </cell>
          <cell r="AW412" t="str">
            <v>-</v>
          </cell>
          <cell r="AX412" t="str">
            <v>-</v>
          </cell>
          <cell r="AY412" t="str">
            <v>-</v>
          </cell>
          <cell r="AZ412" t="str">
            <v>-</v>
          </cell>
          <cell r="BA412" t="str">
            <v>-</v>
          </cell>
          <cell r="BB412" t="str">
            <v>-</v>
          </cell>
          <cell r="BC412" t="str">
            <v>-</v>
          </cell>
          <cell r="BD412" t="str">
            <v>-</v>
          </cell>
          <cell r="BE412" t="str">
            <v>-</v>
          </cell>
          <cell r="BF412" t="str">
            <v>-</v>
          </cell>
          <cell r="BG412" t="str">
            <v>-</v>
          </cell>
          <cell r="BH412" t="str">
            <v>-</v>
          </cell>
          <cell r="BI412" t="str">
            <v>-</v>
          </cell>
          <cell r="BJ412" t="str">
            <v>-</v>
          </cell>
          <cell r="BK412" t="str">
            <v>-</v>
          </cell>
          <cell r="BL412" t="str">
            <v>-</v>
          </cell>
          <cell r="BM412" t="str">
            <v>20352</v>
          </cell>
          <cell r="BN412" t="str">
            <v>-</v>
          </cell>
          <cell r="BO412" t="str">
            <v>-</v>
          </cell>
          <cell r="BP412" t="str">
            <v>-</v>
          </cell>
          <cell r="BQ412" t="str">
            <v>-</v>
          </cell>
          <cell r="BR412" t="str">
            <v>-</v>
          </cell>
          <cell r="BS412" t="str">
            <v>-</v>
          </cell>
          <cell r="BT412" t="str">
            <v>-</v>
          </cell>
          <cell r="BU412" t="str">
            <v>-</v>
          </cell>
          <cell r="BV412" t="str">
            <v>-</v>
          </cell>
          <cell r="BW412" t="str">
            <v>-</v>
          </cell>
          <cell r="BX412" t="str">
            <v>-</v>
          </cell>
          <cell r="BY412" t="str">
            <v>-</v>
          </cell>
          <cell r="CB412" t="str">
            <v>-</v>
          </cell>
          <cell r="CC412" t="str">
            <v>-</v>
          </cell>
          <cell r="CD412" t="str">
            <v>-</v>
          </cell>
          <cell r="CE412" t="str">
            <v>-</v>
          </cell>
          <cell r="CF412" t="str">
            <v>-</v>
          </cell>
          <cell r="CG412" t="str">
            <v>-</v>
          </cell>
          <cell r="CH412" t="str">
            <v>-</v>
          </cell>
          <cell r="CI412" t="str">
            <v>-</v>
          </cell>
          <cell r="CJ412" t="str">
            <v>-</v>
          </cell>
          <cell r="CK412" t="str">
            <v>-</v>
          </cell>
          <cell r="CL412" t="str">
            <v>-</v>
          </cell>
          <cell r="CM412" t="str">
            <v>-</v>
          </cell>
          <cell r="CN412" t="str">
            <v>-</v>
          </cell>
          <cell r="CO412" t="str">
            <v>-</v>
          </cell>
          <cell r="CP412" t="str">
            <v>-</v>
          </cell>
          <cell r="CQ412" t="str">
            <v>-</v>
          </cell>
          <cell r="CR412" t="str">
            <v>-</v>
          </cell>
          <cell r="CS412" t="str">
            <v>-</v>
          </cell>
          <cell r="CT412" t="str">
            <v>-</v>
          </cell>
          <cell r="CU412" t="str">
            <v>SAN SIMÓN ZAHUATLÁN</v>
          </cell>
          <cell r="CV412" t="str">
            <v>-</v>
          </cell>
          <cell r="CW412" t="str">
            <v>-</v>
          </cell>
          <cell r="CX412" t="str">
            <v>-</v>
          </cell>
          <cell r="CY412" t="str">
            <v>-</v>
          </cell>
          <cell r="CZ412" t="str">
            <v>-</v>
          </cell>
          <cell r="DB412" t="str">
            <v>-</v>
          </cell>
          <cell r="DC412" t="str">
            <v>-</v>
          </cell>
          <cell r="DD412" t="str">
            <v>-</v>
          </cell>
          <cell r="DE412" t="str">
            <v>-</v>
          </cell>
          <cell r="DF412" t="str">
            <v>-</v>
          </cell>
          <cell r="DG412" t="str">
            <v>-</v>
          </cell>
        </row>
        <row r="413">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20353</v>
          </cell>
          <cell r="BN413" t="str">
            <v>-</v>
          </cell>
          <cell r="BO413" t="str">
            <v>-</v>
          </cell>
          <cell r="BP413" t="str">
            <v>-</v>
          </cell>
          <cell r="BQ413" t="str">
            <v>-</v>
          </cell>
          <cell r="BR413" t="str">
            <v>-</v>
          </cell>
          <cell r="BS413" t="str">
            <v>-</v>
          </cell>
          <cell r="BT413" t="str">
            <v>-</v>
          </cell>
          <cell r="BU413" t="str">
            <v>-</v>
          </cell>
          <cell r="BV413" t="str">
            <v>-</v>
          </cell>
          <cell r="BW413" t="str">
            <v>-</v>
          </cell>
          <cell r="BX413" t="str">
            <v>-</v>
          </cell>
          <cell r="BY413" t="str">
            <v>-</v>
          </cell>
          <cell r="CB413" t="str">
            <v>-</v>
          </cell>
          <cell r="CC413" t="str">
            <v>-</v>
          </cell>
          <cell r="CD413" t="str">
            <v>-</v>
          </cell>
          <cell r="CE413" t="str">
            <v>-</v>
          </cell>
          <cell r="CF413" t="str">
            <v>-</v>
          </cell>
          <cell r="CG413" t="str">
            <v>-</v>
          </cell>
          <cell r="CH413" t="str">
            <v>-</v>
          </cell>
          <cell r="CI413" t="str">
            <v>-</v>
          </cell>
          <cell r="CJ413" t="str">
            <v>-</v>
          </cell>
          <cell r="CK413" t="str">
            <v>-</v>
          </cell>
          <cell r="CL413" t="str">
            <v>-</v>
          </cell>
          <cell r="CM413" t="str">
            <v>-</v>
          </cell>
          <cell r="CN413" t="str">
            <v>-</v>
          </cell>
          <cell r="CO413" t="str">
            <v>-</v>
          </cell>
          <cell r="CP413" t="str">
            <v>-</v>
          </cell>
          <cell r="CQ413" t="str">
            <v>-</v>
          </cell>
          <cell r="CR413" t="str">
            <v>-</v>
          </cell>
          <cell r="CS413" t="str">
            <v>-</v>
          </cell>
          <cell r="CT413" t="str">
            <v>-</v>
          </cell>
          <cell r="CU413" t="str">
            <v>SANTA ANA</v>
          </cell>
          <cell r="CV413" t="str">
            <v>-</v>
          </cell>
          <cell r="CW413" t="str">
            <v>-</v>
          </cell>
          <cell r="CX413" t="str">
            <v>-</v>
          </cell>
          <cell r="CY413" t="str">
            <v>-</v>
          </cell>
          <cell r="CZ413" t="str">
            <v>-</v>
          </cell>
          <cell r="DB413" t="str">
            <v>-</v>
          </cell>
          <cell r="DC413" t="str">
            <v>-</v>
          </cell>
          <cell r="DD413" t="str">
            <v>-</v>
          </cell>
          <cell r="DE413" t="str">
            <v>-</v>
          </cell>
          <cell r="DF413" t="str">
            <v>-</v>
          </cell>
          <cell r="DG413" t="str">
            <v>-</v>
          </cell>
        </row>
        <row r="414">
          <cell r="AT414" t="str">
            <v>-</v>
          </cell>
          <cell r="AU414" t="str">
            <v>-</v>
          </cell>
          <cell r="AV414" t="str">
            <v>-</v>
          </cell>
          <cell r="AW414" t="str">
            <v>-</v>
          </cell>
          <cell r="AX414" t="str">
            <v>-</v>
          </cell>
          <cell r="AY414" t="str">
            <v>-</v>
          </cell>
          <cell r="AZ414" t="str">
            <v>-</v>
          </cell>
          <cell r="BA414" t="str">
            <v>-</v>
          </cell>
          <cell r="BB414" t="str">
            <v>-</v>
          </cell>
          <cell r="BC414" t="str">
            <v>-</v>
          </cell>
          <cell r="BD414" t="str">
            <v>-</v>
          </cell>
          <cell r="BE414" t="str">
            <v>-</v>
          </cell>
          <cell r="BF414" t="str">
            <v>-</v>
          </cell>
          <cell r="BG414" t="str">
            <v>-</v>
          </cell>
          <cell r="BH414" t="str">
            <v>-</v>
          </cell>
          <cell r="BI414" t="str">
            <v>-</v>
          </cell>
          <cell r="BJ414" t="str">
            <v>-</v>
          </cell>
          <cell r="BK414" t="str">
            <v>-</v>
          </cell>
          <cell r="BL414" t="str">
            <v>-</v>
          </cell>
          <cell r="BM414" t="str">
            <v>20354</v>
          </cell>
          <cell r="BN414" t="str">
            <v>-</v>
          </cell>
          <cell r="BO414" t="str">
            <v>-</v>
          </cell>
          <cell r="BP414" t="str">
            <v>-</v>
          </cell>
          <cell r="BQ414" t="str">
            <v>-</v>
          </cell>
          <cell r="BR414" t="str">
            <v>-</v>
          </cell>
          <cell r="BS414" t="str">
            <v>-</v>
          </cell>
          <cell r="BT414" t="str">
            <v>-</v>
          </cell>
          <cell r="BU414" t="str">
            <v>-</v>
          </cell>
          <cell r="BV414" t="str">
            <v>-</v>
          </cell>
          <cell r="BW414" t="str">
            <v>-</v>
          </cell>
          <cell r="BX414" t="str">
            <v>-</v>
          </cell>
          <cell r="BY414" t="str">
            <v>-</v>
          </cell>
          <cell r="CB414" t="str">
            <v>-</v>
          </cell>
          <cell r="CC414" t="str">
            <v>-</v>
          </cell>
          <cell r="CD414" t="str">
            <v>-</v>
          </cell>
          <cell r="CE414" t="str">
            <v>-</v>
          </cell>
          <cell r="CF414" t="str">
            <v>-</v>
          </cell>
          <cell r="CG414" t="str">
            <v>-</v>
          </cell>
          <cell r="CH414" t="str">
            <v>-</v>
          </cell>
          <cell r="CI414" t="str">
            <v>-</v>
          </cell>
          <cell r="CJ414" t="str">
            <v>-</v>
          </cell>
          <cell r="CK414" t="str">
            <v>-</v>
          </cell>
          <cell r="CL414" t="str">
            <v>-</v>
          </cell>
          <cell r="CM414" t="str">
            <v>-</v>
          </cell>
          <cell r="CN414" t="str">
            <v>-</v>
          </cell>
          <cell r="CO414" t="str">
            <v>-</v>
          </cell>
          <cell r="CP414" t="str">
            <v>-</v>
          </cell>
          <cell r="CQ414" t="str">
            <v>-</v>
          </cell>
          <cell r="CR414" t="str">
            <v>-</v>
          </cell>
          <cell r="CS414" t="str">
            <v>-</v>
          </cell>
          <cell r="CT414" t="str">
            <v>-</v>
          </cell>
          <cell r="CU414" t="str">
            <v>SANTA ANA ATEIXTLAHUACA</v>
          </cell>
          <cell r="CV414" t="str">
            <v>-</v>
          </cell>
          <cell r="CW414" t="str">
            <v>-</v>
          </cell>
          <cell r="CX414" t="str">
            <v>-</v>
          </cell>
          <cell r="CY414" t="str">
            <v>-</v>
          </cell>
          <cell r="CZ414" t="str">
            <v>-</v>
          </cell>
          <cell r="DB414" t="str">
            <v>-</v>
          </cell>
          <cell r="DC414" t="str">
            <v>-</v>
          </cell>
          <cell r="DD414" t="str">
            <v>-</v>
          </cell>
          <cell r="DE414" t="str">
            <v>-</v>
          </cell>
          <cell r="DF414" t="str">
            <v>-</v>
          </cell>
          <cell r="DG414" t="str">
            <v>-</v>
          </cell>
        </row>
        <row r="415">
          <cell r="AT415" t="str">
            <v>-</v>
          </cell>
          <cell r="AU415" t="str">
            <v>-</v>
          </cell>
          <cell r="AV415" t="str">
            <v>-</v>
          </cell>
          <cell r="AW415" t="str">
            <v>-</v>
          </cell>
          <cell r="AX415" t="str">
            <v>-</v>
          </cell>
          <cell r="AY415" t="str">
            <v>-</v>
          </cell>
          <cell r="AZ415" t="str">
            <v>-</v>
          </cell>
          <cell r="BA415" t="str">
            <v>-</v>
          </cell>
          <cell r="BB415" t="str">
            <v>-</v>
          </cell>
          <cell r="BC415" t="str">
            <v>-</v>
          </cell>
          <cell r="BD415" t="str">
            <v>-</v>
          </cell>
          <cell r="BE415" t="str">
            <v>-</v>
          </cell>
          <cell r="BF415" t="str">
            <v>-</v>
          </cell>
          <cell r="BG415" t="str">
            <v>-</v>
          </cell>
          <cell r="BH415" t="str">
            <v>-</v>
          </cell>
          <cell r="BI415" t="str">
            <v>-</v>
          </cell>
          <cell r="BJ415" t="str">
            <v>-</v>
          </cell>
          <cell r="BK415" t="str">
            <v>-</v>
          </cell>
          <cell r="BL415" t="str">
            <v>-</v>
          </cell>
          <cell r="BM415" t="str">
            <v>20355</v>
          </cell>
          <cell r="BN415" t="str">
            <v>-</v>
          </cell>
          <cell r="BO415" t="str">
            <v>-</v>
          </cell>
          <cell r="BP415" t="str">
            <v>-</v>
          </cell>
          <cell r="BQ415" t="str">
            <v>-</v>
          </cell>
          <cell r="BR415" t="str">
            <v>-</v>
          </cell>
          <cell r="BS415" t="str">
            <v>-</v>
          </cell>
          <cell r="BT415" t="str">
            <v>-</v>
          </cell>
          <cell r="BU415" t="str">
            <v>-</v>
          </cell>
          <cell r="BV415" t="str">
            <v>-</v>
          </cell>
          <cell r="BW415" t="str">
            <v>-</v>
          </cell>
          <cell r="BX415" t="str">
            <v>-</v>
          </cell>
          <cell r="BY415" t="str">
            <v>-</v>
          </cell>
          <cell r="CB415" t="str">
            <v>-</v>
          </cell>
          <cell r="CC415" t="str">
            <v>-</v>
          </cell>
          <cell r="CD415" t="str">
            <v>-</v>
          </cell>
          <cell r="CE415" t="str">
            <v>-</v>
          </cell>
          <cell r="CF415" t="str">
            <v>-</v>
          </cell>
          <cell r="CG415" t="str">
            <v>-</v>
          </cell>
          <cell r="CH415" t="str">
            <v>-</v>
          </cell>
          <cell r="CI415" t="str">
            <v>-</v>
          </cell>
          <cell r="CJ415" t="str">
            <v>-</v>
          </cell>
          <cell r="CK415" t="str">
            <v>-</v>
          </cell>
          <cell r="CL415" t="str">
            <v>-</v>
          </cell>
          <cell r="CM415" t="str">
            <v>-</v>
          </cell>
          <cell r="CN415" t="str">
            <v>-</v>
          </cell>
          <cell r="CO415" t="str">
            <v>-</v>
          </cell>
          <cell r="CP415" t="str">
            <v>-</v>
          </cell>
          <cell r="CQ415" t="str">
            <v>-</v>
          </cell>
          <cell r="CR415" t="str">
            <v>-</v>
          </cell>
          <cell r="CS415" t="str">
            <v>-</v>
          </cell>
          <cell r="CT415" t="str">
            <v>-</v>
          </cell>
          <cell r="CU415" t="str">
            <v>SANTA ANA CUAUHTÉMOC</v>
          </cell>
          <cell r="CV415" t="str">
            <v>-</v>
          </cell>
          <cell r="CW415" t="str">
            <v>-</v>
          </cell>
          <cell r="CX415" t="str">
            <v>-</v>
          </cell>
          <cell r="CY415" t="str">
            <v>-</v>
          </cell>
          <cell r="CZ415" t="str">
            <v>-</v>
          </cell>
          <cell r="DB415" t="str">
            <v>-</v>
          </cell>
          <cell r="DC415" t="str">
            <v>-</v>
          </cell>
          <cell r="DD415" t="str">
            <v>-</v>
          </cell>
          <cell r="DE415" t="str">
            <v>-</v>
          </cell>
          <cell r="DF415" t="str">
            <v>-</v>
          </cell>
          <cell r="DG415" t="str">
            <v>-</v>
          </cell>
        </row>
        <row r="416">
          <cell r="AT416" t="str">
            <v>-</v>
          </cell>
          <cell r="AU416" t="str">
            <v>-</v>
          </cell>
          <cell r="AV416" t="str">
            <v>-</v>
          </cell>
          <cell r="AW416" t="str">
            <v>-</v>
          </cell>
          <cell r="AX416" t="str">
            <v>-</v>
          </cell>
          <cell r="AY416" t="str">
            <v>-</v>
          </cell>
          <cell r="AZ416" t="str">
            <v>-</v>
          </cell>
          <cell r="BA416" t="str">
            <v>-</v>
          </cell>
          <cell r="BB416" t="str">
            <v>-</v>
          </cell>
          <cell r="BC416" t="str">
            <v>-</v>
          </cell>
          <cell r="BD416" t="str">
            <v>-</v>
          </cell>
          <cell r="BE416" t="str">
            <v>-</v>
          </cell>
          <cell r="BF416" t="str">
            <v>-</v>
          </cell>
          <cell r="BG416" t="str">
            <v>-</v>
          </cell>
          <cell r="BH416" t="str">
            <v>-</v>
          </cell>
          <cell r="BI416" t="str">
            <v>-</v>
          </cell>
          <cell r="BJ416" t="str">
            <v>-</v>
          </cell>
          <cell r="BK416" t="str">
            <v>-</v>
          </cell>
          <cell r="BL416" t="str">
            <v>-</v>
          </cell>
          <cell r="BM416" t="str">
            <v>20356</v>
          </cell>
          <cell r="BN416" t="str">
            <v>-</v>
          </cell>
          <cell r="BO416" t="str">
            <v>-</v>
          </cell>
          <cell r="BP416" t="str">
            <v>-</v>
          </cell>
          <cell r="BQ416" t="str">
            <v>-</v>
          </cell>
          <cell r="BR416" t="str">
            <v>-</v>
          </cell>
          <cell r="BS416" t="str">
            <v>-</v>
          </cell>
          <cell r="BT416" t="str">
            <v>-</v>
          </cell>
          <cell r="BU416" t="str">
            <v>-</v>
          </cell>
          <cell r="BV416" t="str">
            <v>-</v>
          </cell>
          <cell r="BW416" t="str">
            <v>-</v>
          </cell>
          <cell r="BX416" t="str">
            <v>-</v>
          </cell>
          <cell r="BY416" t="str">
            <v>-</v>
          </cell>
          <cell r="CB416" t="str">
            <v>-</v>
          </cell>
          <cell r="CC416" t="str">
            <v>-</v>
          </cell>
          <cell r="CD416" t="str">
            <v>-</v>
          </cell>
          <cell r="CE416" t="str">
            <v>-</v>
          </cell>
          <cell r="CF416" t="str">
            <v>-</v>
          </cell>
          <cell r="CG416" t="str">
            <v>-</v>
          </cell>
          <cell r="CH416" t="str">
            <v>-</v>
          </cell>
          <cell r="CI416" t="str">
            <v>-</v>
          </cell>
          <cell r="CJ416" t="str">
            <v>-</v>
          </cell>
          <cell r="CK416" t="str">
            <v>-</v>
          </cell>
          <cell r="CL416" t="str">
            <v>-</v>
          </cell>
          <cell r="CM416" t="str">
            <v>-</v>
          </cell>
          <cell r="CN416" t="str">
            <v>-</v>
          </cell>
          <cell r="CO416" t="str">
            <v>-</v>
          </cell>
          <cell r="CP416" t="str">
            <v>-</v>
          </cell>
          <cell r="CQ416" t="str">
            <v>-</v>
          </cell>
          <cell r="CR416" t="str">
            <v>-</v>
          </cell>
          <cell r="CS416" t="str">
            <v>-</v>
          </cell>
          <cell r="CT416" t="str">
            <v>-</v>
          </cell>
          <cell r="CU416" t="str">
            <v>SANTA ANA DEL VALLE</v>
          </cell>
          <cell r="CV416" t="str">
            <v>-</v>
          </cell>
          <cell r="CW416" t="str">
            <v>-</v>
          </cell>
          <cell r="CX416" t="str">
            <v>-</v>
          </cell>
          <cell r="CY416" t="str">
            <v>-</v>
          </cell>
          <cell r="CZ416" t="str">
            <v>-</v>
          </cell>
          <cell r="DB416" t="str">
            <v>-</v>
          </cell>
          <cell r="DC416" t="str">
            <v>-</v>
          </cell>
          <cell r="DD416" t="str">
            <v>-</v>
          </cell>
          <cell r="DE416" t="str">
            <v>-</v>
          </cell>
          <cell r="DF416" t="str">
            <v>-</v>
          </cell>
          <cell r="DG416" t="str">
            <v>-</v>
          </cell>
        </row>
        <row r="417">
          <cell r="AT417" t="str">
            <v>-</v>
          </cell>
          <cell r="AU417" t="str">
            <v>-</v>
          </cell>
          <cell r="AV417" t="str">
            <v>-</v>
          </cell>
          <cell r="AW417" t="str">
            <v>-</v>
          </cell>
          <cell r="AX417" t="str">
            <v>-</v>
          </cell>
          <cell r="AY417" t="str">
            <v>-</v>
          </cell>
          <cell r="AZ417" t="str">
            <v>-</v>
          </cell>
          <cell r="BA417" t="str">
            <v>-</v>
          </cell>
          <cell r="BB417" t="str">
            <v>-</v>
          </cell>
          <cell r="BC417" t="str">
            <v>-</v>
          </cell>
          <cell r="BD417" t="str">
            <v>-</v>
          </cell>
          <cell r="BE417" t="str">
            <v>-</v>
          </cell>
          <cell r="BF417" t="str">
            <v>-</v>
          </cell>
          <cell r="BG417" t="str">
            <v>-</v>
          </cell>
          <cell r="BH417" t="str">
            <v>-</v>
          </cell>
          <cell r="BI417" t="str">
            <v>-</v>
          </cell>
          <cell r="BJ417" t="str">
            <v>-</v>
          </cell>
          <cell r="BK417" t="str">
            <v>-</v>
          </cell>
          <cell r="BL417" t="str">
            <v>-</v>
          </cell>
          <cell r="BM417" t="str">
            <v>20357</v>
          </cell>
          <cell r="BN417" t="str">
            <v>-</v>
          </cell>
          <cell r="BO417" t="str">
            <v>-</v>
          </cell>
          <cell r="BP417" t="str">
            <v>-</v>
          </cell>
          <cell r="BQ417" t="str">
            <v>-</v>
          </cell>
          <cell r="BR417" t="str">
            <v>-</v>
          </cell>
          <cell r="BS417" t="str">
            <v>-</v>
          </cell>
          <cell r="BT417" t="str">
            <v>-</v>
          </cell>
          <cell r="BU417" t="str">
            <v>-</v>
          </cell>
          <cell r="BV417" t="str">
            <v>-</v>
          </cell>
          <cell r="BW417" t="str">
            <v>-</v>
          </cell>
          <cell r="BX417" t="str">
            <v>-</v>
          </cell>
          <cell r="BY417" t="str">
            <v>-</v>
          </cell>
          <cell r="CB417" t="str">
            <v>-</v>
          </cell>
          <cell r="CC417" t="str">
            <v>-</v>
          </cell>
          <cell r="CD417" t="str">
            <v>-</v>
          </cell>
          <cell r="CE417" t="str">
            <v>-</v>
          </cell>
          <cell r="CF417" t="str">
            <v>-</v>
          </cell>
          <cell r="CG417" t="str">
            <v>-</v>
          </cell>
          <cell r="CH417" t="str">
            <v>-</v>
          </cell>
          <cell r="CI417" t="str">
            <v>-</v>
          </cell>
          <cell r="CJ417" t="str">
            <v>-</v>
          </cell>
          <cell r="CK417" t="str">
            <v>-</v>
          </cell>
          <cell r="CL417" t="str">
            <v>-</v>
          </cell>
          <cell r="CM417" t="str">
            <v>-</v>
          </cell>
          <cell r="CN417" t="str">
            <v>-</v>
          </cell>
          <cell r="CO417" t="str">
            <v>-</v>
          </cell>
          <cell r="CP417" t="str">
            <v>-</v>
          </cell>
          <cell r="CQ417" t="str">
            <v>-</v>
          </cell>
          <cell r="CR417" t="str">
            <v>-</v>
          </cell>
          <cell r="CS417" t="str">
            <v>-</v>
          </cell>
          <cell r="CT417" t="str">
            <v>-</v>
          </cell>
          <cell r="CU417" t="str">
            <v>SANTA ANA TAVELA</v>
          </cell>
          <cell r="CV417" t="str">
            <v>-</v>
          </cell>
          <cell r="CW417" t="str">
            <v>-</v>
          </cell>
          <cell r="CX417" t="str">
            <v>-</v>
          </cell>
          <cell r="CY417" t="str">
            <v>-</v>
          </cell>
          <cell r="CZ417" t="str">
            <v>-</v>
          </cell>
          <cell r="DB417" t="str">
            <v>-</v>
          </cell>
          <cell r="DC417" t="str">
            <v>-</v>
          </cell>
          <cell r="DD417" t="str">
            <v>-</v>
          </cell>
          <cell r="DE417" t="str">
            <v>-</v>
          </cell>
          <cell r="DF417" t="str">
            <v>-</v>
          </cell>
          <cell r="DG417" t="str">
            <v>-</v>
          </cell>
        </row>
        <row r="418">
          <cell r="AT418" t="str">
            <v>-</v>
          </cell>
          <cell r="AU418" t="str">
            <v>-</v>
          </cell>
          <cell r="AV418" t="str">
            <v>-</v>
          </cell>
          <cell r="AW418" t="str">
            <v>-</v>
          </cell>
          <cell r="AX418" t="str">
            <v>-</v>
          </cell>
          <cell r="AY418" t="str">
            <v>-</v>
          </cell>
          <cell r="AZ418" t="str">
            <v>-</v>
          </cell>
          <cell r="BA418" t="str">
            <v>-</v>
          </cell>
          <cell r="BB418" t="str">
            <v>-</v>
          </cell>
          <cell r="BC418" t="str">
            <v>-</v>
          </cell>
          <cell r="BD418" t="str">
            <v>-</v>
          </cell>
          <cell r="BE418" t="str">
            <v>-</v>
          </cell>
          <cell r="BF418" t="str">
            <v>-</v>
          </cell>
          <cell r="BG418" t="str">
            <v>-</v>
          </cell>
          <cell r="BH418" t="str">
            <v>-</v>
          </cell>
          <cell r="BI418" t="str">
            <v>-</v>
          </cell>
          <cell r="BJ418" t="str">
            <v>-</v>
          </cell>
          <cell r="BK418" t="str">
            <v>-</v>
          </cell>
          <cell r="BL418" t="str">
            <v>-</v>
          </cell>
          <cell r="BM418" t="str">
            <v>20358</v>
          </cell>
          <cell r="BN418" t="str">
            <v>-</v>
          </cell>
          <cell r="BO418" t="str">
            <v>-</v>
          </cell>
          <cell r="BP418" t="str">
            <v>-</v>
          </cell>
          <cell r="BQ418" t="str">
            <v>-</v>
          </cell>
          <cell r="BR418" t="str">
            <v>-</v>
          </cell>
          <cell r="BS418" t="str">
            <v>-</v>
          </cell>
          <cell r="BT418" t="str">
            <v>-</v>
          </cell>
          <cell r="BU418" t="str">
            <v>-</v>
          </cell>
          <cell r="BV418" t="str">
            <v>-</v>
          </cell>
          <cell r="BW418" t="str">
            <v>-</v>
          </cell>
          <cell r="BX418" t="str">
            <v>-</v>
          </cell>
          <cell r="BY418" t="str">
            <v>-</v>
          </cell>
          <cell r="CB418" t="str">
            <v>-</v>
          </cell>
          <cell r="CC418" t="str">
            <v>-</v>
          </cell>
          <cell r="CD418" t="str">
            <v>-</v>
          </cell>
          <cell r="CE418" t="str">
            <v>-</v>
          </cell>
          <cell r="CF418" t="str">
            <v>-</v>
          </cell>
          <cell r="CG418" t="str">
            <v>-</v>
          </cell>
          <cell r="CH418" t="str">
            <v>-</v>
          </cell>
          <cell r="CI418" t="str">
            <v>-</v>
          </cell>
          <cell r="CJ418" t="str">
            <v>-</v>
          </cell>
          <cell r="CK418" t="str">
            <v>-</v>
          </cell>
          <cell r="CL418" t="str">
            <v>-</v>
          </cell>
          <cell r="CM418" t="str">
            <v>-</v>
          </cell>
          <cell r="CN418" t="str">
            <v>-</v>
          </cell>
          <cell r="CO418" t="str">
            <v>-</v>
          </cell>
          <cell r="CP418" t="str">
            <v>-</v>
          </cell>
          <cell r="CQ418" t="str">
            <v>-</v>
          </cell>
          <cell r="CR418" t="str">
            <v>-</v>
          </cell>
          <cell r="CS418" t="str">
            <v>-</v>
          </cell>
          <cell r="CT418" t="str">
            <v>-</v>
          </cell>
          <cell r="CU418" t="str">
            <v>SANTA ANA TLAPACOYAN</v>
          </cell>
          <cell r="CV418" t="str">
            <v>-</v>
          </cell>
          <cell r="CW418" t="str">
            <v>-</v>
          </cell>
          <cell r="CX418" t="str">
            <v>-</v>
          </cell>
          <cell r="CY418" t="str">
            <v>-</v>
          </cell>
          <cell r="CZ418" t="str">
            <v>-</v>
          </cell>
          <cell r="DB418" t="str">
            <v>-</v>
          </cell>
          <cell r="DC418" t="str">
            <v>-</v>
          </cell>
          <cell r="DD418" t="str">
            <v>-</v>
          </cell>
          <cell r="DE418" t="str">
            <v>-</v>
          </cell>
          <cell r="DF418" t="str">
            <v>-</v>
          </cell>
          <cell r="DG418" t="str">
            <v>-</v>
          </cell>
        </row>
        <row r="419">
          <cell r="AT419" t="str">
            <v>-</v>
          </cell>
          <cell r="AU419" t="str">
            <v>-</v>
          </cell>
          <cell r="AV419" t="str">
            <v>-</v>
          </cell>
          <cell r="AW419" t="str">
            <v>-</v>
          </cell>
          <cell r="AX419" t="str">
            <v>-</v>
          </cell>
          <cell r="AY419" t="str">
            <v>-</v>
          </cell>
          <cell r="AZ419" t="str">
            <v>-</v>
          </cell>
          <cell r="BA419" t="str">
            <v>-</v>
          </cell>
          <cell r="BB419" t="str">
            <v>-</v>
          </cell>
          <cell r="BC419" t="str">
            <v>-</v>
          </cell>
          <cell r="BD419" t="str">
            <v>-</v>
          </cell>
          <cell r="BE419" t="str">
            <v>-</v>
          </cell>
          <cell r="BF419" t="str">
            <v>-</v>
          </cell>
          <cell r="BG419" t="str">
            <v>-</v>
          </cell>
          <cell r="BH419" t="str">
            <v>-</v>
          </cell>
          <cell r="BI419" t="str">
            <v>-</v>
          </cell>
          <cell r="BJ419" t="str">
            <v>-</v>
          </cell>
          <cell r="BK419" t="str">
            <v>-</v>
          </cell>
          <cell r="BL419" t="str">
            <v>-</v>
          </cell>
          <cell r="BM419" t="str">
            <v>20359</v>
          </cell>
          <cell r="BN419" t="str">
            <v>-</v>
          </cell>
          <cell r="BO419" t="str">
            <v>-</v>
          </cell>
          <cell r="BP419" t="str">
            <v>-</v>
          </cell>
          <cell r="BQ419" t="str">
            <v>-</v>
          </cell>
          <cell r="BR419" t="str">
            <v>-</v>
          </cell>
          <cell r="BS419" t="str">
            <v>-</v>
          </cell>
          <cell r="BT419" t="str">
            <v>-</v>
          </cell>
          <cell r="BU419" t="str">
            <v>-</v>
          </cell>
          <cell r="BV419" t="str">
            <v>-</v>
          </cell>
          <cell r="BW419" t="str">
            <v>-</v>
          </cell>
          <cell r="BX419" t="str">
            <v>-</v>
          </cell>
          <cell r="BY419" t="str">
            <v>-</v>
          </cell>
          <cell r="CB419" t="str">
            <v>-</v>
          </cell>
          <cell r="CC419" t="str">
            <v>-</v>
          </cell>
          <cell r="CD419" t="str">
            <v>-</v>
          </cell>
          <cell r="CE419" t="str">
            <v>-</v>
          </cell>
          <cell r="CF419" t="str">
            <v>-</v>
          </cell>
          <cell r="CG419" t="str">
            <v>-</v>
          </cell>
          <cell r="CH419" t="str">
            <v>-</v>
          </cell>
          <cell r="CI419" t="str">
            <v>-</v>
          </cell>
          <cell r="CJ419" t="str">
            <v>-</v>
          </cell>
          <cell r="CK419" t="str">
            <v>-</v>
          </cell>
          <cell r="CL419" t="str">
            <v>-</v>
          </cell>
          <cell r="CM419" t="str">
            <v>-</v>
          </cell>
          <cell r="CN419" t="str">
            <v>-</v>
          </cell>
          <cell r="CO419" t="str">
            <v>-</v>
          </cell>
          <cell r="CP419" t="str">
            <v>-</v>
          </cell>
          <cell r="CQ419" t="str">
            <v>-</v>
          </cell>
          <cell r="CR419" t="str">
            <v>-</v>
          </cell>
          <cell r="CS419" t="str">
            <v>-</v>
          </cell>
          <cell r="CT419" t="str">
            <v>-</v>
          </cell>
          <cell r="CU419" t="str">
            <v>SANTA ANA YARENI</v>
          </cell>
          <cell r="CV419" t="str">
            <v>-</v>
          </cell>
          <cell r="CW419" t="str">
            <v>-</v>
          </cell>
          <cell r="CX419" t="str">
            <v>-</v>
          </cell>
          <cell r="CY419" t="str">
            <v>-</v>
          </cell>
          <cell r="CZ419" t="str">
            <v>-</v>
          </cell>
          <cell r="DB419" t="str">
            <v>-</v>
          </cell>
          <cell r="DC419" t="str">
            <v>-</v>
          </cell>
          <cell r="DD419" t="str">
            <v>-</v>
          </cell>
          <cell r="DE419" t="str">
            <v>-</v>
          </cell>
          <cell r="DF419" t="str">
            <v>-</v>
          </cell>
          <cell r="DG419" t="str">
            <v>-</v>
          </cell>
        </row>
        <row r="420">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20360</v>
          </cell>
          <cell r="BN420" t="str">
            <v>-</v>
          </cell>
          <cell r="BO420" t="str">
            <v>-</v>
          </cell>
          <cell r="BP420" t="str">
            <v>-</v>
          </cell>
          <cell r="BQ420" t="str">
            <v>-</v>
          </cell>
          <cell r="BR420" t="str">
            <v>-</v>
          </cell>
          <cell r="BS420" t="str">
            <v>-</v>
          </cell>
          <cell r="BT420" t="str">
            <v>-</v>
          </cell>
          <cell r="BU420" t="str">
            <v>-</v>
          </cell>
          <cell r="BV420" t="str">
            <v>-</v>
          </cell>
          <cell r="BW420" t="str">
            <v>-</v>
          </cell>
          <cell r="BX420" t="str">
            <v>-</v>
          </cell>
          <cell r="BY420" t="str">
            <v>-</v>
          </cell>
          <cell r="CB420" t="str">
            <v>-</v>
          </cell>
          <cell r="CC420" t="str">
            <v>-</v>
          </cell>
          <cell r="CD420" t="str">
            <v>-</v>
          </cell>
          <cell r="CE420" t="str">
            <v>-</v>
          </cell>
          <cell r="CF420" t="str">
            <v>-</v>
          </cell>
          <cell r="CG420" t="str">
            <v>-</v>
          </cell>
          <cell r="CH420" t="str">
            <v>-</v>
          </cell>
          <cell r="CI420" t="str">
            <v>-</v>
          </cell>
          <cell r="CJ420" t="str">
            <v>-</v>
          </cell>
          <cell r="CK420" t="str">
            <v>-</v>
          </cell>
          <cell r="CL420" t="str">
            <v>-</v>
          </cell>
          <cell r="CM420" t="str">
            <v>-</v>
          </cell>
          <cell r="CN420" t="str">
            <v>-</v>
          </cell>
          <cell r="CO420" t="str">
            <v>-</v>
          </cell>
          <cell r="CP420" t="str">
            <v>-</v>
          </cell>
          <cell r="CQ420" t="str">
            <v>-</v>
          </cell>
          <cell r="CR420" t="str">
            <v>-</v>
          </cell>
          <cell r="CS420" t="str">
            <v>-</v>
          </cell>
          <cell r="CT420" t="str">
            <v>-</v>
          </cell>
          <cell r="CU420" t="str">
            <v>SANTA ANA ZEGACHE</v>
          </cell>
          <cell r="CV420" t="str">
            <v>-</v>
          </cell>
          <cell r="CW420" t="str">
            <v>-</v>
          </cell>
          <cell r="CX420" t="str">
            <v>-</v>
          </cell>
          <cell r="CY420" t="str">
            <v>-</v>
          </cell>
          <cell r="CZ420" t="str">
            <v>-</v>
          </cell>
          <cell r="DB420" t="str">
            <v>-</v>
          </cell>
          <cell r="DC420" t="str">
            <v>-</v>
          </cell>
          <cell r="DD420" t="str">
            <v>-</v>
          </cell>
          <cell r="DE420" t="str">
            <v>-</v>
          </cell>
          <cell r="DF420" t="str">
            <v>-</v>
          </cell>
          <cell r="DG420" t="str">
            <v>-</v>
          </cell>
        </row>
        <row r="421">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20361</v>
          </cell>
          <cell r="BN421" t="str">
            <v>-</v>
          </cell>
          <cell r="BO421" t="str">
            <v>-</v>
          </cell>
          <cell r="BP421" t="str">
            <v>-</v>
          </cell>
          <cell r="BQ421" t="str">
            <v>-</v>
          </cell>
          <cell r="BR421" t="str">
            <v>-</v>
          </cell>
          <cell r="BS421" t="str">
            <v>-</v>
          </cell>
          <cell r="BT421" t="str">
            <v>-</v>
          </cell>
          <cell r="BU421" t="str">
            <v>-</v>
          </cell>
          <cell r="BV421" t="str">
            <v>-</v>
          </cell>
          <cell r="BW421" t="str">
            <v>-</v>
          </cell>
          <cell r="BX421" t="str">
            <v>-</v>
          </cell>
          <cell r="BY421" t="str">
            <v>-</v>
          </cell>
          <cell r="CB421" t="str">
            <v>-</v>
          </cell>
          <cell r="CC421" t="str">
            <v>-</v>
          </cell>
          <cell r="CD421" t="str">
            <v>-</v>
          </cell>
          <cell r="CE421" t="str">
            <v>-</v>
          </cell>
          <cell r="CF421" t="str">
            <v>-</v>
          </cell>
          <cell r="CG421" t="str">
            <v>-</v>
          </cell>
          <cell r="CH421" t="str">
            <v>-</v>
          </cell>
          <cell r="CI421" t="str">
            <v>-</v>
          </cell>
          <cell r="CJ421" t="str">
            <v>-</v>
          </cell>
          <cell r="CK421" t="str">
            <v>-</v>
          </cell>
          <cell r="CL421" t="str">
            <v>-</v>
          </cell>
          <cell r="CM421" t="str">
            <v>-</v>
          </cell>
          <cell r="CN421" t="str">
            <v>-</v>
          </cell>
          <cell r="CO421" t="str">
            <v>-</v>
          </cell>
          <cell r="CP421" t="str">
            <v>-</v>
          </cell>
          <cell r="CQ421" t="str">
            <v>-</v>
          </cell>
          <cell r="CR421" t="str">
            <v>-</v>
          </cell>
          <cell r="CS421" t="str">
            <v>-</v>
          </cell>
          <cell r="CT421" t="str">
            <v>-</v>
          </cell>
          <cell r="CU421" t="str">
            <v>SANTA CATALINA QUIERÍ</v>
          </cell>
          <cell r="CV421" t="str">
            <v>-</v>
          </cell>
          <cell r="CW421" t="str">
            <v>-</v>
          </cell>
          <cell r="CX421" t="str">
            <v>-</v>
          </cell>
          <cell r="CY421" t="str">
            <v>-</v>
          </cell>
          <cell r="CZ421" t="str">
            <v>-</v>
          </cell>
          <cell r="DB421" t="str">
            <v>-</v>
          </cell>
          <cell r="DC421" t="str">
            <v>-</v>
          </cell>
          <cell r="DD421" t="str">
            <v>-</v>
          </cell>
          <cell r="DE421" t="str">
            <v>-</v>
          </cell>
          <cell r="DF421" t="str">
            <v>-</v>
          </cell>
          <cell r="DG421" t="str">
            <v>-</v>
          </cell>
        </row>
        <row r="422">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20362</v>
          </cell>
          <cell r="BN422" t="str">
            <v>-</v>
          </cell>
          <cell r="BO422" t="str">
            <v>-</v>
          </cell>
          <cell r="BP422" t="str">
            <v>-</v>
          </cell>
          <cell r="BQ422" t="str">
            <v>-</v>
          </cell>
          <cell r="BR422" t="str">
            <v>-</v>
          </cell>
          <cell r="BS422" t="str">
            <v>-</v>
          </cell>
          <cell r="BT422" t="str">
            <v>-</v>
          </cell>
          <cell r="BU422" t="str">
            <v>-</v>
          </cell>
          <cell r="BV422" t="str">
            <v>-</v>
          </cell>
          <cell r="BW422" t="str">
            <v>-</v>
          </cell>
          <cell r="BX422" t="str">
            <v>-</v>
          </cell>
          <cell r="BY422" t="str">
            <v>-</v>
          </cell>
          <cell r="CB422" t="str">
            <v>-</v>
          </cell>
          <cell r="CC422" t="str">
            <v>-</v>
          </cell>
          <cell r="CD422" t="str">
            <v>-</v>
          </cell>
          <cell r="CE422" t="str">
            <v>-</v>
          </cell>
          <cell r="CF422" t="str">
            <v>-</v>
          </cell>
          <cell r="CG422" t="str">
            <v>-</v>
          </cell>
          <cell r="CH422" t="str">
            <v>-</v>
          </cell>
          <cell r="CI422" t="str">
            <v>-</v>
          </cell>
          <cell r="CJ422" t="str">
            <v>-</v>
          </cell>
          <cell r="CK422" t="str">
            <v>-</v>
          </cell>
          <cell r="CL422" t="str">
            <v>-</v>
          </cell>
          <cell r="CM422" t="str">
            <v>-</v>
          </cell>
          <cell r="CN422" t="str">
            <v>-</v>
          </cell>
          <cell r="CO422" t="str">
            <v>-</v>
          </cell>
          <cell r="CP422" t="str">
            <v>-</v>
          </cell>
          <cell r="CQ422" t="str">
            <v>-</v>
          </cell>
          <cell r="CR422" t="str">
            <v>-</v>
          </cell>
          <cell r="CS422" t="str">
            <v>-</v>
          </cell>
          <cell r="CT422" t="str">
            <v>-</v>
          </cell>
          <cell r="CU422" t="str">
            <v>SANTA CATARINA CUIXTLA</v>
          </cell>
          <cell r="CV422" t="str">
            <v>-</v>
          </cell>
          <cell r="CW422" t="str">
            <v>-</v>
          </cell>
          <cell r="CX422" t="str">
            <v>-</v>
          </cell>
          <cell r="CY422" t="str">
            <v>-</v>
          </cell>
          <cell r="CZ422" t="str">
            <v>-</v>
          </cell>
          <cell r="DB422" t="str">
            <v>-</v>
          </cell>
          <cell r="DC422" t="str">
            <v>-</v>
          </cell>
          <cell r="DD422" t="str">
            <v>-</v>
          </cell>
          <cell r="DE422" t="str">
            <v>-</v>
          </cell>
          <cell r="DF422" t="str">
            <v>-</v>
          </cell>
          <cell r="DG422" t="str">
            <v>-</v>
          </cell>
        </row>
        <row r="423">
          <cell r="AT423" t="str">
            <v>-</v>
          </cell>
          <cell r="AU423" t="str">
            <v>-</v>
          </cell>
          <cell r="AV423" t="str">
            <v>-</v>
          </cell>
          <cell r="AW423" t="str">
            <v>-</v>
          </cell>
          <cell r="AX423" t="str">
            <v>-</v>
          </cell>
          <cell r="AY423" t="str">
            <v>-</v>
          </cell>
          <cell r="AZ423" t="str">
            <v>-</v>
          </cell>
          <cell r="BA423" t="str">
            <v>-</v>
          </cell>
          <cell r="BB423" t="str">
            <v>-</v>
          </cell>
          <cell r="BC423" t="str">
            <v>-</v>
          </cell>
          <cell r="BD423" t="str">
            <v>-</v>
          </cell>
          <cell r="BE423" t="str">
            <v>-</v>
          </cell>
          <cell r="BF423" t="str">
            <v>-</v>
          </cell>
          <cell r="BG423" t="str">
            <v>-</v>
          </cell>
          <cell r="BH423" t="str">
            <v>-</v>
          </cell>
          <cell r="BI423" t="str">
            <v>-</v>
          </cell>
          <cell r="BJ423" t="str">
            <v>-</v>
          </cell>
          <cell r="BK423" t="str">
            <v>-</v>
          </cell>
          <cell r="BL423" t="str">
            <v>-</v>
          </cell>
          <cell r="BM423" t="str">
            <v>20363</v>
          </cell>
          <cell r="BN423" t="str">
            <v>-</v>
          </cell>
          <cell r="BO423" t="str">
            <v>-</v>
          </cell>
          <cell r="BP423" t="str">
            <v>-</v>
          </cell>
          <cell r="BQ423" t="str">
            <v>-</v>
          </cell>
          <cell r="BR423" t="str">
            <v>-</v>
          </cell>
          <cell r="BS423" t="str">
            <v>-</v>
          </cell>
          <cell r="BT423" t="str">
            <v>-</v>
          </cell>
          <cell r="BU423" t="str">
            <v>-</v>
          </cell>
          <cell r="BV423" t="str">
            <v>-</v>
          </cell>
          <cell r="BW423" t="str">
            <v>-</v>
          </cell>
          <cell r="BX423" t="str">
            <v>-</v>
          </cell>
          <cell r="BY423" t="str">
            <v>-</v>
          </cell>
          <cell r="CB423" t="str">
            <v>-</v>
          </cell>
          <cell r="CC423" t="str">
            <v>-</v>
          </cell>
          <cell r="CD423" t="str">
            <v>-</v>
          </cell>
          <cell r="CE423" t="str">
            <v>-</v>
          </cell>
          <cell r="CF423" t="str">
            <v>-</v>
          </cell>
          <cell r="CG423" t="str">
            <v>-</v>
          </cell>
          <cell r="CH423" t="str">
            <v>-</v>
          </cell>
          <cell r="CI423" t="str">
            <v>-</v>
          </cell>
          <cell r="CJ423" t="str">
            <v>-</v>
          </cell>
          <cell r="CK423" t="str">
            <v>-</v>
          </cell>
          <cell r="CL423" t="str">
            <v>-</v>
          </cell>
          <cell r="CM423" t="str">
            <v>-</v>
          </cell>
          <cell r="CN423" t="str">
            <v>-</v>
          </cell>
          <cell r="CO423" t="str">
            <v>-</v>
          </cell>
          <cell r="CP423" t="str">
            <v>-</v>
          </cell>
          <cell r="CQ423" t="str">
            <v>-</v>
          </cell>
          <cell r="CR423" t="str">
            <v>-</v>
          </cell>
          <cell r="CS423" t="str">
            <v>-</v>
          </cell>
          <cell r="CT423" t="str">
            <v>-</v>
          </cell>
          <cell r="CU423" t="str">
            <v>SANTA CATARINA IXTEPEJI</v>
          </cell>
          <cell r="CV423" t="str">
            <v>-</v>
          </cell>
          <cell r="CW423" t="str">
            <v>-</v>
          </cell>
          <cell r="CX423" t="str">
            <v>-</v>
          </cell>
          <cell r="CY423" t="str">
            <v>-</v>
          </cell>
          <cell r="CZ423" t="str">
            <v>-</v>
          </cell>
          <cell r="DB423" t="str">
            <v>-</v>
          </cell>
          <cell r="DC423" t="str">
            <v>-</v>
          </cell>
          <cell r="DD423" t="str">
            <v>-</v>
          </cell>
          <cell r="DE423" t="str">
            <v>-</v>
          </cell>
          <cell r="DF423" t="str">
            <v>-</v>
          </cell>
          <cell r="DG423" t="str">
            <v>-</v>
          </cell>
        </row>
        <row r="424">
          <cell r="AT424" t="str">
            <v>-</v>
          </cell>
          <cell r="AU424" t="str">
            <v>-</v>
          </cell>
          <cell r="AV424" t="str">
            <v>-</v>
          </cell>
          <cell r="AW424" t="str">
            <v>-</v>
          </cell>
          <cell r="AX424" t="str">
            <v>-</v>
          </cell>
          <cell r="AY424" t="str">
            <v>-</v>
          </cell>
          <cell r="AZ424" t="str">
            <v>-</v>
          </cell>
          <cell r="BA424" t="str">
            <v>-</v>
          </cell>
          <cell r="BB424" t="str">
            <v>-</v>
          </cell>
          <cell r="BC424" t="str">
            <v>-</v>
          </cell>
          <cell r="BD424" t="str">
            <v>-</v>
          </cell>
          <cell r="BE424" t="str">
            <v>-</v>
          </cell>
          <cell r="BF424" t="str">
            <v>-</v>
          </cell>
          <cell r="BG424" t="str">
            <v>-</v>
          </cell>
          <cell r="BH424" t="str">
            <v>-</v>
          </cell>
          <cell r="BI424" t="str">
            <v>-</v>
          </cell>
          <cell r="BJ424" t="str">
            <v>-</v>
          </cell>
          <cell r="BK424" t="str">
            <v>-</v>
          </cell>
          <cell r="BL424" t="str">
            <v>-</v>
          </cell>
          <cell r="BM424" t="str">
            <v>20364</v>
          </cell>
          <cell r="BN424" t="str">
            <v>-</v>
          </cell>
          <cell r="BO424" t="str">
            <v>-</v>
          </cell>
          <cell r="BP424" t="str">
            <v>-</v>
          </cell>
          <cell r="BQ424" t="str">
            <v>-</v>
          </cell>
          <cell r="BR424" t="str">
            <v>-</v>
          </cell>
          <cell r="BS424" t="str">
            <v>-</v>
          </cell>
          <cell r="BT424" t="str">
            <v>-</v>
          </cell>
          <cell r="BU424" t="str">
            <v>-</v>
          </cell>
          <cell r="BV424" t="str">
            <v>-</v>
          </cell>
          <cell r="BW424" t="str">
            <v>-</v>
          </cell>
          <cell r="BX424" t="str">
            <v>-</v>
          </cell>
          <cell r="BY424" t="str">
            <v>-</v>
          </cell>
          <cell r="CB424" t="str">
            <v>-</v>
          </cell>
          <cell r="CC424" t="str">
            <v>-</v>
          </cell>
          <cell r="CD424" t="str">
            <v>-</v>
          </cell>
          <cell r="CE424" t="str">
            <v>-</v>
          </cell>
          <cell r="CF424" t="str">
            <v>-</v>
          </cell>
          <cell r="CG424" t="str">
            <v>-</v>
          </cell>
          <cell r="CH424" t="str">
            <v>-</v>
          </cell>
          <cell r="CI424" t="str">
            <v>-</v>
          </cell>
          <cell r="CJ424" t="str">
            <v>-</v>
          </cell>
          <cell r="CK424" t="str">
            <v>-</v>
          </cell>
          <cell r="CL424" t="str">
            <v>-</v>
          </cell>
          <cell r="CM424" t="str">
            <v>-</v>
          </cell>
          <cell r="CN424" t="str">
            <v>-</v>
          </cell>
          <cell r="CO424" t="str">
            <v>-</v>
          </cell>
          <cell r="CP424" t="str">
            <v>-</v>
          </cell>
          <cell r="CQ424" t="str">
            <v>-</v>
          </cell>
          <cell r="CR424" t="str">
            <v>-</v>
          </cell>
          <cell r="CS424" t="str">
            <v>-</v>
          </cell>
          <cell r="CT424" t="str">
            <v>-</v>
          </cell>
          <cell r="CU424" t="str">
            <v>SANTA CATARINA JUQUILA</v>
          </cell>
          <cell r="CV424" t="str">
            <v>-</v>
          </cell>
          <cell r="CW424" t="str">
            <v>-</v>
          </cell>
          <cell r="CX424" t="str">
            <v>-</v>
          </cell>
          <cell r="CY424" t="str">
            <v>-</v>
          </cell>
          <cell r="CZ424" t="str">
            <v>-</v>
          </cell>
          <cell r="DB424" t="str">
            <v>-</v>
          </cell>
          <cell r="DC424" t="str">
            <v>-</v>
          </cell>
          <cell r="DD424" t="str">
            <v>-</v>
          </cell>
          <cell r="DE424" t="str">
            <v>-</v>
          </cell>
          <cell r="DF424" t="str">
            <v>-</v>
          </cell>
          <cell r="DG424" t="str">
            <v>-</v>
          </cell>
        </row>
        <row r="425">
          <cell r="AT425" t="str">
            <v>-</v>
          </cell>
          <cell r="AU425" t="str">
            <v>-</v>
          </cell>
          <cell r="AV425" t="str">
            <v>-</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t="str">
            <v>-</v>
          </cell>
          <cell r="BJ425" t="str">
            <v>-</v>
          </cell>
          <cell r="BK425" t="str">
            <v>-</v>
          </cell>
          <cell r="BL425" t="str">
            <v>-</v>
          </cell>
          <cell r="BM425" t="str">
            <v>20365</v>
          </cell>
          <cell r="BN425" t="str">
            <v>-</v>
          </cell>
          <cell r="BO425" t="str">
            <v>-</v>
          </cell>
          <cell r="BP425" t="str">
            <v>-</v>
          </cell>
          <cell r="BQ425" t="str">
            <v>-</v>
          </cell>
          <cell r="BR425" t="str">
            <v>-</v>
          </cell>
          <cell r="BS425" t="str">
            <v>-</v>
          </cell>
          <cell r="BT425" t="str">
            <v>-</v>
          </cell>
          <cell r="BU425" t="str">
            <v>-</v>
          </cell>
          <cell r="BV425" t="str">
            <v>-</v>
          </cell>
          <cell r="BW425" t="str">
            <v>-</v>
          </cell>
          <cell r="BX425" t="str">
            <v>-</v>
          </cell>
          <cell r="BY425" t="str">
            <v>-</v>
          </cell>
          <cell r="CB425" t="str">
            <v>-</v>
          </cell>
          <cell r="CC425" t="str">
            <v>-</v>
          </cell>
          <cell r="CD425" t="str">
            <v>-</v>
          </cell>
          <cell r="CE425" t="str">
            <v>-</v>
          </cell>
          <cell r="CF425" t="str">
            <v>-</v>
          </cell>
          <cell r="CG425" t="str">
            <v>-</v>
          </cell>
          <cell r="CH425" t="str">
            <v>-</v>
          </cell>
          <cell r="CI425" t="str">
            <v>-</v>
          </cell>
          <cell r="CJ425" t="str">
            <v>-</v>
          </cell>
          <cell r="CK425" t="str">
            <v>-</v>
          </cell>
          <cell r="CL425" t="str">
            <v>-</v>
          </cell>
          <cell r="CM425" t="str">
            <v>-</v>
          </cell>
          <cell r="CN425" t="str">
            <v>-</v>
          </cell>
          <cell r="CO425" t="str">
            <v>-</v>
          </cell>
          <cell r="CP425" t="str">
            <v>-</v>
          </cell>
          <cell r="CQ425" t="str">
            <v>-</v>
          </cell>
          <cell r="CR425" t="str">
            <v>-</v>
          </cell>
          <cell r="CS425" t="str">
            <v>-</v>
          </cell>
          <cell r="CT425" t="str">
            <v>-</v>
          </cell>
          <cell r="CU425" t="str">
            <v>SANTA CATARINA LACHATAO</v>
          </cell>
          <cell r="CV425" t="str">
            <v>-</v>
          </cell>
          <cell r="CW425" t="str">
            <v>-</v>
          </cell>
          <cell r="CX425" t="str">
            <v>-</v>
          </cell>
          <cell r="CY425" t="str">
            <v>-</v>
          </cell>
          <cell r="CZ425" t="str">
            <v>-</v>
          </cell>
          <cell r="DB425" t="str">
            <v>-</v>
          </cell>
          <cell r="DC425" t="str">
            <v>-</v>
          </cell>
          <cell r="DD425" t="str">
            <v>-</v>
          </cell>
          <cell r="DE425" t="str">
            <v>-</v>
          </cell>
          <cell r="DF425" t="str">
            <v>-</v>
          </cell>
          <cell r="DG425" t="str">
            <v>-</v>
          </cell>
        </row>
        <row r="426">
          <cell r="AT426" t="str">
            <v>-</v>
          </cell>
          <cell r="AU426" t="str">
            <v>-</v>
          </cell>
          <cell r="AV426" t="str">
            <v>-</v>
          </cell>
          <cell r="AW426" t="str">
            <v>-</v>
          </cell>
          <cell r="AX426" t="str">
            <v>-</v>
          </cell>
          <cell r="AY426" t="str">
            <v>-</v>
          </cell>
          <cell r="AZ426" t="str">
            <v>-</v>
          </cell>
          <cell r="BA426" t="str">
            <v>-</v>
          </cell>
          <cell r="BB426" t="str">
            <v>-</v>
          </cell>
          <cell r="BC426" t="str">
            <v>-</v>
          </cell>
          <cell r="BD426" t="str">
            <v>-</v>
          </cell>
          <cell r="BE426" t="str">
            <v>-</v>
          </cell>
          <cell r="BF426" t="str">
            <v>-</v>
          </cell>
          <cell r="BG426" t="str">
            <v>-</v>
          </cell>
          <cell r="BH426" t="str">
            <v>-</v>
          </cell>
          <cell r="BI426" t="str">
            <v>-</v>
          </cell>
          <cell r="BJ426" t="str">
            <v>-</v>
          </cell>
          <cell r="BK426" t="str">
            <v>-</v>
          </cell>
          <cell r="BL426" t="str">
            <v>-</v>
          </cell>
          <cell r="BM426" t="str">
            <v>20366</v>
          </cell>
          <cell r="BN426" t="str">
            <v>-</v>
          </cell>
          <cell r="BO426" t="str">
            <v>-</v>
          </cell>
          <cell r="BP426" t="str">
            <v>-</v>
          </cell>
          <cell r="BQ426" t="str">
            <v>-</v>
          </cell>
          <cell r="BR426" t="str">
            <v>-</v>
          </cell>
          <cell r="BS426" t="str">
            <v>-</v>
          </cell>
          <cell r="BT426" t="str">
            <v>-</v>
          </cell>
          <cell r="BU426" t="str">
            <v>-</v>
          </cell>
          <cell r="BV426" t="str">
            <v>-</v>
          </cell>
          <cell r="BW426" t="str">
            <v>-</v>
          </cell>
          <cell r="BX426" t="str">
            <v>-</v>
          </cell>
          <cell r="BY426" t="str">
            <v>-</v>
          </cell>
          <cell r="CB426" t="str">
            <v>-</v>
          </cell>
          <cell r="CC426" t="str">
            <v>-</v>
          </cell>
          <cell r="CD426" t="str">
            <v>-</v>
          </cell>
          <cell r="CE426" t="str">
            <v>-</v>
          </cell>
          <cell r="CF426" t="str">
            <v>-</v>
          </cell>
          <cell r="CG426" t="str">
            <v>-</v>
          </cell>
          <cell r="CH426" t="str">
            <v>-</v>
          </cell>
          <cell r="CI426" t="str">
            <v>-</v>
          </cell>
          <cell r="CJ426" t="str">
            <v>-</v>
          </cell>
          <cell r="CK426" t="str">
            <v>-</v>
          </cell>
          <cell r="CL426" t="str">
            <v>-</v>
          </cell>
          <cell r="CM426" t="str">
            <v>-</v>
          </cell>
          <cell r="CN426" t="str">
            <v>-</v>
          </cell>
          <cell r="CO426" t="str">
            <v>-</v>
          </cell>
          <cell r="CP426" t="str">
            <v>-</v>
          </cell>
          <cell r="CQ426" t="str">
            <v>-</v>
          </cell>
          <cell r="CR426" t="str">
            <v>-</v>
          </cell>
          <cell r="CS426" t="str">
            <v>-</v>
          </cell>
          <cell r="CT426" t="str">
            <v>-</v>
          </cell>
          <cell r="CU426" t="str">
            <v>SANTA CATARINA LOXICHA</v>
          </cell>
          <cell r="CV426" t="str">
            <v>-</v>
          </cell>
          <cell r="CW426" t="str">
            <v>-</v>
          </cell>
          <cell r="CX426" t="str">
            <v>-</v>
          </cell>
          <cell r="CY426" t="str">
            <v>-</v>
          </cell>
          <cell r="CZ426" t="str">
            <v>-</v>
          </cell>
          <cell r="DB426" t="str">
            <v>-</v>
          </cell>
          <cell r="DC426" t="str">
            <v>-</v>
          </cell>
          <cell r="DD426" t="str">
            <v>-</v>
          </cell>
          <cell r="DE426" t="str">
            <v>-</v>
          </cell>
          <cell r="DF426" t="str">
            <v>-</v>
          </cell>
          <cell r="DG426" t="str">
            <v>-</v>
          </cell>
        </row>
        <row r="427">
          <cell r="AT427" t="str">
            <v>-</v>
          </cell>
          <cell r="AU427" t="str">
            <v>-</v>
          </cell>
          <cell r="AV427" t="str">
            <v>-</v>
          </cell>
          <cell r="AW427" t="str">
            <v>-</v>
          </cell>
          <cell r="AX427" t="str">
            <v>-</v>
          </cell>
          <cell r="AY427" t="str">
            <v>-</v>
          </cell>
          <cell r="AZ427" t="str">
            <v>-</v>
          </cell>
          <cell r="BA427" t="str">
            <v>-</v>
          </cell>
          <cell r="BB427" t="str">
            <v>-</v>
          </cell>
          <cell r="BC427" t="str">
            <v>-</v>
          </cell>
          <cell r="BD427" t="str">
            <v>-</v>
          </cell>
          <cell r="BE427" t="str">
            <v>-</v>
          </cell>
          <cell r="BF427" t="str">
            <v>-</v>
          </cell>
          <cell r="BG427" t="str">
            <v>-</v>
          </cell>
          <cell r="BH427" t="str">
            <v>-</v>
          </cell>
          <cell r="BI427" t="str">
            <v>-</v>
          </cell>
          <cell r="BJ427" t="str">
            <v>-</v>
          </cell>
          <cell r="BK427" t="str">
            <v>-</v>
          </cell>
          <cell r="BL427" t="str">
            <v>-</v>
          </cell>
          <cell r="BM427" t="str">
            <v>20367</v>
          </cell>
          <cell r="BN427" t="str">
            <v>-</v>
          </cell>
          <cell r="BO427" t="str">
            <v>-</v>
          </cell>
          <cell r="BP427" t="str">
            <v>-</v>
          </cell>
          <cell r="BQ427" t="str">
            <v>-</v>
          </cell>
          <cell r="BR427" t="str">
            <v>-</v>
          </cell>
          <cell r="BS427" t="str">
            <v>-</v>
          </cell>
          <cell r="BT427" t="str">
            <v>-</v>
          </cell>
          <cell r="BU427" t="str">
            <v>-</v>
          </cell>
          <cell r="BV427" t="str">
            <v>-</v>
          </cell>
          <cell r="BW427" t="str">
            <v>-</v>
          </cell>
          <cell r="BX427" t="str">
            <v>-</v>
          </cell>
          <cell r="BY427" t="str">
            <v>-</v>
          </cell>
          <cell r="CB427" t="str">
            <v>-</v>
          </cell>
          <cell r="CC427" t="str">
            <v>-</v>
          </cell>
          <cell r="CD427" t="str">
            <v>-</v>
          </cell>
          <cell r="CE427" t="str">
            <v>-</v>
          </cell>
          <cell r="CF427" t="str">
            <v>-</v>
          </cell>
          <cell r="CG427" t="str">
            <v>-</v>
          </cell>
          <cell r="CH427" t="str">
            <v>-</v>
          </cell>
          <cell r="CI427" t="str">
            <v>-</v>
          </cell>
          <cell r="CJ427" t="str">
            <v>-</v>
          </cell>
          <cell r="CK427" t="str">
            <v>-</v>
          </cell>
          <cell r="CL427" t="str">
            <v>-</v>
          </cell>
          <cell r="CM427" t="str">
            <v>-</v>
          </cell>
          <cell r="CN427" t="str">
            <v>-</v>
          </cell>
          <cell r="CO427" t="str">
            <v>-</v>
          </cell>
          <cell r="CP427" t="str">
            <v>-</v>
          </cell>
          <cell r="CQ427" t="str">
            <v>-</v>
          </cell>
          <cell r="CR427" t="str">
            <v>-</v>
          </cell>
          <cell r="CS427" t="str">
            <v>-</v>
          </cell>
          <cell r="CT427" t="str">
            <v>-</v>
          </cell>
          <cell r="CU427" t="str">
            <v>SANTA CATARINA MECHOACÁN</v>
          </cell>
          <cell r="CV427" t="str">
            <v>-</v>
          </cell>
          <cell r="CW427" t="str">
            <v>-</v>
          </cell>
          <cell r="CX427" t="str">
            <v>-</v>
          </cell>
          <cell r="CY427" t="str">
            <v>-</v>
          </cell>
          <cell r="CZ427" t="str">
            <v>-</v>
          </cell>
          <cell r="DB427" t="str">
            <v>-</v>
          </cell>
          <cell r="DC427" t="str">
            <v>-</v>
          </cell>
          <cell r="DD427" t="str">
            <v>-</v>
          </cell>
          <cell r="DE427" t="str">
            <v>-</v>
          </cell>
          <cell r="DF427" t="str">
            <v>-</v>
          </cell>
          <cell r="DG427" t="str">
            <v>-</v>
          </cell>
        </row>
        <row r="428">
          <cell r="AT428" t="str">
            <v>-</v>
          </cell>
          <cell r="AU428" t="str">
            <v>-</v>
          </cell>
          <cell r="AV428" t="str">
            <v>-</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t="str">
            <v>-</v>
          </cell>
          <cell r="BJ428" t="str">
            <v>-</v>
          </cell>
          <cell r="BK428" t="str">
            <v>-</v>
          </cell>
          <cell r="BL428" t="str">
            <v>-</v>
          </cell>
          <cell r="BM428" t="str">
            <v>20368</v>
          </cell>
          <cell r="BN428" t="str">
            <v>-</v>
          </cell>
          <cell r="BO428" t="str">
            <v>-</v>
          </cell>
          <cell r="BP428" t="str">
            <v>-</v>
          </cell>
          <cell r="BQ428" t="str">
            <v>-</v>
          </cell>
          <cell r="BR428" t="str">
            <v>-</v>
          </cell>
          <cell r="BS428" t="str">
            <v>-</v>
          </cell>
          <cell r="BT428" t="str">
            <v>-</v>
          </cell>
          <cell r="BU428" t="str">
            <v>-</v>
          </cell>
          <cell r="BV428" t="str">
            <v>-</v>
          </cell>
          <cell r="BW428" t="str">
            <v>-</v>
          </cell>
          <cell r="BX428" t="str">
            <v>-</v>
          </cell>
          <cell r="BY428" t="str">
            <v>-</v>
          </cell>
          <cell r="CB428" t="str">
            <v>-</v>
          </cell>
          <cell r="CC428" t="str">
            <v>-</v>
          </cell>
          <cell r="CD428" t="str">
            <v>-</v>
          </cell>
          <cell r="CE428" t="str">
            <v>-</v>
          </cell>
          <cell r="CF428" t="str">
            <v>-</v>
          </cell>
          <cell r="CG428" t="str">
            <v>-</v>
          </cell>
          <cell r="CH428" t="str">
            <v>-</v>
          </cell>
          <cell r="CI428" t="str">
            <v>-</v>
          </cell>
          <cell r="CJ428" t="str">
            <v>-</v>
          </cell>
          <cell r="CK428" t="str">
            <v>-</v>
          </cell>
          <cell r="CL428" t="str">
            <v>-</v>
          </cell>
          <cell r="CM428" t="str">
            <v>-</v>
          </cell>
          <cell r="CN428" t="str">
            <v>-</v>
          </cell>
          <cell r="CO428" t="str">
            <v>-</v>
          </cell>
          <cell r="CP428" t="str">
            <v>-</v>
          </cell>
          <cell r="CQ428" t="str">
            <v>-</v>
          </cell>
          <cell r="CR428" t="str">
            <v>-</v>
          </cell>
          <cell r="CS428" t="str">
            <v>-</v>
          </cell>
          <cell r="CT428" t="str">
            <v>-</v>
          </cell>
          <cell r="CU428" t="str">
            <v>SANTA CATARINA MINAS</v>
          </cell>
          <cell r="CV428" t="str">
            <v>-</v>
          </cell>
          <cell r="CW428" t="str">
            <v>-</v>
          </cell>
          <cell r="CX428" t="str">
            <v>-</v>
          </cell>
          <cell r="CY428" t="str">
            <v>-</v>
          </cell>
          <cell r="CZ428" t="str">
            <v>-</v>
          </cell>
          <cell r="DB428" t="str">
            <v>-</v>
          </cell>
          <cell r="DC428" t="str">
            <v>-</v>
          </cell>
          <cell r="DD428" t="str">
            <v>-</v>
          </cell>
          <cell r="DE428" t="str">
            <v>-</v>
          </cell>
          <cell r="DF428" t="str">
            <v>-</v>
          </cell>
          <cell r="DG428" t="str">
            <v>-</v>
          </cell>
        </row>
        <row r="429">
          <cell r="AT429" t="str">
            <v>-</v>
          </cell>
          <cell r="AU429" t="str">
            <v>-</v>
          </cell>
          <cell r="AV429" t="str">
            <v>-</v>
          </cell>
          <cell r="AW429" t="str">
            <v>-</v>
          </cell>
          <cell r="AX429" t="str">
            <v>-</v>
          </cell>
          <cell r="AY429" t="str">
            <v>-</v>
          </cell>
          <cell r="AZ429" t="str">
            <v>-</v>
          </cell>
          <cell r="BA429" t="str">
            <v>-</v>
          </cell>
          <cell r="BB429" t="str">
            <v>-</v>
          </cell>
          <cell r="BC429" t="str">
            <v>-</v>
          </cell>
          <cell r="BD429" t="str">
            <v>-</v>
          </cell>
          <cell r="BE429" t="str">
            <v>-</v>
          </cell>
          <cell r="BF429" t="str">
            <v>-</v>
          </cell>
          <cell r="BG429" t="str">
            <v>-</v>
          </cell>
          <cell r="BH429" t="str">
            <v>-</v>
          </cell>
          <cell r="BI429" t="str">
            <v>-</v>
          </cell>
          <cell r="BJ429" t="str">
            <v>-</v>
          </cell>
          <cell r="BK429" t="str">
            <v>-</v>
          </cell>
          <cell r="BL429" t="str">
            <v>-</v>
          </cell>
          <cell r="BM429" t="str">
            <v>20369</v>
          </cell>
          <cell r="BN429" t="str">
            <v>-</v>
          </cell>
          <cell r="BO429" t="str">
            <v>-</v>
          </cell>
          <cell r="BP429" t="str">
            <v>-</v>
          </cell>
          <cell r="BQ429" t="str">
            <v>-</v>
          </cell>
          <cell r="BR429" t="str">
            <v>-</v>
          </cell>
          <cell r="BS429" t="str">
            <v>-</v>
          </cell>
          <cell r="BT429" t="str">
            <v>-</v>
          </cell>
          <cell r="BU429" t="str">
            <v>-</v>
          </cell>
          <cell r="BV429" t="str">
            <v>-</v>
          </cell>
          <cell r="BW429" t="str">
            <v>-</v>
          </cell>
          <cell r="BX429" t="str">
            <v>-</v>
          </cell>
          <cell r="BY429" t="str">
            <v>-</v>
          </cell>
          <cell r="CB429" t="str">
            <v>-</v>
          </cell>
          <cell r="CC429" t="str">
            <v>-</v>
          </cell>
          <cell r="CD429" t="str">
            <v>-</v>
          </cell>
          <cell r="CE429" t="str">
            <v>-</v>
          </cell>
          <cell r="CF429" t="str">
            <v>-</v>
          </cell>
          <cell r="CG429" t="str">
            <v>-</v>
          </cell>
          <cell r="CH429" t="str">
            <v>-</v>
          </cell>
          <cell r="CI429" t="str">
            <v>-</v>
          </cell>
          <cell r="CJ429" t="str">
            <v>-</v>
          </cell>
          <cell r="CK429" t="str">
            <v>-</v>
          </cell>
          <cell r="CL429" t="str">
            <v>-</v>
          </cell>
          <cell r="CM429" t="str">
            <v>-</v>
          </cell>
          <cell r="CN429" t="str">
            <v>-</v>
          </cell>
          <cell r="CO429" t="str">
            <v>-</v>
          </cell>
          <cell r="CP429" t="str">
            <v>-</v>
          </cell>
          <cell r="CQ429" t="str">
            <v>-</v>
          </cell>
          <cell r="CR429" t="str">
            <v>-</v>
          </cell>
          <cell r="CS429" t="str">
            <v>-</v>
          </cell>
          <cell r="CT429" t="str">
            <v>-</v>
          </cell>
          <cell r="CU429" t="str">
            <v>SANTA CATARINA QUIANÉ</v>
          </cell>
          <cell r="CV429" t="str">
            <v>-</v>
          </cell>
          <cell r="CW429" t="str">
            <v>-</v>
          </cell>
          <cell r="CX429" t="str">
            <v>-</v>
          </cell>
          <cell r="CY429" t="str">
            <v>-</v>
          </cell>
          <cell r="CZ429" t="str">
            <v>-</v>
          </cell>
          <cell r="DB429" t="str">
            <v>-</v>
          </cell>
          <cell r="DC429" t="str">
            <v>-</v>
          </cell>
          <cell r="DD429" t="str">
            <v>-</v>
          </cell>
          <cell r="DE429" t="str">
            <v>-</v>
          </cell>
          <cell r="DF429" t="str">
            <v>-</v>
          </cell>
          <cell r="DG429" t="str">
            <v>-</v>
          </cell>
        </row>
        <row r="430">
          <cell r="AT430" t="str">
            <v>-</v>
          </cell>
          <cell r="AU430" t="str">
            <v>-</v>
          </cell>
          <cell r="AV430" t="str">
            <v>-</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t="str">
            <v>-</v>
          </cell>
          <cell r="BJ430" t="str">
            <v>-</v>
          </cell>
          <cell r="BK430" t="str">
            <v>-</v>
          </cell>
          <cell r="BL430" t="str">
            <v>-</v>
          </cell>
          <cell r="BM430" t="str">
            <v>20370</v>
          </cell>
          <cell r="BN430" t="str">
            <v>-</v>
          </cell>
          <cell r="BO430" t="str">
            <v>-</v>
          </cell>
          <cell r="BP430" t="str">
            <v>-</v>
          </cell>
          <cell r="BQ430" t="str">
            <v>-</v>
          </cell>
          <cell r="BR430" t="str">
            <v>-</v>
          </cell>
          <cell r="BS430" t="str">
            <v>-</v>
          </cell>
          <cell r="BT430" t="str">
            <v>-</v>
          </cell>
          <cell r="BU430" t="str">
            <v>-</v>
          </cell>
          <cell r="BV430" t="str">
            <v>-</v>
          </cell>
          <cell r="BW430" t="str">
            <v>-</v>
          </cell>
          <cell r="BX430" t="str">
            <v>-</v>
          </cell>
          <cell r="BY430" t="str">
            <v>-</v>
          </cell>
          <cell r="CB430" t="str">
            <v>-</v>
          </cell>
          <cell r="CC430" t="str">
            <v>-</v>
          </cell>
          <cell r="CD430" t="str">
            <v>-</v>
          </cell>
          <cell r="CE430" t="str">
            <v>-</v>
          </cell>
          <cell r="CF430" t="str">
            <v>-</v>
          </cell>
          <cell r="CG430" t="str">
            <v>-</v>
          </cell>
          <cell r="CH430" t="str">
            <v>-</v>
          </cell>
          <cell r="CI430" t="str">
            <v>-</v>
          </cell>
          <cell r="CJ430" t="str">
            <v>-</v>
          </cell>
          <cell r="CK430" t="str">
            <v>-</v>
          </cell>
          <cell r="CL430" t="str">
            <v>-</v>
          </cell>
          <cell r="CM430" t="str">
            <v>-</v>
          </cell>
          <cell r="CN430" t="str">
            <v>-</v>
          </cell>
          <cell r="CO430" t="str">
            <v>-</v>
          </cell>
          <cell r="CP430" t="str">
            <v>-</v>
          </cell>
          <cell r="CQ430" t="str">
            <v>-</v>
          </cell>
          <cell r="CR430" t="str">
            <v>-</v>
          </cell>
          <cell r="CS430" t="str">
            <v>-</v>
          </cell>
          <cell r="CT430" t="str">
            <v>-</v>
          </cell>
          <cell r="CU430" t="str">
            <v>SANTA CATARINA TAYATA</v>
          </cell>
          <cell r="CV430" t="str">
            <v>-</v>
          </cell>
          <cell r="CW430" t="str">
            <v>-</v>
          </cell>
          <cell r="CX430" t="str">
            <v>-</v>
          </cell>
          <cell r="CY430" t="str">
            <v>-</v>
          </cell>
          <cell r="CZ430" t="str">
            <v>-</v>
          </cell>
          <cell r="DB430" t="str">
            <v>-</v>
          </cell>
          <cell r="DC430" t="str">
            <v>-</v>
          </cell>
          <cell r="DD430" t="str">
            <v>-</v>
          </cell>
          <cell r="DE430" t="str">
            <v>-</v>
          </cell>
          <cell r="DF430" t="str">
            <v>-</v>
          </cell>
          <cell r="DG430" t="str">
            <v>-</v>
          </cell>
        </row>
        <row r="431">
          <cell r="AT431" t="str">
            <v>-</v>
          </cell>
          <cell r="AU431" t="str">
            <v>-</v>
          </cell>
          <cell r="AV431" t="str">
            <v>-</v>
          </cell>
          <cell r="AW431" t="str">
            <v>-</v>
          </cell>
          <cell r="AX431" t="str">
            <v>-</v>
          </cell>
          <cell r="AY431" t="str">
            <v>-</v>
          </cell>
          <cell r="AZ431" t="str">
            <v>-</v>
          </cell>
          <cell r="BA431" t="str">
            <v>-</v>
          </cell>
          <cell r="BB431" t="str">
            <v>-</v>
          </cell>
          <cell r="BC431" t="str">
            <v>-</v>
          </cell>
          <cell r="BD431" t="str">
            <v>-</v>
          </cell>
          <cell r="BE431" t="str">
            <v>-</v>
          </cell>
          <cell r="BF431" t="str">
            <v>-</v>
          </cell>
          <cell r="BG431" t="str">
            <v>-</v>
          </cell>
          <cell r="BH431" t="str">
            <v>-</v>
          </cell>
          <cell r="BI431" t="str">
            <v>-</v>
          </cell>
          <cell r="BJ431" t="str">
            <v>-</v>
          </cell>
          <cell r="BK431" t="str">
            <v>-</v>
          </cell>
          <cell r="BL431" t="str">
            <v>-</v>
          </cell>
          <cell r="BM431" t="str">
            <v>20371</v>
          </cell>
          <cell r="BN431" t="str">
            <v>-</v>
          </cell>
          <cell r="BO431" t="str">
            <v>-</v>
          </cell>
          <cell r="BP431" t="str">
            <v>-</v>
          </cell>
          <cell r="BQ431" t="str">
            <v>-</v>
          </cell>
          <cell r="BR431" t="str">
            <v>-</v>
          </cell>
          <cell r="BS431" t="str">
            <v>-</v>
          </cell>
          <cell r="BT431" t="str">
            <v>-</v>
          </cell>
          <cell r="BU431" t="str">
            <v>-</v>
          </cell>
          <cell r="BV431" t="str">
            <v>-</v>
          </cell>
          <cell r="BW431" t="str">
            <v>-</v>
          </cell>
          <cell r="BX431" t="str">
            <v>-</v>
          </cell>
          <cell r="BY431" t="str">
            <v>-</v>
          </cell>
          <cell r="CB431" t="str">
            <v>-</v>
          </cell>
          <cell r="CC431" t="str">
            <v>-</v>
          </cell>
          <cell r="CD431" t="str">
            <v>-</v>
          </cell>
          <cell r="CE431" t="str">
            <v>-</v>
          </cell>
          <cell r="CF431" t="str">
            <v>-</v>
          </cell>
          <cell r="CG431" t="str">
            <v>-</v>
          </cell>
          <cell r="CH431" t="str">
            <v>-</v>
          </cell>
          <cell r="CI431" t="str">
            <v>-</v>
          </cell>
          <cell r="CJ431" t="str">
            <v>-</v>
          </cell>
          <cell r="CK431" t="str">
            <v>-</v>
          </cell>
          <cell r="CL431" t="str">
            <v>-</v>
          </cell>
          <cell r="CM431" t="str">
            <v>-</v>
          </cell>
          <cell r="CN431" t="str">
            <v>-</v>
          </cell>
          <cell r="CO431" t="str">
            <v>-</v>
          </cell>
          <cell r="CP431" t="str">
            <v>-</v>
          </cell>
          <cell r="CQ431" t="str">
            <v>-</v>
          </cell>
          <cell r="CR431" t="str">
            <v>-</v>
          </cell>
          <cell r="CS431" t="str">
            <v>-</v>
          </cell>
          <cell r="CT431" t="str">
            <v>-</v>
          </cell>
          <cell r="CU431" t="str">
            <v>SANTA CATARINA TICUÁ</v>
          </cell>
          <cell r="CV431" t="str">
            <v>-</v>
          </cell>
          <cell r="CW431" t="str">
            <v>-</v>
          </cell>
          <cell r="CX431" t="str">
            <v>-</v>
          </cell>
          <cell r="CY431" t="str">
            <v>-</v>
          </cell>
          <cell r="CZ431" t="str">
            <v>-</v>
          </cell>
          <cell r="DB431" t="str">
            <v>-</v>
          </cell>
          <cell r="DC431" t="str">
            <v>-</v>
          </cell>
          <cell r="DD431" t="str">
            <v>-</v>
          </cell>
          <cell r="DE431" t="str">
            <v>-</v>
          </cell>
          <cell r="DF431" t="str">
            <v>-</v>
          </cell>
          <cell r="DG431" t="str">
            <v>-</v>
          </cell>
        </row>
        <row r="432">
          <cell r="AT432" t="str">
            <v>-</v>
          </cell>
          <cell r="AU432" t="str">
            <v>-</v>
          </cell>
          <cell r="AV432" t="str">
            <v>-</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t="str">
            <v>-</v>
          </cell>
          <cell r="BJ432" t="str">
            <v>-</v>
          </cell>
          <cell r="BK432" t="str">
            <v>-</v>
          </cell>
          <cell r="BL432" t="str">
            <v>-</v>
          </cell>
          <cell r="BM432" t="str">
            <v>20372</v>
          </cell>
          <cell r="BN432" t="str">
            <v>-</v>
          </cell>
          <cell r="BO432" t="str">
            <v>-</v>
          </cell>
          <cell r="BP432" t="str">
            <v>-</v>
          </cell>
          <cell r="BQ432" t="str">
            <v>-</v>
          </cell>
          <cell r="BR432" t="str">
            <v>-</v>
          </cell>
          <cell r="BS432" t="str">
            <v>-</v>
          </cell>
          <cell r="BT432" t="str">
            <v>-</v>
          </cell>
          <cell r="BU432" t="str">
            <v>-</v>
          </cell>
          <cell r="BV432" t="str">
            <v>-</v>
          </cell>
          <cell r="BW432" t="str">
            <v>-</v>
          </cell>
          <cell r="BX432" t="str">
            <v>-</v>
          </cell>
          <cell r="BY432" t="str">
            <v>-</v>
          </cell>
          <cell r="CB432" t="str">
            <v>-</v>
          </cell>
          <cell r="CC432" t="str">
            <v>-</v>
          </cell>
          <cell r="CD432" t="str">
            <v>-</v>
          </cell>
          <cell r="CE432" t="str">
            <v>-</v>
          </cell>
          <cell r="CF432" t="str">
            <v>-</v>
          </cell>
          <cell r="CG432" t="str">
            <v>-</v>
          </cell>
          <cell r="CH432" t="str">
            <v>-</v>
          </cell>
          <cell r="CI432" t="str">
            <v>-</v>
          </cell>
          <cell r="CJ432" t="str">
            <v>-</v>
          </cell>
          <cell r="CK432" t="str">
            <v>-</v>
          </cell>
          <cell r="CL432" t="str">
            <v>-</v>
          </cell>
          <cell r="CM432" t="str">
            <v>-</v>
          </cell>
          <cell r="CN432" t="str">
            <v>-</v>
          </cell>
          <cell r="CO432" t="str">
            <v>-</v>
          </cell>
          <cell r="CP432" t="str">
            <v>-</v>
          </cell>
          <cell r="CQ432" t="str">
            <v>-</v>
          </cell>
          <cell r="CR432" t="str">
            <v>-</v>
          </cell>
          <cell r="CS432" t="str">
            <v>-</v>
          </cell>
          <cell r="CT432" t="str">
            <v>-</v>
          </cell>
          <cell r="CU432" t="str">
            <v>SANTA CATARINA YOSONOTÚ</v>
          </cell>
          <cell r="CV432" t="str">
            <v>-</v>
          </cell>
          <cell r="CW432" t="str">
            <v>-</v>
          </cell>
          <cell r="CX432" t="str">
            <v>-</v>
          </cell>
          <cell r="CY432" t="str">
            <v>-</v>
          </cell>
          <cell r="CZ432" t="str">
            <v>-</v>
          </cell>
          <cell r="DB432" t="str">
            <v>-</v>
          </cell>
          <cell r="DC432" t="str">
            <v>-</v>
          </cell>
          <cell r="DD432" t="str">
            <v>-</v>
          </cell>
          <cell r="DE432" t="str">
            <v>-</v>
          </cell>
          <cell r="DF432" t="str">
            <v>-</v>
          </cell>
          <cell r="DG432" t="str">
            <v>-</v>
          </cell>
        </row>
        <row r="433">
          <cell r="AT433" t="str">
            <v>-</v>
          </cell>
          <cell r="AU433" t="str">
            <v>-</v>
          </cell>
          <cell r="AV433" t="str">
            <v>-</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t="str">
            <v>-</v>
          </cell>
          <cell r="BJ433" t="str">
            <v>-</v>
          </cell>
          <cell r="BK433" t="str">
            <v>-</v>
          </cell>
          <cell r="BL433" t="str">
            <v>-</v>
          </cell>
          <cell r="BM433" t="str">
            <v>20373</v>
          </cell>
          <cell r="BN433" t="str">
            <v>-</v>
          </cell>
          <cell r="BO433" t="str">
            <v>-</v>
          </cell>
          <cell r="BP433" t="str">
            <v>-</v>
          </cell>
          <cell r="BQ433" t="str">
            <v>-</v>
          </cell>
          <cell r="BR433" t="str">
            <v>-</v>
          </cell>
          <cell r="BS433" t="str">
            <v>-</v>
          </cell>
          <cell r="BT433" t="str">
            <v>-</v>
          </cell>
          <cell r="BU433" t="str">
            <v>-</v>
          </cell>
          <cell r="BV433" t="str">
            <v>-</v>
          </cell>
          <cell r="BW433" t="str">
            <v>-</v>
          </cell>
          <cell r="BX433" t="str">
            <v>-</v>
          </cell>
          <cell r="BY433" t="str">
            <v>-</v>
          </cell>
          <cell r="CB433" t="str">
            <v>-</v>
          </cell>
          <cell r="CC433" t="str">
            <v>-</v>
          </cell>
          <cell r="CD433" t="str">
            <v>-</v>
          </cell>
          <cell r="CE433" t="str">
            <v>-</v>
          </cell>
          <cell r="CF433" t="str">
            <v>-</v>
          </cell>
          <cell r="CG433" t="str">
            <v>-</v>
          </cell>
          <cell r="CH433" t="str">
            <v>-</v>
          </cell>
          <cell r="CI433" t="str">
            <v>-</v>
          </cell>
          <cell r="CJ433" t="str">
            <v>-</v>
          </cell>
          <cell r="CK433" t="str">
            <v>-</v>
          </cell>
          <cell r="CL433" t="str">
            <v>-</v>
          </cell>
          <cell r="CM433" t="str">
            <v>-</v>
          </cell>
          <cell r="CN433" t="str">
            <v>-</v>
          </cell>
          <cell r="CO433" t="str">
            <v>-</v>
          </cell>
          <cell r="CP433" t="str">
            <v>-</v>
          </cell>
          <cell r="CQ433" t="str">
            <v>-</v>
          </cell>
          <cell r="CR433" t="str">
            <v>-</v>
          </cell>
          <cell r="CS433" t="str">
            <v>-</v>
          </cell>
          <cell r="CT433" t="str">
            <v>-</v>
          </cell>
          <cell r="CU433" t="str">
            <v>SANTA CATARINA ZAPOQUILA</v>
          </cell>
          <cell r="CV433" t="str">
            <v>-</v>
          </cell>
          <cell r="CW433" t="str">
            <v>-</v>
          </cell>
          <cell r="CX433" t="str">
            <v>-</v>
          </cell>
          <cell r="CY433" t="str">
            <v>-</v>
          </cell>
          <cell r="CZ433" t="str">
            <v>-</v>
          </cell>
          <cell r="DB433" t="str">
            <v>-</v>
          </cell>
          <cell r="DC433" t="str">
            <v>-</v>
          </cell>
          <cell r="DD433" t="str">
            <v>-</v>
          </cell>
          <cell r="DE433" t="str">
            <v>-</v>
          </cell>
          <cell r="DF433" t="str">
            <v>-</v>
          </cell>
          <cell r="DG433" t="str">
            <v>-</v>
          </cell>
        </row>
        <row r="434">
          <cell r="AT434" t="str">
            <v>-</v>
          </cell>
          <cell r="AU434" t="str">
            <v>-</v>
          </cell>
          <cell r="AV434" t="str">
            <v>-</v>
          </cell>
          <cell r="AW434" t="str">
            <v>-</v>
          </cell>
          <cell r="AX434" t="str">
            <v>-</v>
          </cell>
          <cell r="AY434" t="str">
            <v>-</v>
          </cell>
          <cell r="AZ434" t="str">
            <v>-</v>
          </cell>
          <cell r="BA434" t="str">
            <v>-</v>
          </cell>
          <cell r="BB434" t="str">
            <v>-</v>
          </cell>
          <cell r="BC434" t="str">
            <v>-</v>
          </cell>
          <cell r="BD434" t="str">
            <v>-</v>
          </cell>
          <cell r="BE434" t="str">
            <v>-</v>
          </cell>
          <cell r="BF434" t="str">
            <v>-</v>
          </cell>
          <cell r="BG434" t="str">
            <v>-</v>
          </cell>
          <cell r="BH434" t="str">
            <v>-</v>
          </cell>
          <cell r="BI434" t="str">
            <v>-</v>
          </cell>
          <cell r="BJ434" t="str">
            <v>-</v>
          </cell>
          <cell r="BK434" t="str">
            <v>-</v>
          </cell>
          <cell r="BL434" t="str">
            <v>-</v>
          </cell>
          <cell r="BM434" t="str">
            <v>20374</v>
          </cell>
          <cell r="BN434" t="str">
            <v>-</v>
          </cell>
          <cell r="BO434" t="str">
            <v>-</v>
          </cell>
          <cell r="BP434" t="str">
            <v>-</v>
          </cell>
          <cell r="BQ434" t="str">
            <v>-</v>
          </cell>
          <cell r="BR434" t="str">
            <v>-</v>
          </cell>
          <cell r="BS434" t="str">
            <v>-</v>
          </cell>
          <cell r="BT434" t="str">
            <v>-</v>
          </cell>
          <cell r="BU434" t="str">
            <v>-</v>
          </cell>
          <cell r="BV434" t="str">
            <v>-</v>
          </cell>
          <cell r="BW434" t="str">
            <v>-</v>
          </cell>
          <cell r="BX434" t="str">
            <v>-</v>
          </cell>
          <cell r="BY434" t="str">
            <v>-</v>
          </cell>
          <cell r="CB434" t="str">
            <v>-</v>
          </cell>
          <cell r="CC434" t="str">
            <v>-</v>
          </cell>
          <cell r="CD434" t="str">
            <v>-</v>
          </cell>
          <cell r="CE434" t="str">
            <v>-</v>
          </cell>
          <cell r="CF434" t="str">
            <v>-</v>
          </cell>
          <cell r="CG434" t="str">
            <v>-</v>
          </cell>
          <cell r="CH434" t="str">
            <v>-</v>
          </cell>
          <cell r="CI434" t="str">
            <v>-</v>
          </cell>
          <cell r="CJ434" t="str">
            <v>-</v>
          </cell>
          <cell r="CK434" t="str">
            <v>-</v>
          </cell>
          <cell r="CL434" t="str">
            <v>-</v>
          </cell>
          <cell r="CM434" t="str">
            <v>-</v>
          </cell>
          <cell r="CN434" t="str">
            <v>-</v>
          </cell>
          <cell r="CO434" t="str">
            <v>-</v>
          </cell>
          <cell r="CP434" t="str">
            <v>-</v>
          </cell>
          <cell r="CQ434" t="str">
            <v>-</v>
          </cell>
          <cell r="CR434" t="str">
            <v>-</v>
          </cell>
          <cell r="CS434" t="str">
            <v>-</v>
          </cell>
          <cell r="CT434" t="str">
            <v>-</v>
          </cell>
          <cell r="CU434" t="str">
            <v>SANTA CRUZ ACATEPEC</v>
          </cell>
          <cell r="CV434" t="str">
            <v>-</v>
          </cell>
          <cell r="CW434" t="str">
            <v>-</v>
          </cell>
          <cell r="CX434" t="str">
            <v>-</v>
          </cell>
          <cell r="CY434" t="str">
            <v>-</v>
          </cell>
          <cell r="CZ434" t="str">
            <v>-</v>
          </cell>
          <cell r="DB434" t="str">
            <v>-</v>
          </cell>
          <cell r="DC434" t="str">
            <v>-</v>
          </cell>
          <cell r="DD434" t="str">
            <v>-</v>
          </cell>
          <cell r="DE434" t="str">
            <v>-</v>
          </cell>
          <cell r="DF434" t="str">
            <v>-</v>
          </cell>
          <cell r="DG434" t="str">
            <v>-</v>
          </cell>
        </row>
        <row r="435">
          <cell r="AT435" t="str">
            <v>-</v>
          </cell>
          <cell r="AU435" t="str">
            <v>-</v>
          </cell>
          <cell r="AV435" t="str">
            <v>-</v>
          </cell>
          <cell r="AW435" t="str">
            <v>-</v>
          </cell>
          <cell r="AX435" t="str">
            <v>-</v>
          </cell>
          <cell r="AY435" t="str">
            <v>-</v>
          </cell>
          <cell r="AZ435" t="str">
            <v>-</v>
          </cell>
          <cell r="BA435" t="str">
            <v>-</v>
          </cell>
          <cell r="BB435" t="str">
            <v>-</v>
          </cell>
          <cell r="BC435" t="str">
            <v>-</v>
          </cell>
          <cell r="BD435" t="str">
            <v>-</v>
          </cell>
          <cell r="BE435" t="str">
            <v>-</v>
          </cell>
          <cell r="BF435" t="str">
            <v>-</v>
          </cell>
          <cell r="BG435" t="str">
            <v>-</v>
          </cell>
          <cell r="BH435" t="str">
            <v>-</v>
          </cell>
          <cell r="BI435" t="str">
            <v>-</v>
          </cell>
          <cell r="BJ435" t="str">
            <v>-</v>
          </cell>
          <cell r="BK435" t="str">
            <v>-</v>
          </cell>
          <cell r="BL435" t="str">
            <v>-</v>
          </cell>
          <cell r="BM435" t="str">
            <v>20375</v>
          </cell>
          <cell r="BN435" t="str">
            <v>-</v>
          </cell>
          <cell r="BO435" t="str">
            <v>-</v>
          </cell>
          <cell r="BP435" t="str">
            <v>-</v>
          </cell>
          <cell r="BQ435" t="str">
            <v>-</v>
          </cell>
          <cell r="BR435" t="str">
            <v>-</v>
          </cell>
          <cell r="BS435" t="str">
            <v>-</v>
          </cell>
          <cell r="BT435" t="str">
            <v>-</v>
          </cell>
          <cell r="BU435" t="str">
            <v>-</v>
          </cell>
          <cell r="BV435" t="str">
            <v>-</v>
          </cell>
          <cell r="BW435" t="str">
            <v>-</v>
          </cell>
          <cell r="BX435" t="str">
            <v>-</v>
          </cell>
          <cell r="BY435" t="str">
            <v>-</v>
          </cell>
          <cell r="CB435" t="str">
            <v>-</v>
          </cell>
          <cell r="CC435" t="str">
            <v>-</v>
          </cell>
          <cell r="CD435" t="str">
            <v>-</v>
          </cell>
          <cell r="CE435" t="str">
            <v>-</v>
          </cell>
          <cell r="CF435" t="str">
            <v>-</v>
          </cell>
          <cell r="CG435" t="str">
            <v>-</v>
          </cell>
          <cell r="CH435" t="str">
            <v>-</v>
          </cell>
          <cell r="CI435" t="str">
            <v>-</v>
          </cell>
          <cell r="CJ435" t="str">
            <v>-</v>
          </cell>
          <cell r="CK435" t="str">
            <v>-</v>
          </cell>
          <cell r="CL435" t="str">
            <v>-</v>
          </cell>
          <cell r="CM435" t="str">
            <v>-</v>
          </cell>
          <cell r="CN435" t="str">
            <v>-</v>
          </cell>
          <cell r="CO435" t="str">
            <v>-</v>
          </cell>
          <cell r="CP435" t="str">
            <v>-</v>
          </cell>
          <cell r="CQ435" t="str">
            <v>-</v>
          </cell>
          <cell r="CR435" t="str">
            <v>-</v>
          </cell>
          <cell r="CS435" t="str">
            <v>-</v>
          </cell>
          <cell r="CT435" t="str">
            <v>-</v>
          </cell>
          <cell r="CU435" t="str">
            <v>SANTA CRUZ AMILPAS</v>
          </cell>
          <cell r="CV435" t="str">
            <v>-</v>
          </cell>
          <cell r="CW435" t="str">
            <v>-</v>
          </cell>
          <cell r="CX435" t="str">
            <v>-</v>
          </cell>
          <cell r="CY435" t="str">
            <v>-</v>
          </cell>
          <cell r="CZ435" t="str">
            <v>-</v>
          </cell>
          <cell r="DB435" t="str">
            <v>-</v>
          </cell>
          <cell r="DC435" t="str">
            <v>-</v>
          </cell>
          <cell r="DD435" t="str">
            <v>-</v>
          </cell>
          <cell r="DE435" t="str">
            <v>-</v>
          </cell>
          <cell r="DF435" t="str">
            <v>-</v>
          </cell>
          <cell r="DG435" t="str">
            <v>-</v>
          </cell>
        </row>
        <row r="436">
          <cell r="AT436" t="str">
            <v>-</v>
          </cell>
          <cell r="AU436" t="str">
            <v>-</v>
          </cell>
          <cell r="AV436" t="str">
            <v>-</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t="str">
            <v>-</v>
          </cell>
          <cell r="BJ436" t="str">
            <v>-</v>
          </cell>
          <cell r="BK436" t="str">
            <v>-</v>
          </cell>
          <cell r="BL436" t="str">
            <v>-</v>
          </cell>
          <cell r="BM436" t="str">
            <v>20376</v>
          </cell>
          <cell r="BN436" t="str">
            <v>-</v>
          </cell>
          <cell r="BO436" t="str">
            <v>-</v>
          </cell>
          <cell r="BP436" t="str">
            <v>-</v>
          </cell>
          <cell r="BQ436" t="str">
            <v>-</v>
          </cell>
          <cell r="BR436" t="str">
            <v>-</v>
          </cell>
          <cell r="BS436" t="str">
            <v>-</v>
          </cell>
          <cell r="BT436" t="str">
            <v>-</v>
          </cell>
          <cell r="BU436" t="str">
            <v>-</v>
          </cell>
          <cell r="BV436" t="str">
            <v>-</v>
          </cell>
          <cell r="BW436" t="str">
            <v>-</v>
          </cell>
          <cell r="BX436" t="str">
            <v>-</v>
          </cell>
          <cell r="BY436" t="str">
            <v>-</v>
          </cell>
          <cell r="CB436" t="str">
            <v>-</v>
          </cell>
          <cell r="CC436" t="str">
            <v>-</v>
          </cell>
          <cell r="CD436" t="str">
            <v>-</v>
          </cell>
          <cell r="CE436" t="str">
            <v>-</v>
          </cell>
          <cell r="CF436" t="str">
            <v>-</v>
          </cell>
          <cell r="CG436" t="str">
            <v>-</v>
          </cell>
          <cell r="CH436" t="str">
            <v>-</v>
          </cell>
          <cell r="CI436" t="str">
            <v>-</v>
          </cell>
          <cell r="CJ436" t="str">
            <v>-</v>
          </cell>
          <cell r="CK436" t="str">
            <v>-</v>
          </cell>
          <cell r="CL436" t="str">
            <v>-</v>
          </cell>
          <cell r="CM436" t="str">
            <v>-</v>
          </cell>
          <cell r="CN436" t="str">
            <v>-</v>
          </cell>
          <cell r="CO436" t="str">
            <v>-</v>
          </cell>
          <cell r="CP436" t="str">
            <v>-</v>
          </cell>
          <cell r="CQ436" t="str">
            <v>-</v>
          </cell>
          <cell r="CR436" t="str">
            <v>-</v>
          </cell>
          <cell r="CS436" t="str">
            <v>-</v>
          </cell>
          <cell r="CT436" t="str">
            <v>-</v>
          </cell>
          <cell r="CU436" t="str">
            <v>SANTA CRUZ DE BRAVO</v>
          </cell>
          <cell r="CV436" t="str">
            <v>-</v>
          </cell>
          <cell r="CW436" t="str">
            <v>-</v>
          </cell>
          <cell r="CX436" t="str">
            <v>-</v>
          </cell>
          <cell r="CY436" t="str">
            <v>-</v>
          </cell>
          <cell r="CZ436" t="str">
            <v>-</v>
          </cell>
          <cell r="DB436" t="str">
            <v>-</v>
          </cell>
          <cell r="DC436" t="str">
            <v>-</v>
          </cell>
          <cell r="DD436" t="str">
            <v>-</v>
          </cell>
          <cell r="DE436" t="str">
            <v>-</v>
          </cell>
          <cell r="DF436" t="str">
            <v>-</v>
          </cell>
          <cell r="DG436" t="str">
            <v>-</v>
          </cell>
        </row>
        <row r="437">
          <cell r="AT437" t="str">
            <v>-</v>
          </cell>
          <cell r="AU437" t="str">
            <v>-</v>
          </cell>
          <cell r="AV437" t="str">
            <v>-</v>
          </cell>
          <cell r="AW437" t="str">
            <v>-</v>
          </cell>
          <cell r="AX437" t="str">
            <v>-</v>
          </cell>
          <cell r="AY437" t="str">
            <v>-</v>
          </cell>
          <cell r="AZ437" t="str">
            <v>-</v>
          </cell>
          <cell r="BA437" t="str">
            <v>-</v>
          </cell>
          <cell r="BB437" t="str">
            <v>-</v>
          </cell>
          <cell r="BC437" t="str">
            <v>-</v>
          </cell>
          <cell r="BD437" t="str">
            <v>-</v>
          </cell>
          <cell r="BE437" t="str">
            <v>-</v>
          </cell>
          <cell r="BF437" t="str">
            <v>-</v>
          </cell>
          <cell r="BG437" t="str">
            <v>-</v>
          </cell>
          <cell r="BH437" t="str">
            <v>-</v>
          </cell>
          <cell r="BI437" t="str">
            <v>-</v>
          </cell>
          <cell r="BJ437" t="str">
            <v>-</v>
          </cell>
          <cell r="BK437" t="str">
            <v>-</v>
          </cell>
          <cell r="BL437" t="str">
            <v>-</v>
          </cell>
          <cell r="BM437" t="str">
            <v>20377</v>
          </cell>
          <cell r="BN437" t="str">
            <v>-</v>
          </cell>
          <cell r="BO437" t="str">
            <v>-</v>
          </cell>
          <cell r="BP437" t="str">
            <v>-</v>
          </cell>
          <cell r="BQ437" t="str">
            <v>-</v>
          </cell>
          <cell r="BR437" t="str">
            <v>-</v>
          </cell>
          <cell r="BS437" t="str">
            <v>-</v>
          </cell>
          <cell r="BT437" t="str">
            <v>-</v>
          </cell>
          <cell r="BU437" t="str">
            <v>-</v>
          </cell>
          <cell r="BV437" t="str">
            <v>-</v>
          </cell>
          <cell r="BW437" t="str">
            <v>-</v>
          </cell>
          <cell r="BX437" t="str">
            <v>-</v>
          </cell>
          <cell r="BY437" t="str">
            <v>-</v>
          </cell>
          <cell r="CB437" t="str">
            <v>-</v>
          </cell>
          <cell r="CC437" t="str">
            <v>-</v>
          </cell>
          <cell r="CD437" t="str">
            <v>-</v>
          </cell>
          <cell r="CE437" t="str">
            <v>-</v>
          </cell>
          <cell r="CF437" t="str">
            <v>-</v>
          </cell>
          <cell r="CG437" t="str">
            <v>-</v>
          </cell>
          <cell r="CH437" t="str">
            <v>-</v>
          </cell>
          <cell r="CI437" t="str">
            <v>-</v>
          </cell>
          <cell r="CJ437" t="str">
            <v>-</v>
          </cell>
          <cell r="CK437" t="str">
            <v>-</v>
          </cell>
          <cell r="CL437" t="str">
            <v>-</v>
          </cell>
          <cell r="CM437" t="str">
            <v>-</v>
          </cell>
          <cell r="CN437" t="str">
            <v>-</v>
          </cell>
          <cell r="CO437" t="str">
            <v>-</v>
          </cell>
          <cell r="CP437" t="str">
            <v>-</v>
          </cell>
          <cell r="CQ437" t="str">
            <v>-</v>
          </cell>
          <cell r="CR437" t="str">
            <v>-</v>
          </cell>
          <cell r="CS437" t="str">
            <v>-</v>
          </cell>
          <cell r="CT437" t="str">
            <v>-</v>
          </cell>
          <cell r="CU437" t="str">
            <v>SANTA CRUZ ITUNDUJIA</v>
          </cell>
          <cell r="CV437" t="str">
            <v>-</v>
          </cell>
          <cell r="CW437" t="str">
            <v>-</v>
          </cell>
          <cell r="CX437" t="str">
            <v>-</v>
          </cell>
          <cell r="CY437" t="str">
            <v>-</v>
          </cell>
          <cell r="CZ437" t="str">
            <v>-</v>
          </cell>
          <cell r="DB437" t="str">
            <v>-</v>
          </cell>
          <cell r="DC437" t="str">
            <v>-</v>
          </cell>
          <cell r="DD437" t="str">
            <v>-</v>
          </cell>
          <cell r="DE437" t="str">
            <v>-</v>
          </cell>
          <cell r="DF437" t="str">
            <v>-</v>
          </cell>
          <cell r="DG437" t="str">
            <v>-</v>
          </cell>
        </row>
        <row r="438">
          <cell r="AT438" t="str">
            <v>-</v>
          </cell>
          <cell r="AU438" t="str">
            <v>-</v>
          </cell>
          <cell r="AV438" t="str">
            <v>-</v>
          </cell>
          <cell r="AW438" t="str">
            <v>-</v>
          </cell>
          <cell r="AX438" t="str">
            <v>-</v>
          </cell>
          <cell r="AY438" t="str">
            <v>-</v>
          </cell>
          <cell r="AZ438" t="str">
            <v>-</v>
          </cell>
          <cell r="BA438" t="str">
            <v>-</v>
          </cell>
          <cell r="BB438" t="str">
            <v>-</v>
          </cell>
          <cell r="BC438" t="str">
            <v>-</v>
          </cell>
          <cell r="BD438" t="str">
            <v>-</v>
          </cell>
          <cell r="BE438" t="str">
            <v>-</v>
          </cell>
          <cell r="BF438" t="str">
            <v>-</v>
          </cell>
          <cell r="BG438" t="str">
            <v>-</v>
          </cell>
          <cell r="BH438" t="str">
            <v>-</v>
          </cell>
          <cell r="BI438" t="str">
            <v>-</v>
          </cell>
          <cell r="BJ438" t="str">
            <v>-</v>
          </cell>
          <cell r="BK438" t="str">
            <v>-</v>
          </cell>
          <cell r="BL438" t="str">
            <v>-</v>
          </cell>
          <cell r="BM438" t="str">
            <v>20378</v>
          </cell>
          <cell r="BN438" t="str">
            <v>-</v>
          </cell>
          <cell r="BO438" t="str">
            <v>-</v>
          </cell>
          <cell r="BP438" t="str">
            <v>-</v>
          </cell>
          <cell r="BQ438" t="str">
            <v>-</v>
          </cell>
          <cell r="BR438" t="str">
            <v>-</v>
          </cell>
          <cell r="BS438" t="str">
            <v>-</v>
          </cell>
          <cell r="BT438" t="str">
            <v>-</v>
          </cell>
          <cell r="BU438" t="str">
            <v>-</v>
          </cell>
          <cell r="BV438" t="str">
            <v>-</v>
          </cell>
          <cell r="BW438" t="str">
            <v>-</v>
          </cell>
          <cell r="BX438" t="str">
            <v>-</v>
          </cell>
          <cell r="BY438" t="str">
            <v>-</v>
          </cell>
          <cell r="CB438" t="str">
            <v>-</v>
          </cell>
          <cell r="CC438" t="str">
            <v>-</v>
          </cell>
          <cell r="CD438" t="str">
            <v>-</v>
          </cell>
          <cell r="CE438" t="str">
            <v>-</v>
          </cell>
          <cell r="CF438" t="str">
            <v>-</v>
          </cell>
          <cell r="CG438" t="str">
            <v>-</v>
          </cell>
          <cell r="CH438" t="str">
            <v>-</v>
          </cell>
          <cell r="CI438" t="str">
            <v>-</v>
          </cell>
          <cell r="CJ438" t="str">
            <v>-</v>
          </cell>
          <cell r="CK438" t="str">
            <v>-</v>
          </cell>
          <cell r="CL438" t="str">
            <v>-</v>
          </cell>
          <cell r="CM438" t="str">
            <v>-</v>
          </cell>
          <cell r="CN438" t="str">
            <v>-</v>
          </cell>
          <cell r="CO438" t="str">
            <v>-</v>
          </cell>
          <cell r="CP438" t="str">
            <v>-</v>
          </cell>
          <cell r="CQ438" t="str">
            <v>-</v>
          </cell>
          <cell r="CR438" t="str">
            <v>-</v>
          </cell>
          <cell r="CS438" t="str">
            <v>-</v>
          </cell>
          <cell r="CT438" t="str">
            <v>-</v>
          </cell>
          <cell r="CU438" t="str">
            <v>SANTA CRUZ MIXTEPEC</v>
          </cell>
          <cell r="CV438" t="str">
            <v>-</v>
          </cell>
          <cell r="CW438" t="str">
            <v>-</v>
          </cell>
          <cell r="CX438" t="str">
            <v>-</v>
          </cell>
          <cell r="CY438" t="str">
            <v>-</v>
          </cell>
          <cell r="CZ438" t="str">
            <v>-</v>
          </cell>
          <cell r="DB438" t="str">
            <v>-</v>
          </cell>
          <cell r="DC438" t="str">
            <v>-</v>
          </cell>
          <cell r="DD438" t="str">
            <v>-</v>
          </cell>
          <cell r="DE438" t="str">
            <v>-</v>
          </cell>
          <cell r="DF438" t="str">
            <v>-</v>
          </cell>
          <cell r="DG438" t="str">
            <v>-</v>
          </cell>
        </row>
        <row r="439">
          <cell r="AT439" t="str">
            <v>-</v>
          </cell>
          <cell r="AU439" t="str">
            <v>-</v>
          </cell>
          <cell r="AV439" t="str">
            <v>-</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t="str">
            <v>-</v>
          </cell>
          <cell r="BJ439" t="str">
            <v>-</v>
          </cell>
          <cell r="BK439" t="str">
            <v>-</v>
          </cell>
          <cell r="BL439" t="str">
            <v>-</v>
          </cell>
          <cell r="BM439" t="str">
            <v>20379</v>
          </cell>
          <cell r="BN439" t="str">
            <v>-</v>
          </cell>
          <cell r="BO439" t="str">
            <v>-</v>
          </cell>
          <cell r="BP439" t="str">
            <v>-</v>
          </cell>
          <cell r="BQ439" t="str">
            <v>-</v>
          </cell>
          <cell r="BR439" t="str">
            <v>-</v>
          </cell>
          <cell r="BS439" t="str">
            <v>-</v>
          </cell>
          <cell r="BT439" t="str">
            <v>-</v>
          </cell>
          <cell r="BU439" t="str">
            <v>-</v>
          </cell>
          <cell r="BV439" t="str">
            <v>-</v>
          </cell>
          <cell r="BW439" t="str">
            <v>-</v>
          </cell>
          <cell r="BX439" t="str">
            <v>-</v>
          </cell>
          <cell r="BY439" t="str">
            <v>-</v>
          </cell>
          <cell r="CB439" t="str">
            <v>-</v>
          </cell>
          <cell r="CC439" t="str">
            <v>-</v>
          </cell>
          <cell r="CD439" t="str">
            <v>-</v>
          </cell>
          <cell r="CE439" t="str">
            <v>-</v>
          </cell>
          <cell r="CF439" t="str">
            <v>-</v>
          </cell>
          <cell r="CG439" t="str">
            <v>-</v>
          </cell>
          <cell r="CH439" t="str">
            <v>-</v>
          </cell>
          <cell r="CI439" t="str">
            <v>-</v>
          </cell>
          <cell r="CJ439" t="str">
            <v>-</v>
          </cell>
          <cell r="CK439" t="str">
            <v>-</v>
          </cell>
          <cell r="CL439" t="str">
            <v>-</v>
          </cell>
          <cell r="CM439" t="str">
            <v>-</v>
          </cell>
          <cell r="CN439" t="str">
            <v>-</v>
          </cell>
          <cell r="CO439" t="str">
            <v>-</v>
          </cell>
          <cell r="CP439" t="str">
            <v>-</v>
          </cell>
          <cell r="CQ439" t="str">
            <v>-</v>
          </cell>
          <cell r="CR439" t="str">
            <v>-</v>
          </cell>
          <cell r="CS439" t="str">
            <v>-</v>
          </cell>
          <cell r="CT439" t="str">
            <v>-</v>
          </cell>
          <cell r="CU439" t="str">
            <v>SANTA CRUZ NUNDACO</v>
          </cell>
          <cell r="CV439" t="str">
            <v>-</v>
          </cell>
          <cell r="CW439" t="str">
            <v>-</v>
          </cell>
          <cell r="CX439" t="str">
            <v>-</v>
          </cell>
          <cell r="CY439" t="str">
            <v>-</v>
          </cell>
          <cell r="CZ439" t="str">
            <v>-</v>
          </cell>
          <cell r="DB439" t="str">
            <v>-</v>
          </cell>
          <cell r="DC439" t="str">
            <v>-</v>
          </cell>
          <cell r="DD439" t="str">
            <v>-</v>
          </cell>
          <cell r="DE439" t="str">
            <v>-</v>
          </cell>
          <cell r="DF439" t="str">
            <v>-</v>
          </cell>
          <cell r="DG439" t="str">
            <v>-</v>
          </cell>
        </row>
        <row r="440">
          <cell r="AT440" t="str">
            <v>-</v>
          </cell>
          <cell r="AU440" t="str">
            <v>-</v>
          </cell>
          <cell r="AV440" t="str">
            <v>-</v>
          </cell>
          <cell r="AW440" t="str">
            <v>-</v>
          </cell>
          <cell r="AX440" t="str">
            <v>-</v>
          </cell>
          <cell r="AY440" t="str">
            <v>-</v>
          </cell>
          <cell r="AZ440" t="str">
            <v>-</v>
          </cell>
          <cell r="BA440" t="str">
            <v>-</v>
          </cell>
          <cell r="BB440" t="str">
            <v>-</v>
          </cell>
          <cell r="BC440" t="str">
            <v>-</v>
          </cell>
          <cell r="BD440" t="str">
            <v>-</v>
          </cell>
          <cell r="BE440" t="str">
            <v>-</v>
          </cell>
          <cell r="BF440" t="str">
            <v>-</v>
          </cell>
          <cell r="BG440" t="str">
            <v>-</v>
          </cell>
          <cell r="BH440" t="str">
            <v>-</v>
          </cell>
          <cell r="BI440" t="str">
            <v>-</v>
          </cell>
          <cell r="BJ440" t="str">
            <v>-</v>
          </cell>
          <cell r="BK440" t="str">
            <v>-</v>
          </cell>
          <cell r="BL440" t="str">
            <v>-</v>
          </cell>
          <cell r="BM440" t="str">
            <v>20380</v>
          </cell>
          <cell r="BN440" t="str">
            <v>-</v>
          </cell>
          <cell r="BO440" t="str">
            <v>-</v>
          </cell>
          <cell r="BP440" t="str">
            <v>-</v>
          </cell>
          <cell r="BQ440" t="str">
            <v>-</v>
          </cell>
          <cell r="BR440" t="str">
            <v>-</v>
          </cell>
          <cell r="BS440" t="str">
            <v>-</v>
          </cell>
          <cell r="BT440" t="str">
            <v>-</v>
          </cell>
          <cell r="BU440" t="str">
            <v>-</v>
          </cell>
          <cell r="BV440" t="str">
            <v>-</v>
          </cell>
          <cell r="BW440" t="str">
            <v>-</v>
          </cell>
          <cell r="BX440" t="str">
            <v>-</v>
          </cell>
          <cell r="BY440" t="str">
            <v>-</v>
          </cell>
          <cell r="CB440" t="str">
            <v>-</v>
          </cell>
          <cell r="CC440" t="str">
            <v>-</v>
          </cell>
          <cell r="CD440" t="str">
            <v>-</v>
          </cell>
          <cell r="CE440" t="str">
            <v>-</v>
          </cell>
          <cell r="CF440" t="str">
            <v>-</v>
          </cell>
          <cell r="CG440" t="str">
            <v>-</v>
          </cell>
          <cell r="CH440" t="str">
            <v>-</v>
          </cell>
          <cell r="CI440" t="str">
            <v>-</v>
          </cell>
          <cell r="CJ440" t="str">
            <v>-</v>
          </cell>
          <cell r="CK440" t="str">
            <v>-</v>
          </cell>
          <cell r="CL440" t="str">
            <v>-</v>
          </cell>
          <cell r="CM440" t="str">
            <v>-</v>
          </cell>
          <cell r="CN440" t="str">
            <v>-</v>
          </cell>
          <cell r="CO440" t="str">
            <v>-</v>
          </cell>
          <cell r="CP440" t="str">
            <v>-</v>
          </cell>
          <cell r="CQ440" t="str">
            <v>-</v>
          </cell>
          <cell r="CR440" t="str">
            <v>-</v>
          </cell>
          <cell r="CS440" t="str">
            <v>-</v>
          </cell>
          <cell r="CT440" t="str">
            <v>-</v>
          </cell>
          <cell r="CU440" t="str">
            <v>SANTA CRUZ PAPALUTLA</v>
          </cell>
          <cell r="CV440" t="str">
            <v>-</v>
          </cell>
          <cell r="CW440" t="str">
            <v>-</v>
          </cell>
          <cell r="CX440" t="str">
            <v>-</v>
          </cell>
          <cell r="CY440" t="str">
            <v>-</v>
          </cell>
          <cell r="CZ440" t="str">
            <v>-</v>
          </cell>
          <cell r="DB440" t="str">
            <v>-</v>
          </cell>
          <cell r="DC440" t="str">
            <v>-</v>
          </cell>
          <cell r="DD440" t="str">
            <v>-</v>
          </cell>
          <cell r="DE440" t="str">
            <v>-</v>
          </cell>
          <cell r="DF440" t="str">
            <v>-</v>
          </cell>
          <cell r="DG440" t="str">
            <v>-</v>
          </cell>
        </row>
        <row r="441">
          <cell r="AT441" t="str">
            <v>-</v>
          </cell>
          <cell r="AU441" t="str">
            <v>-</v>
          </cell>
          <cell r="AV441" t="str">
            <v>-</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t="str">
            <v>-</v>
          </cell>
          <cell r="BJ441" t="str">
            <v>-</v>
          </cell>
          <cell r="BK441" t="str">
            <v>-</v>
          </cell>
          <cell r="BL441" t="str">
            <v>-</v>
          </cell>
          <cell r="BM441" t="str">
            <v>20381</v>
          </cell>
          <cell r="BN441" t="str">
            <v>-</v>
          </cell>
          <cell r="BO441" t="str">
            <v>-</v>
          </cell>
          <cell r="BP441" t="str">
            <v>-</v>
          </cell>
          <cell r="BQ441" t="str">
            <v>-</v>
          </cell>
          <cell r="BR441" t="str">
            <v>-</v>
          </cell>
          <cell r="BS441" t="str">
            <v>-</v>
          </cell>
          <cell r="BT441" t="str">
            <v>-</v>
          </cell>
          <cell r="BU441" t="str">
            <v>-</v>
          </cell>
          <cell r="BV441" t="str">
            <v>-</v>
          </cell>
          <cell r="BW441" t="str">
            <v>-</v>
          </cell>
          <cell r="BX441" t="str">
            <v>-</v>
          </cell>
          <cell r="BY441" t="str">
            <v>-</v>
          </cell>
          <cell r="CB441" t="str">
            <v>-</v>
          </cell>
          <cell r="CC441" t="str">
            <v>-</v>
          </cell>
          <cell r="CD441" t="str">
            <v>-</v>
          </cell>
          <cell r="CE441" t="str">
            <v>-</v>
          </cell>
          <cell r="CF441" t="str">
            <v>-</v>
          </cell>
          <cell r="CG441" t="str">
            <v>-</v>
          </cell>
          <cell r="CH441" t="str">
            <v>-</v>
          </cell>
          <cell r="CI441" t="str">
            <v>-</v>
          </cell>
          <cell r="CJ441" t="str">
            <v>-</v>
          </cell>
          <cell r="CK441" t="str">
            <v>-</v>
          </cell>
          <cell r="CL441" t="str">
            <v>-</v>
          </cell>
          <cell r="CM441" t="str">
            <v>-</v>
          </cell>
          <cell r="CN441" t="str">
            <v>-</v>
          </cell>
          <cell r="CO441" t="str">
            <v>-</v>
          </cell>
          <cell r="CP441" t="str">
            <v>-</v>
          </cell>
          <cell r="CQ441" t="str">
            <v>-</v>
          </cell>
          <cell r="CR441" t="str">
            <v>-</v>
          </cell>
          <cell r="CS441" t="str">
            <v>-</v>
          </cell>
          <cell r="CT441" t="str">
            <v>-</v>
          </cell>
          <cell r="CU441" t="str">
            <v>SANTA CRUZ TACACHE DE MINA</v>
          </cell>
          <cell r="CV441" t="str">
            <v>-</v>
          </cell>
          <cell r="CW441" t="str">
            <v>-</v>
          </cell>
          <cell r="CX441" t="str">
            <v>-</v>
          </cell>
          <cell r="CY441" t="str">
            <v>-</v>
          </cell>
          <cell r="CZ441" t="str">
            <v>-</v>
          </cell>
          <cell r="DB441" t="str">
            <v>-</v>
          </cell>
          <cell r="DC441" t="str">
            <v>-</v>
          </cell>
          <cell r="DD441" t="str">
            <v>-</v>
          </cell>
          <cell r="DE441" t="str">
            <v>-</v>
          </cell>
          <cell r="DF441" t="str">
            <v>-</v>
          </cell>
          <cell r="DG441" t="str">
            <v>-</v>
          </cell>
        </row>
        <row r="442">
          <cell r="AT442" t="str">
            <v>-</v>
          </cell>
          <cell r="AU442" t="str">
            <v>-</v>
          </cell>
          <cell r="AV442" t="str">
            <v>-</v>
          </cell>
          <cell r="AW442" t="str">
            <v>-</v>
          </cell>
          <cell r="AX442" t="str">
            <v>-</v>
          </cell>
          <cell r="AY442" t="str">
            <v>-</v>
          </cell>
          <cell r="AZ442" t="str">
            <v>-</v>
          </cell>
          <cell r="BA442" t="str">
            <v>-</v>
          </cell>
          <cell r="BB442" t="str">
            <v>-</v>
          </cell>
          <cell r="BC442" t="str">
            <v>-</v>
          </cell>
          <cell r="BD442" t="str">
            <v>-</v>
          </cell>
          <cell r="BE442" t="str">
            <v>-</v>
          </cell>
          <cell r="BF442" t="str">
            <v>-</v>
          </cell>
          <cell r="BG442" t="str">
            <v>-</v>
          </cell>
          <cell r="BH442" t="str">
            <v>-</v>
          </cell>
          <cell r="BI442" t="str">
            <v>-</v>
          </cell>
          <cell r="BJ442" t="str">
            <v>-</v>
          </cell>
          <cell r="BK442" t="str">
            <v>-</v>
          </cell>
          <cell r="BL442" t="str">
            <v>-</v>
          </cell>
          <cell r="BM442" t="str">
            <v>20382</v>
          </cell>
          <cell r="BN442" t="str">
            <v>-</v>
          </cell>
          <cell r="BO442" t="str">
            <v>-</v>
          </cell>
          <cell r="BP442" t="str">
            <v>-</v>
          </cell>
          <cell r="BQ442" t="str">
            <v>-</v>
          </cell>
          <cell r="BR442" t="str">
            <v>-</v>
          </cell>
          <cell r="BS442" t="str">
            <v>-</v>
          </cell>
          <cell r="BT442" t="str">
            <v>-</v>
          </cell>
          <cell r="BU442" t="str">
            <v>-</v>
          </cell>
          <cell r="BV442" t="str">
            <v>-</v>
          </cell>
          <cell r="BW442" t="str">
            <v>-</v>
          </cell>
          <cell r="BX442" t="str">
            <v>-</v>
          </cell>
          <cell r="BY442" t="str">
            <v>-</v>
          </cell>
          <cell r="CB442" t="str">
            <v>-</v>
          </cell>
          <cell r="CC442" t="str">
            <v>-</v>
          </cell>
          <cell r="CD442" t="str">
            <v>-</v>
          </cell>
          <cell r="CE442" t="str">
            <v>-</v>
          </cell>
          <cell r="CF442" t="str">
            <v>-</v>
          </cell>
          <cell r="CG442" t="str">
            <v>-</v>
          </cell>
          <cell r="CH442" t="str">
            <v>-</v>
          </cell>
          <cell r="CI442" t="str">
            <v>-</v>
          </cell>
          <cell r="CJ442" t="str">
            <v>-</v>
          </cell>
          <cell r="CK442" t="str">
            <v>-</v>
          </cell>
          <cell r="CL442" t="str">
            <v>-</v>
          </cell>
          <cell r="CM442" t="str">
            <v>-</v>
          </cell>
          <cell r="CN442" t="str">
            <v>-</v>
          </cell>
          <cell r="CO442" t="str">
            <v>-</v>
          </cell>
          <cell r="CP442" t="str">
            <v>-</v>
          </cell>
          <cell r="CQ442" t="str">
            <v>-</v>
          </cell>
          <cell r="CR442" t="str">
            <v>-</v>
          </cell>
          <cell r="CS442" t="str">
            <v>-</v>
          </cell>
          <cell r="CT442" t="str">
            <v>-</v>
          </cell>
          <cell r="CU442" t="str">
            <v>SANTA CRUZ TACAHUA</v>
          </cell>
          <cell r="CV442" t="str">
            <v>-</v>
          </cell>
          <cell r="CW442" t="str">
            <v>-</v>
          </cell>
          <cell r="CX442" t="str">
            <v>-</v>
          </cell>
          <cell r="CY442" t="str">
            <v>-</v>
          </cell>
          <cell r="CZ442" t="str">
            <v>-</v>
          </cell>
          <cell r="DB442" t="str">
            <v>-</v>
          </cell>
          <cell r="DC442" t="str">
            <v>-</v>
          </cell>
          <cell r="DD442" t="str">
            <v>-</v>
          </cell>
          <cell r="DE442" t="str">
            <v>-</v>
          </cell>
          <cell r="DF442" t="str">
            <v>-</v>
          </cell>
          <cell r="DG442" t="str">
            <v>-</v>
          </cell>
        </row>
        <row r="443">
          <cell r="AT443" t="str">
            <v>-</v>
          </cell>
          <cell r="AU443" t="str">
            <v>-</v>
          </cell>
          <cell r="AV443" t="str">
            <v>-</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t="str">
            <v>-</v>
          </cell>
          <cell r="BJ443" t="str">
            <v>-</v>
          </cell>
          <cell r="BK443" t="str">
            <v>-</v>
          </cell>
          <cell r="BL443" t="str">
            <v>-</v>
          </cell>
          <cell r="BM443" t="str">
            <v>20383</v>
          </cell>
          <cell r="BN443" t="str">
            <v>-</v>
          </cell>
          <cell r="BO443" t="str">
            <v>-</v>
          </cell>
          <cell r="BP443" t="str">
            <v>-</v>
          </cell>
          <cell r="BQ443" t="str">
            <v>-</v>
          </cell>
          <cell r="BR443" t="str">
            <v>-</v>
          </cell>
          <cell r="BS443" t="str">
            <v>-</v>
          </cell>
          <cell r="BT443" t="str">
            <v>-</v>
          </cell>
          <cell r="BU443" t="str">
            <v>-</v>
          </cell>
          <cell r="BV443" t="str">
            <v>-</v>
          </cell>
          <cell r="BW443" t="str">
            <v>-</v>
          </cell>
          <cell r="BX443" t="str">
            <v>-</v>
          </cell>
          <cell r="BY443" t="str">
            <v>-</v>
          </cell>
          <cell r="CB443" t="str">
            <v>-</v>
          </cell>
          <cell r="CC443" t="str">
            <v>-</v>
          </cell>
          <cell r="CD443" t="str">
            <v>-</v>
          </cell>
          <cell r="CE443" t="str">
            <v>-</v>
          </cell>
          <cell r="CF443" t="str">
            <v>-</v>
          </cell>
          <cell r="CG443" t="str">
            <v>-</v>
          </cell>
          <cell r="CH443" t="str">
            <v>-</v>
          </cell>
          <cell r="CI443" t="str">
            <v>-</v>
          </cell>
          <cell r="CJ443" t="str">
            <v>-</v>
          </cell>
          <cell r="CK443" t="str">
            <v>-</v>
          </cell>
          <cell r="CL443" t="str">
            <v>-</v>
          </cell>
          <cell r="CM443" t="str">
            <v>-</v>
          </cell>
          <cell r="CN443" t="str">
            <v>-</v>
          </cell>
          <cell r="CO443" t="str">
            <v>-</v>
          </cell>
          <cell r="CP443" t="str">
            <v>-</v>
          </cell>
          <cell r="CQ443" t="str">
            <v>-</v>
          </cell>
          <cell r="CR443" t="str">
            <v>-</v>
          </cell>
          <cell r="CS443" t="str">
            <v>-</v>
          </cell>
          <cell r="CT443" t="str">
            <v>-</v>
          </cell>
          <cell r="CU443" t="str">
            <v>SANTA CRUZ TAYATA</v>
          </cell>
          <cell r="CV443" t="str">
            <v>-</v>
          </cell>
          <cell r="CW443" t="str">
            <v>-</v>
          </cell>
          <cell r="CX443" t="str">
            <v>-</v>
          </cell>
          <cell r="CY443" t="str">
            <v>-</v>
          </cell>
          <cell r="CZ443" t="str">
            <v>-</v>
          </cell>
          <cell r="DB443" t="str">
            <v>-</v>
          </cell>
          <cell r="DC443" t="str">
            <v>-</v>
          </cell>
          <cell r="DD443" t="str">
            <v>-</v>
          </cell>
          <cell r="DE443" t="str">
            <v>-</v>
          </cell>
          <cell r="DF443" t="str">
            <v>-</v>
          </cell>
          <cell r="DG443" t="str">
            <v>-</v>
          </cell>
        </row>
        <row r="444">
          <cell r="AT444" t="str">
            <v>-</v>
          </cell>
          <cell r="AU444" t="str">
            <v>-</v>
          </cell>
          <cell r="AV444" t="str">
            <v>-</v>
          </cell>
          <cell r="AW444" t="str">
            <v>-</v>
          </cell>
          <cell r="AX444" t="str">
            <v>-</v>
          </cell>
          <cell r="AY444" t="str">
            <v>-</v>
          </cell>
          <cell r="AZ444" t="str">
            <v>-</v>
          </cell>
          <cell r="BA444" t="str">
            <v>-</v>
          </cell>
          <cell r="BB444" t="str">
            <v>-</v>
          </cell>
          <cell r="BC444" t="str">
            <v>-</v>
          </cell>
          <cell r="BD444" t="str">
            <v>-</v>
          </cell>
          <cell r="BE444" t="str">
            <v>-</v>
          </cell>
          <cell r="BF444" t="str">
            <v>-</v>
          </cell>
          <cell r="BG444" t="str">
            <v>-</v>
          </cell>
          <cell r="BH444" t="str">
            <v>-</v>
          </cell>
          <cell r="BI444" t="str">
            <v>-</v>
          </cell>
          <cell r="BJ444" t="str">
            <v>-</v>
          </cell>
          <cell r="BK444" t="str">
            <v>-</v>
          </cell>
          <cell r="BL444" t="str">
            <v>-</v>
          </cell>
          <cell r="BM444" t="str">
            <v>20384</v>
          </cell>
          <cell r="BN444" t="str">
            <v>-</v>
          </cell>
          <cell r="BO444" t="str">
            <v>-</v>
          </cell>
          <cell r="BP444" t="str">
            <v>-</v>
          </cell>
          <cell r="BQ444" t="str">
            <v>-</v>
          </cell>
          <cell r="BR444" t="str">
            <v>-</v>
          </cell>
          <cell r="BS444" t="str">
            <v>-</v>
          </cell>
          <cell r="BT444" t="str">
            <v>-</v>
          </cell>
          <cell r="BU444" t="str">
            <v>-</v>
          </cell>
          <cell r="BV444" t="str">
            <v>-</v>
          </cell>
          <cell r="BW444" t="str">
            <v>-</v>
          </cell>
          <cell r="BX444" t="str">
            <v>-</v>
          </cell>
          <cell r="BY444" t="str">
            <v>-</v>
          </cell>
          <cell r="CB444" t="str">
            <v>-</v>
          </cell>
          <cell r="CC444" t="str">
            <v>-</v>
          </cell>
          <cell r="CD444" t="str">
            <v>-</v>
          </cell>
          <cell r="CE444" t="str">
            <v>-</v>
          </cell>
          <cell r="CF444" t="str">
            <v>-</v>
          </cell>
          <cell r="CG444" t="str">
            <v>-</v>
          </cell>
          <cell r="CH444" t="str">
            <v>-</v>
          </cell>
          <cell r="CI444" t="str">
            <v>-</v>
          </cell>
          <cell r="CJ444" t="str">
            <v>-</v>
          </cell>
          <cell r="CK444" t="str">
            <v>-</v>
          </cell>
          <cell r="CL444" t="str">
            <v>-</v>
          </cell>
          <cell r="CM444" t="str">
            <v>-</v>
          </cell>
          <cell r="CN444" t="str">
            <v>-</v>
          </cell>
          <cell r="CO444" t="str">
            <v>-</v>
          </cell>
          <cell r="CP444" t="str">
            <v>-</v>
          </cell>
          <cell r="CQ444" t="str">
            <v>-</v>
          </cell>
          <cell r="CR444" t="str">
            <v>-</v>
          </cell>
          <cell r="CS444" t="str">
            <v>-</v>
          </cell>
          <cell r="CT444" t="str">
            <v>-</v>
          </cell>
          <cell r="CU444" t="str">
            <v>SANTA CRUZ XITLA</v>
          </cell>
          <cell r="CV444" t="str">
            <v>-</v>
          </cell>
          <cell r="CW444" t="str">
            <v>-</v>
          </cell>
          <cell r="CX444" t="str">
            <v>-</v>
          </cell>
          <cell r="CY444" t="str">
            <v>-</v>
          </cell>
          <cell r="CZ444" t="str">
            <v>-</v>
          </cell>
          <cell r="DB444" t="str">
            <v>-</v>
          </cell>
          <cell r="DC444" t="str">
            <v>-</v>
          </cell>
          <cell r="DD444" t="str">
            <v>-</v>
          </cell>
          <cell r="DE444" t="str">
            <v>-</v>
          </cell>
          <cell r="DF444" t="str">
            <v>-</v>
          </cell>
          <cell r="DG444" t="str">
            <v>-</v>
          </cell>
        </row>
        <row r="445">
          <cell r="AT445" t="str">
            <v>-</v>
          </cell>
          <cell r="AU445" t="str">
            <v>-</v>
          </cell>
          <cell r="AV445" t="str">
            <v>-</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t="str">
            <v>-</v>
          </cell>
          <cell r="BJ445" t="str">
            <v>-</v>
          </cell>
          <cell r="BK445" t="str">
            <v>-</v>
          </cell>
          <cell r="BL445" t="str">
            <v>-</v>
          </cell>
          <cell r="BM445" t="str">
            <v>20386</v>
          </cell>
          <cell r="BN445" t="str">
            <v>-</v>
          </cell>
          <cell r="BO445" t="str">
            <v>-</v>
          </cell>
          <cell r="BP445" t="str">
            <v>-</v>
          </cell>
          <cell r="BQ445" t="str">
            <v>-</v>
          </cell>
          <cell r="BR445" t="str">
            <v>-</v>
          </cell>
          <cell r="BS445" t="str">
            <v>-</v>
          </cell>
          <cell r="BT445" t="str">
            <v>-</v>
          </cell>
          <cell r="BU445" t="str">
            <v>-</v>
          </cell>
          <cell r="BV445" t="str">
            <v>-</v>
          </cell>
          <cell r="BW445" t="str">
            <v>-</v>
          </cell>
          <cell r="BX445" t="str">
            <v>-</v>
          </cell>
          <cell r="BY445" t="str">
            <v>-</v>
          </cell>
          <cell r="CB445" t="str">
            <v>-</v>
          </cell>
          <cell r="CC445" t="str">
            <v>-</v>
          </cell>
          <cell r="CD445" t="str">
            <v>-</v>
          </cell>
          <cell r="CE445" t="str">
            <v>-</v>
          </cell>
          <cell r="CF445" t="str">
            <v>-</v>
          </cell>
          <cell r="CG445" t="str">
            <v>-</v>
          </cell>
          <cell r="CH445" t="str">
            <v>-</v>
          </cell>
          <cell r="CI445" t="str">
            <v>-</v>
          </cell>
          <cell r="CJ445" t="str">
            <v>-</v>
          </cell>
          <cell r="CK445" t="str">
            <v>-</v>
          </cell>
          <cell r="CL445" t="str">
            <v>-</v>
          </cell>
          <cell r="CM445" t="str">
            <v>-</v>
          </cell>
          <cell r="CN445" t="str">
            <v>-</v>
          </cell>
          <cell r="CO445" t="str">
            <v>-</v>
          </cell>
          <cell r="CP445" t="str">
            <v>-</v>
          </cell>
          <cell r="CQ445" t="str">
            <v>-</v>
          </cell>
          <cell r="CR445" t="str">
            <v>-</v>
          </cell>
          <cell r="CS445" t="str">
            <v>-</v>
          </cell>
          <cell r="CT445" t="str">
            <v>-</v>
          </cell>
          <cell r="CU445" t="str">
            <v>SANTA CRUZ ZENZONTEPEC</v>
          </cell>
          <cell r="CV445" t="str">
            <v>-</v>
          </cell>
          <cell r="CW445" t="str">
            <v>-</v>
          </cell>
          <cell r="CX445" t="str">
            <v>-</v>
          </cell>
          <cell r="CY445" t="str">
            <v>-</v>
          </cell>
          <cell r="CZ445" t="str">
            <v>-</v>
          </cell>
          <cell r="DB445" t="str">
            <v>-</v>
          </cell>
          <cell r="DC445" t="str">
            <v>-</v>
          </cell>
          <cell r="DD445" t="str">
            <v>-</v>
          </cell>
          <cell r="DE445" t="str">
            <v>-</v>
          </cell>
          <cell r="DF445" t="str">
            <v>-</v>
          </cell>
          <cell r="DG445" t="str">
            <v>-</v>
          </cell>
        </row>
        <row r="446">
          <cell r="AT446" t="str">
            <v>-</v>
          </cell>
          <cell r="AU446" t="str">
            <v>-</v>
          </cell>
          <cell r="AV446" t="str">
            <v>-</v>
          </cell>
          <cell r="AW446" t="str">
            <v>-</v>
          </cell>
          <cell r="AX446" t="str">
            <v>-</v>
          </cell>
          <cell r="AY446" t="str">
            <v>-</v>
          </cell>
          <cell r="AZ446" t="str">
            <v>-</v>
          </cell>
          <cell r="BA446" t="str">
            <v>-</v>
          </cell>
          <cell r="BB446" t="str">
            <v>-</v>
          </cell>
          <cell r="BC446" t="str">
            <v>-</v>
          </cell>
          <cell r="BD446" t="str">
            <v>-</v>
          </cell>
          <cell r="BE446" t="str">
            <v>-</v>
          </cell>
          <cell r="BF446" t="str">
            <v>-</v>
          </cell>
          <cell r="BG446" t="str">
            <v>-</v>
          </cell>
          <cell r="BH446" t="str">
            <v>-</v>
          </cell>
          <cell r="BI446" t="str">
            <v>-</v>
          </cell>
          <cell r="BJ446" t="str">
            <v>-</v>
          </cell>
          <cell r="BK446" t="str">
            <v>-</v>
          </cell>
          <cell r="BL446" t="str">
            <v>-</v>
          </cell>
          <cell r="BM446" t="str">
            <v>20387</v>
          </cell>
          <cell r="BN446" t="str">
            <v>-</v>
          </cell>
          <cell r="BO446" t="str">
            <v>-</v>
          </cell>
          <cell r="BP446" t="str">
            <v>-</v>
          </cell>
          <cell r="BQ446" t="str">
            <v>-</v>
          </cell>
          <cell r="BR446" t="str">
            <v>-</v>
          </cell>
          <cell r="BS446" t="str">
            <v>-</v>
          </cell>
          <cell r="BT446" t="str">
            <v>-</v>
          </cell>
          <cell r="BU446" t="str">
            <v>-</v>
          </cell>
          <cell r="BV446" t="str">
            <v>-</v>
          </cell>
          <cell r="BW446" t="str">
            <v>-</v>
          </cell>
          <cell r="BX446" t="str">
            <v>-</v>
          </cell>
          <cell r="BY446" t="str">
            <v>-</v>
          </cell>
          <cell r="CB446" t="str">
            <v>-</v>
          </cell>
          <cell r="CC446" t="str">
            <v>-</v>
          </cell>
          <cell r="CD446" t="str">
            <v>-</v>
          </cell>
          <cell r="CE446" t="str">
            <v>-</v>
          </cell>
          <cell r="CF446" t="str">
            <v>-</v>
          </cell>
          <cell r="CG446" t="str">
            <v>-</v>
          </cell>
          <cell r="CH446" t="str">
            <v>-</v>
          </cell>
          <cell r="CI446" t="str">
            <v>-</v>
          </cell>
          <cell r="CJ446" t="str">
            <v>-</v>
          </cell>
          <cell r="CK446" t="str">
            <v>-</v>
          </cell>
          <cell r="CL446" t="str">
            <v>-</v>
          </cell>
          <cell r="CM446" t="str">
            <v>-</v>
          </cell>
          <cell r="CN446" t="str">
            <v>-</v>
          </cell>
          <cell r="CO446" t="str">
            <v>-</v>
          </cell>
          <cell r="CP446" t="str">
            <v>-</v>
          </cell>
          <cell r="CQ446" t="str">
            <v>-</v>
          </cell>
          <cell r="CR446" t="str">
            <v>-</v>
          </cell>
          <cell r="CS446" t="str">
            <v>-</v>
          </cell>
          <cell r="CT446" t="str">
            <v>-</v>
          </cell>
          <cell r="CU446" t="str">
            <v>SANTA GERTRUDIS</v>
          </cell>
          <cell r="CV446" t="str">
            <v>-</v>
          </cell>
          <cell r="CW446" t="str">
            <v>-</v>
          </cell>
          <cell r="CX446" t="str">
            <v>-</v>
          </cell>
          <cell r="CY446" t="str">
            <v>-</v>
          </cell>
          <cell r="CZ446" t="str">
            <v>-</v>
          </cell>
          <cell r="DB446" t="str">
            <v>-</v>
          </cell>
          <cell r="DC446" t="str">
            <v>-</v>
          </cell>
          <cell r="DD446" t="str">
            <v>-</v>
          </cell>
          <cell r="DE446" t="str">
            <v>-</v>
          </cell>
          <cell r="DF446" t="str">
            <v>-</v>
          </cell>
          <cell r="DG446" t="str">
            <v>-</v>
          </cell>
        </row>
        <row r="447">
          <cell r="AT447" t="str">
            <v>-</v>
          </cell>
          <cell r="AU447" t="str">
            <v>-</v>
          </cell>
          <cell r="AV447" t="str">
            <v>-</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t="str">
            <v>-</v>
          </cell>
          <cell r="BJ447" t="str">
            <v>-</v>
          </cell>
          <cell r="BK447" t="str">
            <v>-</v>
          </cell>
          <cell r="BL447" t="str">
            <v>-</v>
          </cell>
          <cell r="BM447" t="str">
            <v>20388</v>
          </cell>
          <cell r="BN447" t="str">
            <v>-</v>
          </cell>
          <cell r="BO447" t="str">
            <v>-</v>
          </cell>
          <cell r="BP447" t="str">
            <v>-</v>
          </cell>
          <cell r="BQ447" t="str">
            <v>-</v>
          </cell>
          <cell r="BR447" t="str">
            <v>-</v>
          </cell>
          <cell r="BS447" t="str">
            <v>-</v>
          </cell>
          <cell r="BT447" t="str">
            <v>-</v>
          </cell>
          <cell r="BU447" t="str">
            <v>-</v>
          </cell>
          <cell r="BV447" t="str">
            <v>-</v>
          </cell>
          <cell r="BW447" t="str">
            <v>-</v>
          </cell>
          <cell r="BX447" t="str">
            <v>-</v>
          </cell>
          <cell r="BY447" t="str">
            <v>-</v>
          </cell>
          <cell r="CB447" t="str">
            <v>-</v>
          </cell>
          <cell r="CC447" t="str">
            <v>-</v>
          </cell>
          <cell r="CD447" t="str">
            <v>-</v>
          </cell>
          <cell r="CE447" t="str">
            <v>-</v>
          </cell>
          <cell r="CF447" t="str">
            <v>-</v>
          </cell>
          <cell r="CG447" t="str">
            <v>-</v>
          </cell>
          <cell r="CH447" t="str">
            <v>-</v>
          </cell>
          <cell r="CI447" t="str">
            <v>-</v>
          </cell>
          <cell r="CJ447" t="str">
            <v>-</v>
          </cell>
          <cell r="CK447" t="str">
            <v>-</v>
          </cell>
          <cell r="CL447" t="str">
            <v>-</v>
          </cell>
          <cell r="CM447" t="str">
            <v>-</v>
          </cell>
          <cell r="CN447" t="str">
            <v>-</v>
          </cell>
          <cell r="CO447" t="str">
            <v>-</v>
          </cell>
          <cell r="CP447" t="str">
            <v>-</v>
          </cell>
          <cell r="CQ447" t="str">
            <v>-</v>
          </cell>
          <cell r="CR447" t="str">
            <v>-</v>
          </cell>
          <cell r="CS447" t="str">
            <v>-</v>
          </cell>
          <cell r="CT447" t="str">
            <v>-</v>
          </cell>
          <cell r="CU447" t="str">
            <v>SANTA INÉS DEL MONTE</v>
          </cell>
          <cell r="CV447" t="str">
            <v>-</v>
          </cell>
          <cell r="CW447" t="str">
            <v>-</v>
          </cell>
          <cell r="CX447" t="str">
            <v>-</v>
          </cell>
          <cell r="CY447" t="str">
            <v>-</v>
          </cell>
          <cell r="CZ447" t="str">
            <v>-</v>
          </cell>
          <cell r="DB447" t="str">
            <v>-</v>
          </cell>
          <cell r="DC447" t="str">
            <v>-</v>
          </cell>
          <cell r="DD447" t="str">
            <v>-</v>
          </cell>
          <cell r="DE447" t="str">
            <v>-</v>
          </cell>
          <cell r="DF447" t="str">
            <v>-</v>
          </cell>
          <cell r="DG447" t="str">
            <v>-</v>
          </cell>
        </row>
        <row r="448">
          <cell r="AT448" t="str">
            <v>-</v>
          </cell>
          <cell r="AU448" t="str">
            <v>-</v>
          </cell>
          <cell r="AV448" t="str">
            <v>-</v>
          </cell>
          <cell r="AW448" t="str">
            <v>-</v>
          </cell>
          <cell r="AX448" t="str">
            <v>-</v>
          </cell>
          <cell r="AY448" t="str">
            <v>-</v>
          </cell>
          <cell r="AZ448" t="str">
            <v>-</v>
          </cell>
          <cell r="BA448" t="str">
            <v>-</v>
          </cell>
          <cell r="BB448" t="str">
            <v>-</v>
          </cell>
          <cell r="BC448" t="str">
            <v>-</v>
          </cell>
          <cell r="BD448" t="str">
            <v>-</v>
          </cell>
          <cell r="BE448" t="str">
            <v>-</v>
          </cell>
          <cell r="BF448" t="str">
            <v>-</v>
          </cell>
          <cell r="BG448" t="str">
            <v>-</v>
          </cell>
          <cell r="BH448" t="str">
            <v>-</v>
          </cell>
          <cell r="BI448" t="str">
            <v>-</v>
          </cell>
          <cell r="BJ448" t="str">
            <v>-</v>
          </cell>
          <cell r="BK448" t="str">
            <v>-</v>
          </cell>
          <cell r="BL448" t="str">
            <v>-</v>
          </cell>
          <cell r="BM448" t="str">
            <v>20389</v>
          </cell>
          <cell r="BN448" t="str">
            <v>-</v>
          </cell>
          <cell r="BO448" t="str">
            <v>-</v>
          </cell>
          <cell r="BP448" t="str">
            <v>-</v>
          </cell>
          <cell r="BQ448" t="str">
            <v>-</v>
          </cell>
          <cell r="BR448" t="str">
            <v>-</v>
          </cell>
          <cell r="BS448" t="str">
            <v>-</v>
          </cell>
          <cell r="BT448" t="str">
            <v>-</v>
          </cell>
          <cell r="BU448" t="str">
            <v>-</v>
          </cell>
          <cell r="BV448" t="str">
            <v>-</v>
          </cell>
          <cell r="BW448" t="str">
            <v>-</v>
          </cell>
          <cell r="BX448" t="str">
            <v>-</v>
          </cell>
          <cell r="BY448" t="str">
            <v>-</v>
          </cell>
          <cell r="CB448" t="str">
            <v>-</v>
          </cell>
          <cell r="CC448" t="str">
            <v>-</v>
          </cell>
          <cell r="CD448" t="str">
            <v>-</v>
          </cell>
          <cell r="CE448" t="str">
            <v>-</v>
          </cell>
          <cell r="CF448" t="str">
            <v>-</v>
          </cell>
          <cell r="CG448" t="str">
            <v>-</v>
          </cell>
          <cell r="CH448" t="str">
            <v>-</v>
          </cell>
          <cell r="CI448" t="str">
            <v>-</v>
          </cell>
          <cell r="CJ448" t="str">
            <v>-</v>
          </cell>
          <cell r="CK448" t="str">
            <v>-</v>
          </cell>
          <cell r="CL448" t="str">
            <v>-</v>
          </cell>
          <cell r="CM448" t="str">
            <v>-</v>
          </cell>
          <cell r="CN448" t="str">
            <v>-</v>
          </cell>
          <cell r="CO448" t="str">
            <v>-</v>
          </cell>
          <cell r="CP448" t="str">
            <v>-</v>
          </cell>
          <cell r="CQ448" t="str">
            <v>-</v>
          </cell>
          <cell r="CR448" t="str">
            <v>-</v>
          </cell>
          <cell r="CS448" t="str">
            <v>-</v>
          </cell>
          <cell r="CT448" t="str">
            <v>-</v>
          </cell>
          <cell r="CU448" t="str">
            <v>SANTA INÉS YATZECHE</v>
          </cell>
          <cell r="CV448" t="str">
            <v>-</v>
          </cell>
          <cell r="CW448" t="str">
            <v>-</v>
          </cell>
          <cell r="CX448" t="str">
            <v>-</v>
          </cell>
          <cell r="CY448" t="str">
            <v>-</v>
          </cell>
          <cell r="CZ448" t="str">
            <v>-</v>
          </cell>
          <cell r="DB448" t="str">
            <v>-</v>
          </cell>
          <cell r="DC448" t="str">
            <v>-</v>
          </cell>
          <cell r="DD448" t="str">
            <v>-</v>
          </cell>
          <cell r="DE448" t="str">
            <v>-</v>
          </cell>
          <cell r="DF448" t="str">
            <v>-</v>
          </cell>
          <cell r="DG448" t="str">
            <v>-</v>
          </cell>
        </row>
        <row r="449">
          <cell r="AT449" t="str">
            <v>-</v>
          </cell>
          <cell r="AU449" t="str">
            <v>-</v>
          </cell>
          <cell r="AV449" t="str">
            <v>-</v>
          </cell>
          <cell r="AW449" t="str">
            <v>-</v>
          </cell>
          <cell r="AX449" t="str">
            <v>-</v>
          </cell>
          <cell r="AY449" t="str">
            <v>-</v>
          </cell>
          <cell r="AZ449" t="str">
            <v>-</v>
          </cell>
          <cell r="BA449" t="str">
            <v>-</v>
          </cell>
          <cell r="BB449" t="str">
            <v>-</v>
          </cell>
          <cell r="BC449" t="str">
            <v>-</v>
          </cell>
          <cell r="BD449" t="str">
            <v>-</v>
          </cell>
          <cell r="BE449" t="str">
            <v>-</v>
          </cell>
          <cell r="BF449" t="str">
            <v>-</v>
          </cell>
          <cell r="BG449" t="str">
            <v>-</v>
          </cell>
          <cell r="BH449" t="str">
            <v>-</v>
          </cell>
          <cell r="BI449" t="str">
            <v>-</v>
          </cell>
          <cell r="BJ449" t="str">
            <v>-</v>
          </cell>
          <cell r="BK449" t="str">
            <v>-</v>
          </cell>
          <cell r="BL449" t="str">
            <v>-</v>
          </cell>
          <cell r="BM449" t="str">
            <v>20391</v>
          </cell>
          <cell r="BN449" t="str">
            <v>-</v>
          </cell>
          <cell r="BO449" t="str">
            <v>-</v>
          </cell>
          <cell r="BP449" t="str">
            <v>-</v>
          </cell>
          <cell r="BQ449" t="str">
            <v>-</v>
          </cell>
          <cell r="BR449" t="str">
            <v>-</v>
          </cell>
          <cell r="BS449" t="str">
            <v>-</v>
          </cell>
          <cell r="BT449" t="str">
            <v>-</v>
          </cell>
          <cell r="BU449" t="str">
            <v>-</v>
          </cell>
          <cell r="BV449" t="str">
            <v>-</v>
          </cell>
          <cell r="BW449" t="str">
            <v>-</v>
          </cell>
          <cell r="BX449" t="str">
            <v>-</v>
          </cell>
          <cell r="BY449" t="str">
            <v>-</v>
          </cell>
          <cell r="CB449" t="str">
            <v>-</v>
          </cell>
          <cell r="CC449" t="str">
            <v>-</v>
          </cell>
          <cell r="CD449" t="str">
            <v>-</v>
          </cell>
          <cell r="CE449" t="str">
            <v>-</v>
          </cell>
          <cell r="CF449" t="str">
            <v>-</v>
          </cell>
          <cell r="CG449" t="str">
            <v>-</v>
          </cell>
          <cell r="CH449" t="str">
            <v>-</v>
          </cell>
          <cell r="CI449" t="str">
            <v>-</v>
          </cell>
          <cell r="CJ449" t="str">
            <v>-</v>
          </cell>
          <cell r="CK449" t="str">
            <v>-</v>
          </cell>
          <cell r="CL449" t="str">
            <v>-</v>
          </cell>
          <cell r="CM449" t="str">
            <v>-</v>
          </cell>
          <cell r="CN449" t="str">
            <v>-</v>
          </cell>
          <cell r="CO449" t="str">
            <v>-</v>
          </cell>
          <cell r="CP449" t="str">
            <v>-</v>
          </cell>
          <cell r="CQ449" t="str">
            <v>-</v>
          </cell>
          <cell r="CR449" t="str">
            <v>-</v>
          </cell>
          <cell r="CS449" t="str">
            <v>-</v>
          </cell>
          <cell r="CT449" t="str">
            <v>-</v>
          </cell>
          <cell r="CU449" t="str">
            <v>SANTA LUCÍA MIAHUATLÁN</v>
          </cell>
          <cell r="CV449" t="str">
            <v>-</v>
          </cell>
          <cell r="CW449" t="str">
            <v>-</v>
          </cell>
          <cell r="CX449" t="str">
            <v>-</v>
          </cell>
          <cell r="CY449" t="str">
            <v>-</v>
          </cell>
          <cell r="CZ449" t="str">
            <v>-</v>
          </cell>
          <cell r="DB449" t="str">
            <v>-</v>
          </cell>
          <cell r="DC449" t="str">
            <v>-</v>
          </cell>
          <cell r="DD449" t="str">
            <v>-</v>
          </cell>
          <cell r="DE449" t="str">
            <v>-</v>
          </cell>
          <cell r="DF449" t="str">
            <v>-</v>
          </cell>
          <cell r="DG449" t="str">
            <v>-</v>
          </cell>
        </row>
        <row r="450">
          <cell r="AT450" t="str">
            <v>-</v>
          </cell>
          <cell r="AU450" t="str">
            <v>-</v>
          </cell>
          <cell r="AV450" t="str">
            <v>-</v>
          </cell>
          <cell r="AW450" t="str">
            <v>-</v>
          </cell>
          <cell r="AX450" t="str">
            <v>-</v>
          </cell>
          <cell r="AY450" t="str">
            <v>-</v>
          </cell>
          <cell r="AZ450" t="str">
            <v>-</v>
          </cell>
          <cell r="BA450" t="str">
            <v>-</v>
          </cell>
          <cell r="BB450" t="str">
            <v>-</v>
          </cell>
          <cell r="BC450" t="str">
            <v>-</v>
          </cell>
          <cell r="BD450" t="str">
            <v>-</v>
          </cell>
          <cell r="BE450" t="str">
            <v>-</v>
          </cell>
          <cell r="BF450" t="str">
            <v>-</v>
          </cell>
          <cell r="BG450" t="str">
            <v>-</v>
          </cell>
          <cell r="BH450" t="str">
            <v>-</v>
          </cell>
          <cell r="BI450" t="str">
            <v>-</v>
          </cell>
          <cell r="BJ450" t="str">
            <v>-</v>
          </cell>
          <cell r="BK450" t="str">
            <v>-</v>
          </cell>
          <cell r="BL450" t="str">
            <v>-</v>
          </cell>
          <cell r="BM450" t="str">
            <v>20392</v>
          </cell>
          <cell r="BN450" t="str">
            <v>-</v>
          </cell>
          <cell r="BO450" t="str">
            <v>-</v>
          </cell>
          <cell r="BP450" t="str">
            <v>-</v>
          </cell>
          <cell r="BQ450" t="str">
            <v>-</v>
          </cell>
          <cell r="BR450" t="str">
            <v>-</v>
          </cell>
          <cell r="BS450" t="str">
            <v>-</v>
          </cell>
          <cell r="BT450" t="str">
            <v>-</v>
          </cell>
          <cell r="BU450" t="str">
            <v>-</v>
          </cell>
          <cell r="BV450" t="str">
            <v>-</v>
          </cell>
          <cell r="BW450" t="str">
            <v>-</v>
          </cell>
          <cell r="BX450" t="str">
            <v>-</v>
          </cell>
          <cell r="BY450" t="str">
            <v>-</v>
          </cell>
          <cell r="CB450" t="str">
            <v>-</v>
          </cell>
          <cell r="CC450" t="str">
            <v>-</v>
          </cell>
          <cell r="CD450" t="str">
            <v>-</v>
          </cell>
          <cell r="CE450" t="str">
            <v>-</v>
          </cell>
          <cell r="CF450" t="str">
            <v>-</v>
          </cell>
          <cell r="CG450" t="str">
            <v>-</v>
          </cell>
          <cell r="CH450" t="str">
            <v>-</v>
          </cell>
          <cell r="CI450" t="str">
            <v>-</v>
          </cell>
          <cell r="CJ450" t="str">
            <v>-</v>
          </cell>
          <cell r="CK450" t="str">
            <v>-</v>
          </cell>
          <cell r="CL450" t="str">
            <v>-</v>
          </cell>
          <cell r="CM450" t="str">
            <v>-</v>
          </cell>
          <cell r="CN450" t="str">
            <v>-</v>
          </cell>
          <cell r="CO450" t="str">
            <v>-</v>
          </cell>
          <cell r="CP450" t="str">
            <v>-</v>
          </cell>
          <cell r="CQ450" t="str">
            <v>-</v>
          </cell>
          <cell r="CR450" t="str">
            <v>-</v>
          </cell>
          <cell r="CS450" t="str">
            <v>-</v>
          </cell>
          <cell r="CT450" t="str">
            <v>-</v>
          </cell>
          <cell r="CU450" t="str">
            <v>SANTA LUCÍA MONTEVERDE</v>
          </cell>
          <cell r="CV450" t="str">
            <v>-</v>
          </cell>
          <cell r="CW450" t="str">
            <v>-</v>
          </cell>
          <cell r="CX450" t="str">
            <v>-</v>
          </cell>
          <cell r="CY450" t="str">
            <v>-</v>
          </cell>
          <cell r="CZ450" t="str">
            <v>-</v>
          </cell>
          <cell r="DB450" t="str">
            <v>-</v>
          </cell>
          <cell r="DC450" t="str">
            <v>-</v>
          </cell>
          <cell r="DD450" t="str">
            <v>-</v>
          </cell>
          <cell r="DE450" t="str">
            <v>-</v>
          </cell>
          <cell r="DF450" t="str">
            <v>-</v>
          </cell>
          <cell r="DG450" t="str">
            <v>-</v>
          </cell>
        </row>
        <row r="451">
          <cell r="AT451" t="str">
            <v>-</v>
          </cell>
          <cell r="AU451" t="str">
            <v>-</v>
          </cell>
          <cell r="AV451" t="str">
            <v>-</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t="str">
            <v>-</v>
          </cell>
          <cell r="BJ451" t="str">
            <v>-</v>
          </cell>
          <cell r="BK451" t="str">
            <v>-</v>
          </cell>
          <cell r="BL451" t="str">
            <v>-</v>
          </cell>
          <cell r="BM451" t="str">
            <v>20393</v>
          </cell>
          <cell r="BN451" t="str">
            <v>-</v>
          </cell>
          <cell r="BO451" t="str">
            <v>-</v>
          </cell>
          <cell r="BP451" t="str">
            <v>-</v>
          </cell>
          <cell r="BQ451" t="str">
            <v>-</v>
          </cell>
          <cell r="BR451" t="str">
            <v>-</v>
          </cell>
          <cell r="BS451" t="str">
            <v>-</v>
          </cell>
          <cell r="BT451" t="str">
            <v>-</v>
          </cell>
          <cell r="BU451" t="str">
            <v>-</v>
          </cell>
          <cell r="BV451" t="str">
            <v>-</v>
          </cell>
          <cell r="BW451" t="str">
            <v>-</v>
          </cell>
          <cell r="BX451" t="str">
            <v>-</v>
          </cell>
          <cell r="BY451" t="str">
            <v>-</v>
          </cell>
          <cell r="CB451" t="str">
            <v>-</v>
          </cell>
          <cell r="CC451" t="str">
            <v>-</v>
          </cell>
          <cell r="CD451" t="str">
            <v>-</v>
          </cell>
          <cell r="CE451" t="str">
            <v>-</v>
          </cell>
          <cell r="CF451" t="str">
            <v>-</v>
          </cell>
          <cell r="CG451" t="str">
            <v>-</v>
          </cell>
          <cell r="CH451" t="str">
            <v>-</v>
          </cell>
          <cell r="CI451" t="str">
            <v>-</v>
          </cell>
          <cell r="CJ451" t="str">
            <v>-</v>
          </cell>
          <cell r="CK451" t="str">
            <v>-</v>
          </cell>
          <cell r="CL451" t="str">
            <v>-</v>
          </cell>
          <cell r="CM451" t="str">
            <v>-</v>
          </cell>
          <cell r="CN451" t="str">
            <v>-</v>
          </cell>
          <cell r="CO451" t="str">
            <v>-</v>
          </cell>
          <cell r="CP451" t="str">
            <v>-</v>
          </cell>
          <cell r="CQ451" t="str">
            <v>-</v>
          </cell>
          <cell r="CR451" t="str">
            <v>-</v>
          </cell>
          <cell r="CS451" t="str">
            <v>-</v>
          </cell>
          <cell r="CT451" t="str">
            <v>-</v>
          </cell>
          <cell r="CU451" t="str">
            <v>SANTA LUCÍA OCOTLÁN</v>
          </cell>
          <cell r="CV451" t="str">
            <v>-</v>
          </cell>
          <cell r="CW451" t="str">
            <v>-</v>
          </cell>
          <cell r="CX451" t="str">
            <v>-</v>
          </cell>
          <cell r="CY451" t="str">
            <v>-</v>
          </cell>
          <cell r="CZ451" t="str">
            <v>-</v>
          </cell>
          <cell r="DB451" t="str">
            <v>-</v>
          </cell>
          <cell r="DC451" t="str">
            <v>-</v>
          </cell>
          <cell r="DD451" t="str">
            <v>-</v>
          </cell>
          <cell r="DE451" t="str">
            <v>-</v>
          </cell>
          <cell r="DF451" t="str">
            <v>-</v>
          </cell>
          <cell r="DG451" t="str">
            <v>-</v>
          </cell>
        </row>
        <row r="452">
          <cell r="AT452" t="str">
            <v>-</v>
          </cell>
          <cell r="AU452" t="str">
            <v>-</v>
          </cell>
          <cell r="AV452" t="str">
            <v>-</v>
          </cell>
          <cell r="AW452" t="str">
            <v>-</v>
          </cell>
          <cell r="AX452" t="str">
            <v>-</v>
          </cell>
          <cell r="AY452" t="str">
            <v>-</v>
          </cell>
          <cell r="AZ452" t="str">
            <v>-</v>
          </cell>
          <cell r="BA452" t="str">
            <v>-</v>
          </cell>
          <cell r="BB452" t="str">
            <v>-</v>
          </cell>
          <cell r="BC452" t="str">
            <v>-</v>
          </cell>
          <cell r="BD452" t="str">
            <v>-</v>
          </cell>
          <cell r="BE452" t="str">
            <v>-</v>
          </cell>
          <cell r="BF452" t="str">
            <v>-</v>
          </cell>
          <cell r="BG452" t="str">
            <v>-</v>
          </cell>
          <cell r="BH452" t="str">
            <v>-</v>
          </cell>
          <cell r="BI452" t="str">
            <v>-</v>
          </cell>
          <cell r="BJ452" t="str">
            <v>-</v>
          </cell>
          <cell r="BK452" t="str">
            <v>-</v>
          </cell>
          <cell r="BL452" t="str">
            <v>-</v>
          </cell>
          <cell r="BM452" t="str">
            <v>20394</v>
          </cell>
          <cell r="BN452" t="str">
            <v>-</v>
          </cell>
          <cell r="BO452" t="str">
            <v>-</v>
          </cell>
          <cell r="BP452" t="str">
            <v>-</v>
          </cell>
          <cell r="BQ452" t="str">
            <v>-</v>
          </cell>
          <cell r="BR452" t="str">
            <v>-</v>
          </cell>
          <cell r="BS452" t="str">
            <v>-</v>
          </cell>
          <cell r="BT452" t="str">
            <v>-</v>
          </cell>
          <cell r="BU452" t="str">
            <v>-</v>
          </cell>
          <cell r="BV452" t="str">
            <v>-</v>
          </cell>
          <cell r="BW452" t="str">
            <v>-</v>
          </cell>
          <cell r="BX452" t="str">
            <v>-</v>
          </cell>
          <cell r="BY452" t="str">
            <v>-</v>
          </cell>
          <cell r="CB452" t="str">
            <v>-</v>
          </cell>
          <cell r="CC452" t="str">
            <v>-</v>
          </cell>
          <cell r="CD452" t="str">
            <v>-</v>
          </cell>
          <cell r="CE452" t="str">
            <v>-</v>
          </cell>
          <cell r="CF452" t="str">
            <v>-</v>
          </cell>
          <cell r="CG452" t="str">
            <v>-</v>
          </cell>
          <cell r="CH452" t="str">
            <v>-</v>
          </cell>
          <cell r="CI452" t="str">
            <v>-</v>
          </cell>
          <cell r="CJ452" t="str">
            <v>-</v>
          </cell>
          <cell r="CK452" t="str">
            <v>-</v>
          </cell>
          <cell r="CL452" t="str">
            <v>-</v>
          </cell>
          <cell r="CM452" t="str">
            <v>-</v>
          </cell>
          <cell r="CN452" t="str">
            <v>-</v>
          </cell>
          <cell r="CO452" t="str">
            <v>-</v>
          </cell>
          <cell r="CP452" t="str">
            <v>-</v>
          </cell>
          <cell r="CQ452" t="str">
            <v>-</v>
          </cell>
          <cell r="CR452" t="str">
            <v>-</v>
          </cell>
          <cell r="CS452" t="str">
            <v>-</v>
          </cell>
          <cell r="CT452" t="str">
            <v>-</v>
          </cell>
          <cell r="CU452" t="str">
            <v>SANTA MARÍA ALOTEPEC</v>
          </cell>
          <cell r="CV452" t="str">
            <v>-</v>
          </cell>
          <cell r="CW452" t="str">
            <v>-</v>
          </cell>
          <cell r="CX452" t="str">
            <v>-</v>
          </cell>
          <cell r="CY452" t="str">
            <v>-</v>
          </cell>
          <cell r="CZ452" t="str">
            <v>-</v>
          </cell>
          <cell r="DB452" t="str">
            <v>-</v>
          </cell>
          <cell r="DC452" t="str">
            <v>-</v>
          </cell>
          <cell r="DD452" t="str">
            <v>-</v>
          </cell>
          <cell r="DE452" t="str">
            <v>-</v>
          </cell>
          <cell r="DF452" t="str">
            <v>-</v>
          </cell>
          <cell r="DG452" t="str">
            <v>-</v>
          </cell>
        </row>
        <row r="453">
          <cell r="AT453" t="str">
            <v>-</v>
          </cell>
          <cell r="AU453" t="str">
            <v>-</v>
          </cell>
          <cell r="AV453" t="str">
            <v>-</v>
          </cell>
          <cell r="AW453" t="str">
            <v>-</v>
          </cell>
          <cell r="AX453" t="str">
            <v>-</v>
          </cell>
          <cell r="AY453" t="str">
            <v>-</v>
          </cell>
          <cell r="AZ453" t="str">
            <v>-</v>
          </cell>
          <cell r="BA453" t="str">
            <v>-</v>
          </cell>
          <cell r="BB453" t="str">
            <v>-</v>
          </cell>
          <cell r="BC453" t="str">
            <v>-</v>
          </cell>
          <cell r="BD453" t="str">
            <v>-</v>
          </cell>
          <cell r="BE453" t="str">
            <v>-</v>
          </cell>
          <cell r="BF453" t="str">
            <v>-</v>
          </cell>
          <cell r="BG453" t="str">
            <v>-</v>
          </cell>
          <cell r="BH453" t="str">
            <v>-</v>
          </cell>
          <cell r="BI453" t="str">
            <v>-</v>
          </cell>
          <cell r="BJ453" t="str">
            <v>-</v>
          </cell>
          <cell r="BK453" t="str">
            <v>-</v>
          </cell>
          <cell r="BL453" t="str">
            <v>-</v>
          </cell>
          <cell r="BM453" t="str">
            <v>20395</v>
          </cell>
          <cell r="BN453" t="str">
            <v>-</v>
          </cell>
          <cell r="BO453" t="str">
            <v>-</v>
          </cell>
          <cell r="BP453" t="str">
            <v>-</v>
          </cell>
          <cell r="BQ453" t="str">
            <v>-</v>
          </cell>
          <cell r="BR453" t="str">
            <v>-</v>
          </cell>
          <cell r="BS453" t="str">
            <v>-</v>
          </cell>
          <cell r="BT453" t="str">
            <v>-</v>
          </cell>
          <cell r="BU453" t="str">
            <v>-</v>
          </cell>
          <cell r="BV453" t="str">
            <v>-</v>
          </cell>
          <cell r="BW453" t="str">
            <v>-</v>
          </cell>
          <cell r="BX453" t="str">
            <v>-</v>
          </cell>
          <cell r="BY453" t="str">
            <v>-</v>
          </cell>
          <cell r="CB453" t="str">
            <v>-</v>
          </cell>
          <cell r="CC453" t="str">
            <v>-</v>
          </cell>
          <cell r="CD453" t="str">
            <v>-</v>
          </cell>
          <cell r="CE453" t="str">
            <v>-</v>
          </cell>
          <cell r="CF453" t="str">
            <v>-</v>
          </cell>
          <cell r="CG453" t="str">
            <v>-</v>
          </cell>
          <cell r="CH453" t="str">
            <v>-</v>
          </cell>
          <cell r="CI453" t="str">
            <v>-</v>
          </cell>
          <cell r="CJ453" t="str">
            <v>-</v>
          </cell>
          <cell r="CK453" t="str">
            <v>-</v>
          </cell>
          <cell r="CL453" t="str">
            <v>-</v>
          </cell>
          <cell r="CM453" t="str">
            <v>-</v>
          </cell>
          <cell r="CN453" t="str">
            <v>-</v>
          </cell>
          <cell r="CO453" t="str">
            <v>-</v>
          </cell>
          <cell r="CP453" t="str">
            <v>-</v>
          </cell>
          <cell r="CQ453" t="str">
            <v>-</v>
          </cell>
          <cell r="CR453" t="str">
            <v>-</v>
          </cell>
          <cell r="CS453" t="str">
            <v>-</v>
          </cell>
          <cell r="CT453" t="str">
            <v>-</v>
          </cell>
          <cell r="CU453" t="str">
            <v>SANTA MARÍA APAZCO</v>
          </cell>
          <cell r="CV453" t="str">
            <v>-</v>
          </cell>
          <cell r="CW453" t="str">
            <v>-</v>
          </cell>
          <cell r="CX453" t="str">
            <v>-</v>
          </cell>
          <cell r="CY453" t="str">
            <v>-</v>
          </cell>
          <cell r="CZ453" t="str">
            <v>-</v>
          </cell>
          <cell r="DB453" t="str">
            <v>-</v>
          </cell>
          <cell r="DC453" t="str">
            <v>-</v>
          </cell>
          <cell r="DD453" t="str">
            <v>-</v>
          </cell>
          <cell r="DE453" t="str">
            <v>-</v>
          </cell>
          <cell r="DF453" t="str">
            <v>-</v>
          </cell>
          <cell r="DG453" t="str">
            <v>-</v>
          </cell>
        </row>
        <row r="454">
          <cell r="AT454" t="str">
            <v>-</v>
          </cell>
          <cell r="AU454" t="str">
            <v>-</v>
          </cell>
          <cell r="AV454" t="str">
            <v>-</v>
          </cell>
          <cell r="AW454" t="str">
            <v>-</v>
          </cell>
          <cell r="AX454" t="str">
            <v>-</v>
          </cell>
          <cell r="AY454" t="str">
            <v>-</v>
          </cell>
          <cell r="AZ454" t="str">
            <v>-</v>
          </cell>
          <cell r="BA454" t="str">
            <v>-</v>
          </cell>
          <cell r="BB454" t="str">
            <v>-</v>
          </cell>
          <cell r="BC454" t="str">
            <v>-</v>
          </cell>
          <cell r="BD454" t="str">
            <v>-</v>
          </cell>
          <cell r="BE454" t="str">
            <v>-</v>
          </cell>
          <cell r="BF454" t="str">
            <v>-</v>
          </cell>
          <cell r="BG454" t="str">
            <v>-</v>
          </cell>
          <cell r="BH454" t="str">
            <v>-</v>
          </cell>
          <cell r="BI454" t="str">
            <v>-</v>
          </cell>
          <cell r="BJ454" t="str">
            <v>-</v>
          </cell>
          <cell r="BK454" t="str">
            <v>-</v>
          </cell>
          <cell r="BL454" t="str">
            <v>-</v>
          </cell>
          <cell r="BM454" t="str">
            <v>20396</v>
          </cell>
          <cell r="BN454" t="str">
            <v>-</v>
          </cell>
          <cell r="BO454" t="str">
            <v>-</v>
          </cell>
          <cell r="BP454" t="str">
            <v>-</v>
          </cell>
          <cell r="BQ454" t="str">
            <v>-</v>
          </cell>
          <cell r="BR454" t="str">
            <v>-</v>
          </cell>
          <cell r="BS454" t="str">
            <v>-</v>
          </cell>
          <cell r="BT454" t="str">
            <v>-</v>
          </cell>
          <cell r="BU454" t="str">
            <v>-</v>
          </cell>
          <cell r="BV454" t="str">
            <v>-</v>
          </cell>
          <cell r="BW454" t="str">
            <v>-</v>
          </cell>
          <cell r="BX454" t="str">
            <v>-</v>
          </cell>
          <cell r="BY454" t="str">
            <v>-</v>
          </cell>
          <cell r="CB454" t="str">
            <v>-</v>
          </cell>
          <cell r="CC454" t="str">
            <v>-</v>
          </cell>
          <cell r="CD454" t="str">
            <v>-</v>
          </cell>
          <cell r="CE454" t="str">
            <v>-</v>
          </cell>
          <cell r="CF454" t="str">
            <v>-</v>
          </cell>
          <cell r="CG454" t="str">
            <v>-</v>
          </cell>
          <cell r="CH454" t="str">
            <v>-</v>
          </cell>
          <cell r="CI454" t="str">
            <v>-</v>
          </cell>
          <cell r="CJ454" t="str">
            <v>-</v>
          </cell>
          <cell r="CK454" t="str">
            <v>-</v>
          </cell>
          <cell r="CL454" t="str">
            <v>-</v>
          </cell>
          <cell r="CM454" t="str">
            <v>-</v>
          </cell>
          <cell r="CN454" t="str">
            <v>-</v>
          </cell>
          <cell r="CO454" t="str">
            <v>-</v>
          </cell>
          <cell r="CP454" t="str">
            <v>-</v>
          </cell>
          <cell r="CQ454" t="str">
            <v>-</v>
          </cell>
          <cell r="CR454" t="str">
            <v>-</v>
          </cell>
          <cell r="CS454" t="str">
            <v>-</v>
          </cell>
          <cell r="CT454" t="str">
            <v>-</v>
          </cell>
          <cell r="CU454" t="str">
            <v>SANTA MARÍA LA ASUNCIÓN</v>
          </cell>
          <cell r="CV454" t="str">
            <v>-</v>
          </cell>
          <cell r="CW454" t="str">
            <v>-</v>
          </cell>
          <cell r="CX454" t="str">
            <v>-</v>
          </cell>
          <cell r="CY454" t="str">
            <v>-</v>
          </cell>
          <cell r="CZ454" t="str">
            <v>-</v>
          </cell>
          <cell r="DB454" t="str">
            <v>-</v>
          </cell>
          <cell r="DC454" t="str">
            <v>-</v>
          </cell>
          <cell r="DD454" t="str">
            <v>-</v>
          </cell>
          <cell r="DE454" t="str">
            <v>-</v>
          </cell>
          <cell r="DF454" t="str">
            <v>-</v>
          </cell>
          <cell r="DG454" t="str">
            <v>-</v>
          </cell>
        </row>
        <row r="455">
          <cell r="AT455" t="str">
            <v>-</v>
          </cell>
          <cell r="AU455" t="str">
            <v>-</v>
          </cell>
          <cell r="AV455" t="str">
            <v>-</v>
          </cell>
          <cell r="AW455" t="str">
            <v>-</v>
          </cell>
          <cell r="AX455" t="str">
            <v>-</v>
          </cell>
          <cell r="AY455" t="str">
            <v>-</v>
          </cell>
          <cell r="AZ455" t="str">
            <v>-</v>
          </cell>
          <cell r="BA455" t="str">
            <v>-</v>
          </cell>
          <cell r="BB455" t="str">
            <v>-</v>
          </cell>
          <cell r="BC455" t="str">
            <v>-</v>
          </cell>
          <cell r="BD455" t="str">
            <v>-</v>
          </cell>
          <cell r="BE455" t="str">
            <v>-</v>
          </cell>
          <cell r="BF455" t="str">
            <v>-</v>
          </cell>
          <cell r="BG455" t="str">
            <v>-</v>
          </cell>
          <cell r="BH455" t="str">
            <v>-</v>
          </cell>
          <cell r="BI455" t="str">
            <v>-</v>
          </cell>
          <cell r="BJ455" t="str">
            <v>-</v>
          </cell>
          <cell r="BK455" t="str">
            <v>-</v>
          </cell>
          <cell r="BL455" t="str">
            <v>-</v>
          </cell>
          <cell r="BM455" t="str">
            <v>20398</v>
          </cell>
          <cell r="BN455" t="str">
            <v>-</v>
          </cell>
          <cell r="BO455" t="str">
            <v>-</v>
          </cell>
          <cell r="BP455" t="str">
            <v>-</v>
          </cell>
          <cell r="BQ455" t="str">
            <v>-</v>
          </cell>
          <cell r="BR455" t="str">
            <v>-</v>
          </cell>
          <cell r="BS455" t="str">
            <v>-</v>
          </cell>
          <cell r="BT455" t="str">
            <v>-</v>
          </cell>
          <cell r="BU455" t="str">
            <v>-</v>
          </cell>
          <cell r="BV455" t="str">
            <v>-</v>
          </cell>
          <cell r="BW455" t="str">
            <v>-</v>
          </cell>
          <cell r="BX455" t="str">
            <v>-</v>
          </cell>
          <cell r="BY455" t="str">
            <v>-</v>
          </cell>
          <cell r="CB455" t="str">
            <v>-</v>
          </cell>
          <cell r="CC455" t="str">
            <v>-</v>
          </cell>
          <cell r="CD455" t="str">
            <v>-</v>
          </cell>
          <cell r="CE455" t="str">
            <v>-</v>
          </cell>
          <cell r="CF455" t="str">
            <v>-</v>
          </cell>
          <cell r="CG455" t="str">
            <v>-</v>
          </cell>
          <cell r="CH455" t="str">
            <v>-</v>
          </cell>
          <cell r="CI455" t="str">
            <v>-</v>
          </cell>
          <cell r="CJ455" t="str">
            <v>-</v>
          </cell>
          <cell r="CK455" t="str">
            <v>-</v>
          </cell>
          <cell r="CL455" t="str">
            <v>-</v>
          </cell>
          <cell r="CM455" t="str">
            <v>-</v>
          </cell>
          <cell r="CN455" t="str">
            <v>-</v>
          </cell>
          <cell r="CO455" t="str">
            <v>-</v>
          </cell>
          <cell r="CP455" t="str">
            <v>-</v>
          </cell>
          <cell r="CQ455" t="str">
            <v>-</v>
          </cell>
          <cell r="CR455" t="str">
            <v>-</v>
          </cell>
          <cell r="CS455" t="str">
            <v>-</v>
          </cell>
          <cell r="CT455" t="str">
            <v>-</v>
          </cell>
          <cell r="CU455" t="str">
            <v>AYOQUEZCO DE ALDAMA</v>
          </cell>
          <cell r="CV455" t="str">
            <v>-</v>
          </cell>
          <cell r="CW455" t="str">
            <v>-</v>
          </cell>
          <cell r="CX455" t="str">
            <v>-</v>
          </cell>
          <cell r="CY455" t="str">
            <v>-</v>
          </cell>
          <cell r="CZ455" t="str">
            <v>-</v>
          </cell>
          <cell r="DB455" t="str">
            <v>-</v>
          </cell>
          <cell r="DC455" t="str">
            <v>-</v>
          </cell>
          <cell r="DD455" t="str">
            <v>-</v>
          </cell>
          <cell r="DE455" t="str">
            <v>-</v>
          </cell>
          <cell r="DF455" t="str">
            <v>-</v>
          </cell>
          <cell r="DG455" t="str">
            <v>-</v>
          </cell>
        </row>
        <row r="456">
          <cell r="AT456" t="str">
            <v>-</v>
          </cell>
          <cell r="AU456" t="str">
            <v>-</v>
          </cell>
          <cell r="AV456" t="str">
            <v>-</v>
          </cell>
          <cell r="AW456" t="str">
            <v>-</v>
          </cell>
          <cell r="AX456" t="str">
            <v>-</v>
          </cell>
          <cell r="AY456" t="str">
            <v>-</v>
          </cell>
          <cell r="AZ456" t="str">
            <v>-</v>
          </cell>
          <cell r="BA456" t="str">
            <v>-</v>
          </cell>
          <cell r="BB456" t="str">
            <v>-</v>
          </cell>
          <cell r="BC456" t="str">
            <v>-</v>
          </cell>
          <cell r="BD456" t="str">
            <v>-</v>
          </cell>
          <cell r="BE456" t="str">
            <v>-</v>
          </cell>
          <cell r="BF456" t="str">
            <v>-</v>
          </cell>
          <cell r="BG456" t="str">
            <v>-</v>
          </cell>
          <cell r="BH456" t="str">
            <v>-</v>
          </cell>
          <cell r="BI456" t="str">
            <v>-</v>
          </cell>
          <cell r="BJ456" t="str">
            <v>-</v>
          </cell>
          <cell r="BK456" t="str">
            <v>-</v>
          </cell>
          <cell r="BL456" t="str">
            <v>-</v>
          </cell>
          <cell r="BM456" t="str">
            <v>20400</v>
          </cell>
          <cell r="BN456" t="str">
            <v>-</v>
          </cell>
          <cell r="BO456" t="str">
            <v>-</v>
          </cell>
          <cell r="BP456" t="str">
            <v>-</v>
          </cell>
          <cell r="BQ456" t="str">
            <v>-</v>
          </cell>
          <cell r="BR456" t="str">
            <v>-</v>
          </cell>
          <cell r="BS456" t="str">
            <v>-</v>
          </cell>
          <cell r="BT456" t="str">
            <v>-</v>
          </cell>
          <cell r="BU456" t="str">
            <v>-</v>
          </cell>
          <cell r="BV456" t="str">
            <v>-</v>
          </cell>
          <cell r="BW456" t="str">
            <v>-</v>
          </cell>
          <cell r="BX456" t="str">
            <v>-</v>
          </cell>
          <cell r="BY456" t="str">
            <v>-</v>
          </cell>
          <cell r="CB456" t="str">
            <v>-</v>
          </cell>
          <cell r="CC456" t="str">
            <v>-</v>
          </cell>
          <cell r="CD456" t="str">
            <v>-</v>
          </cell>
          <cell r="CE456" t="str">
            <v>-</v>
          </cell>
          <cell r="CF456" t="str">
            <v>-</v>
          </cell>
          <cell r="CG456" t="str">
            <v>-</v>
          </cell>
          <cell r="CH456" t="str">
            <v>-</v>
          </cell>
          <cell r="CI456" t="str">
            <v>-</v>
          </cell>
          <cell r="CJ456" t="str">
            <v>-</v>
          </cell>
          <cell r="CK456" t="str">
            <v>-</v>
          </cell>
          <cell r="CL456" t="str">
            <v>-</v>
          </cell>
          <cell r="CM456" t="str">
            <v>-</v>
          </cell>
          <cell r="CN456" t="str">
            <v>-</v>
          </cell>
          <cell r="CO456" t="str">
            <v>-</v>
          </cell>
          <cell r="CP456" t="str">
            <v>-</v>
          </cell>
          <cell r="CQ456" t="str">
            <v>-</v>
          </cell>
          <cell r="CR456" t="str">
            <v>-</v>
          </cell>
          <cell r="CS456" t="str">
            <v>-</v>
          </cell>
          <cell r="CT456" t="str">
            <v>-</v>
          </cell>
          <cell r="CU456" t="str">
            <v>SANTA MARÍA CAMOTLÁN</v>
          </cell>
          <cell r="CV456" t="str">
            <v>-</v>
          </cell>
          <cell r="CW456" t="str">
            <v>-</v>
          </cell>
          <cell r="CX456" t="str">
            <v>-</v>
          </cell>
          <cell r="CY456" t="str">
            <v>-</v>
          </cell>
          <cell r="CZ456" t="str">
            <v>-</v>
          </cell>
          <cell r="DB456" t="str">
            <v>-</v>
          </cell>
          <cell r="DC456" t="str">
            <v>-</v>
          </cell>
          <cell r="DD456" t="str">
            <v>-</v>
          </cell>
          <cell r="DE456" t="str">
            <v>-</v>
          </cell>
          <cell r="DF456" t="str">
            <v>-</v>
          </cell>
          <cell r="DG456" t="str">
            <v>-</v>
          </cell>
        </row>
        <row r="457">
          <cell r="AT457" t="str">
            <v>-</v>
          </cell>
          <cell r="AU457" t="str">
            <v>-</v>
          </cell>
          <cell r="AV457" t="str">
            <v>-</v>
          </cell>
          <cell r="AW457" t="str">
            <v>-</v>
          </cell>
          <cell r="AX457" t="str">
            <v>-</v>
          </cell>
          <cell r="AY457" t="str">
            <v>-</v>
          </cell>
          <cell r="AZ457" t="str">
            <v>-</v>
          </cell>
          <cell r="BA457" t="str">
            <v>-</v>
          </cell>
          <cell r="BB457" t="str">
            <v>-</v>
          </cell>
          <cell r="BC457" t="str">
            <v>-</v>
          </cell>
          <cell r="BD457" t="str">
            <v>-</v>
          </cell>
          <cell r="BE457" t="str">
            <v>-</v>
          </cell>
          <cell r="BF457" t="str">
            <v>-</v>
          </cell>
          <cell r="BG457" t="str">
            <v>-</v>
          </cell>
          <cell r="BH457" t="str">
            <v>-</v>
          </cell>
          <cell r="BI457" t="str">
            <v>-</v>
          </cell>
          <cell r="BJ457" t="str">
            <v>-</v>
          </cell>
          <cell r="BK457" t="str">
            <v>-</v>
          </cell>
          <cell r="BL457" t="str">
            <v>-</v>
          </cell>
          <cell r="BM457" t="str">
            <v>20401</v>
          </cell>
          <cell r="BN457" t="str">
            <v>-</v>
          </cell>
          <cell r="BO457" t="str">
            <v>-</v>
          </cell>
          <cell r="BP457" t="str">
            <v>-</v>
          </cell>
          <cell r="BQ457" t="str">
            <v>-</v>
          </cell>
          <cell r="BR457" t="str">
            <v>-</v>
          </cell>
          <cell r="BS457" t="str">
            <v>-</v>
          </cell>
          <cell r="BT457" t="str">
            <v>-</v>
          </cell>
          <cell r="BU457" t="str">
            <v>-</v>
          </cell>
          <cell r="BV457" t="str">
            <v>-</v>
          </cell>
          <cell r="BW457" t="str">
            <v>-</v>
          </cell>
          <cell r="BX457" t="str">
            <v>-</v>
          </cell>
          <cell r="BY457" t="str">
            <v>-</v>
          </cell>
          <cell r="CB457" t="str">
            <v>-</v>
          </cell>
          <cell r="CC457" t="str">
            <v>-</v>
          </cell>
          <cell r="CD457" t="str">
            <v>-</v>
          </cell>
          <cell r="CE457" t="str">
            <v>-</v>
          </cell>
          <cell r="CF457" t="str">
            <v>-</v>
          </cell>
          <cell r="CG457" t="str">
            <v>-</v>
          </cell>
          <cell r="CH457" t="str">
            <v>-</v>
          </cell>
          <cell r="CI457" t="str">
            <v>-</v>
          </cell>
          <cell r="CJ457" t="str">
            <v>-</v>
          </cell>
          <cell r="CK457" t="str">
            <v>-</v>
          </cell>
          <cell r="CL457" t="str">
            <v>-</v>
          </cell>
          <cell r="CM457" t="str">
            <v>-</v>
          </cell>
          <cell r="CN457" t="str">
            <v>-</v>
          </cell>
          <cell r="CO457" t="str">
            <v>-</v>
          </cell>
          <cell r="CP457" t="str">
            <v>-</v>
          </cell>
          <cell r="CQ457" t="str">
            <v>-</v>
          </cell>
          <cell r="CR457" t="str">
            <v>-</v>
          </cell>
          <cell r="CS457" t="str">
            <v>-</v>
          </cell>
          <cell r="CT457" t="str">
            <v>-</v>
          </cell>
          <cell r="CU457" t="str">
            <v>SANTA MARÍA COLOTEPEC</v>
          </cell>
          <cell r="CV457" t="str">
            <v>-</v>
          </cell>
          <cell r="CW457" t="str">
            <v>-</v>
          </cell>
          <cell r="CX457" t="str">
            <v>-</v>
          </cell>
          <cell r="CY457" t="str">
            <v>-</v>
          </cell>
          <cell r="CZ457" t="str">
            <v>-</v>
          </cell>
          <cell r="DB457" t="str">
            <v>-</v>
          </cell>
          <cell r="DC457" t="str">
            <v>-</v>
          </cell>
          <cell r="DD457" t="str">
            <v>-</v>
          </cell>
          <cell r="DE457" t="str">
            <v>-</v>
          </cell>
          <cell r="DF457" t="str">
            <v>-</v>
          </cell>
          <cell r="DG457" t="str">
            <v>-</v>
          </cell>
        </row>
        <row r="458">
          <cell r="AT458" t="str">
            <v>-</v>
          </cell>
          <cell r="AU458" t="str">
            <v>-</v>
          </cell>
          <cell r="AV458" t="str">
            <v>-</v>
          </cell>
          <cell r="AW458" t="str">
            <v>-</v>
          </cell>
          <cell r="AX458" t="str">
            <v>-</v>
          </cell>
          <cell r="AY458" t="str">
            <v>-</v>
          </cell>
          <cell r="AZ458" t="str">
            <v>-</v>
          </cell>
          <cell r="BA458" t="str">
            <v>-</v>
          </cell>
          <cell r="BB458" t="str">
            <v>-</v>
          </cell>
          <cell r="BC458" t="str">
            <v>-</v>
          </cell>
          <cell r="BD458" t="str">
            <v>-</v>
          </cell>
          <cell r="BE458" t="str">
            <v>-</v>
          </cell>
          <cell r="BF458" t="str">
            <v>-</v>
          </cell>
          <cell r="BG458" t="str">
            <v>-</v>
          </cell>
          <cell r="BH458" t="str">
            <v>-</v>
          </cell>
          <cell r="BI458" t="str">
            <v>-</v>
          </cell>
          <cell r="BJ458" t="str">
            <v>-</v>
          </cell>
          <cell r="BK458" t="str">
            <v>-</v>
          </cell>
          <cell r="BL458" t="str">
            <v>-</v>
          </cell>
          <cell r="BM458" t="str">
            <v>20402</v>
          </cell>
          <cell r="BN458" t="str">
            <v>-</v>
          </cell>
          <cell r="BO458" t="str">
            <v>-</v>
          </cell>
          <cell r="BP458" t="str">
            <v>-</v>
          </cell>
          <cell r="BQ458" t="str">
            <v>-</v>
          </cell>
          <cell r="BR458" t="str">
            <v>-</v>
          </cell>
          <cell r="BS458" t="str">
            <v>-</v>
          </cell>
          <cell r="BT458" t="str">
            <v>-</v>
          </cell>
          <cell r="BU458" t="str">
            <v>-</v>
          </cell>
          <cell r="BV458" t="str">
            <v>-</v>
          </cell>
          <cell r="BW458" t="str">
            <v>-</v>
          </cell>
          <cell r="BX458" t="str">
            <v>-</v>
          </cell>
          <cell r="BY458" t="str">
            <v>-</v>
          </cell>
          <cell r="CB458" t="str">
            <v>-</v>
          </cell>
          <cell r="CC458" t="str">
            <v>-</v>
          </cell>
          <cell r="CD458" t="str">
            <v>-</v>
          </cell>
          <cell r="CE458" t="str">
            <v>-</v>
          </cell>
          <cell r="CF458" t="str">
            <v>-</v>
          </cell>
          <cell r="CG458" t="str">
            <v>-</v>
          </cell>
          <cell r="CH458" t="str">
            <v>-</v>
          </cell>
          <cell r="CI458" t="str">
            <v>-</v>
          </cell>
          <cell r="CJ458" t="str">
            <v>-</v>
          </cell>
          <cell r="CK458" t="str">
            <v>-</v>
          </cell>
          <cell r="CL458" t="str">
            <v>-</v>
          </cell>
          <cell r="CM458" t="str">
            <v>-</v>
          </cell>
          <cell r="CN458" t="str">
            <v>-</v>
          </cell>
          <cell r="CO458" t="str">
            <v>-</v>
          </cell>
          <cell r="CP458" t="str">
            <v>-</v>
          </cell>
          <cell r="CQ458" t="str">
            <v>-</v>
          </cell>
          <cell r="CR458" t="str">
            <v>-</v>
          </cell>
          <cell r="CS458" t="str">
            <v>-</v>
          </cell>
          <cell r="CT458" t="str">
            <v>-</v>
          </cell>
          <cell r="CU458" t="str">
            <v>SANTA MARÍA CORTIJO</v>
          </cell>
          <cell r="CV458" t="str">
            <v>-</v>
          </cell>
          <cell r="CW458" t="str">
            <v>-</v>
          </cell>
          <cell r="CX458" t="str">
            <v>-</v>
          </cell>
          <cell r="CY458" t="str">
            <v>-</v>
          </cell>
          <cell r="CZ458" t="str">
            <v>-</v>
          </cell>
          <cell r="DB458" t="str">
            <v>-</v>
          </cell>
          <cell r="DC458" t="str">
            <v>-</v>
          </cell>
          <cell r="DD458" t="str">
            <v>-</v>
          </cell>
          <cell r="DE458" t="str">
            <v>-</v>
          </cell>
          <cell r="DF458" t="str">
            <v>-</v>
          </cell>
          <cell r="DG458" t="str">
            <v>-</v>
          </cell>
        </row>
        <row r="459">
          <cell r="AT459" t="str">
            <v>-</v>
          </cell>
          <cell r="AU459" t="str">
            <v>-</v>
          </cell>
          <cell r="AV459" t="str">
            <v>-</v>
          </cell>
          <cell r="AW459" t="str">
            <v>-</v>
          </cell>
          <cell r="AX459" t="str">
            <v>-</v>
          </cell>
          <cell r="AY459" t="str">
            <v>-</v>
          </cell>
          <cell r="AZ459" t="str">
            <v>-</v>
          </cell>
          <cell r="BA459" t="str">
            <v>-</v>
          </cell>
          <cell r="BB459" t="str">
            <v>-</v>
          </cell>
          <cell r="BC459" t="str">
            <v>-</v>
          </cell>
          <cell r="BD459" t="str">
            <v>-</v>
          </cell>
          <cell r="BE459" t="str">
            <v>-</v>
          </cell>
          <cell r="BF459" t="str">
            <v>-</v>
          </cell>
          <cell r="BG459" t="str">
            <v>-</v>
          </cell>
          <cell r="BH459" t="str">
            <v>-</v>
          </cell>
          <cell r="BI459" t="str">
            <v>-</v>
          </cell>
          <cell r="BJ459" t="str">
            <v>-</v>
          </cell>
          <cell r="BK459" t="str">
            <v>-</v>
          </cell>
          <cell r="BL459" t="str">
            <v>-</v>
          </cell>
          <cell r="BM459" t="str">
            <v>20403</v>
          </cell>
          <cell r="BN459" t="str">
            <v>-</v>
          </cell>
          <cell r="BO459" t="str">
            <v>-</v>
          </cell>
          <cell r="BP459" t="str">
            <v>-</v>
          </cell>
          <cell r="BQ459" t="str">
            <v>-</v>
          </cell>
          <cell r="BR459" t="str">
            <v>-</v>
          </cell>
          <cell r="BS459" t="str">
            <v>-</v>
          </cell>
          <cell r="BT459" t="str">
            <v>-</v>
          </cell>
          <cell r="BU459" t="str">
            <v>-</v>
          </cell>
          <cell r="BV459" t="str">
            <v>-</v>
          </cell>
          <cell r="BW459" t="str">
            <v>-</v>
          </cell>
          <cell r="BX459" t="str">
            <v>-</v>
          </cell>
          <cell r="BY459" t="str">
            <v>-</v>
          </cell>
          <cell r="CB459" t="str">
            <v>-</v>
          </cell>
          <cell r="CC459" t="str">
            <v>-</v>
          </cell>
          <cell r="CD459" t="str">
            <v>-</v>
          </cell>
          <cell r="CE459" t="str">
            <v>-</v>
          </cell>
          <cell r="CF459" t="str">
            <v>-</v>
          </cell>
          <cell r="CG459" t="str">
            <v>-</v>
          </cell>
          <cell r="CH459" t="str">
            <v>-</v>
          </cell>
          <cell r="CI459" t="str">
            <v>-</v>
          </cell>
          <cell r="CJ459" t="str">
            <v>-</v>
          </cell>
          <cell r="CK459" t="str">
            <v>-</v>
          </cell>
          <cell r="CL459" t="str">
            <v>-</v>
          </cell>
          <cell r="CM459" t="str">
            <v>-</v>
          </cell>
          <cell r="CN459" t="str">
            <v>-</v>
          </cell>
          <cell r="CO459" t="str">
            <v>-</v>
          </cell>
          <cell r="CP459" t="str">
            <v>-</v>
          </cell>
          <cell r="CQ459" t="str">
            <v>-</v>
          </cell>
          <cell r="CR459" t="str">
            <v>-</v>
          </cell>
          <cell r="CS459" t="str">
            <v>-</v>
          </cell>
          <cell r="CT459" t="str">
            <v>-</v>
          </cell>
          <cell r="CU459" t="str">
            <v>SANTA MARÍA COYOTEPEC</v>
          </cell>
          <cell r="CV459" t="str">
            <v>-</v>
          </cell>
          <cell r="CW459" t="str">
            <v>-</v>
          </cell>
          <cell r="CX459" t="str">
            <v>-</v>
          </cell>
          <cell r="CY459" t="str">
            <v>-</v>
          </cell>
          <cell r="CZ459" t="str">
            <v>-</v>
          </cell>
          <cell r="DB459" t="str">
            <v>-</v>
          </cell>
          <cell r="DC459" t="str">
            <v>-</v>
          </cell>
          <cell r="DD459" t="str">
            <v>-</v>
          </cell>
          <cell r="DE459" t="str">
            <v>-</v>
          </cell>
          <cell r="DF459" t="str">
            <v>-</v>
          </cell>
          <cell r="DG459" t="str">
            <v>-</v>
          </cell>
        </row>
        <row r="460">
          <cell r="AT460" t="str">
            <v>-</v>
          </cell>
          <cell r="AU460" t="str">
            <v>-</v>
          </cell>
          <cell r="AV460" t="str">
            <v>-</v>
          </cell>
          <cell r="AW460" t="str">
            <v>-</v>
          </cell>
          <cell r="AX460" t="str">
            <v>-</v>
          </cell>
          <cell r="AY460" t="str">
            <v>-</v>
          </cell>
          <cell r="AZ460" t="str">
            <v>-</v>
          </cell>
          <cell r="BA460" t="str">
            <v>-</v>
          </cell>
          <cell r="BB460" t="str">
            <v>-</v>
          </cell>
          <cell r="BC460" t="str">
            <v>-</v>
          </cell>
          <cell r="BD460" t="str">
            <v>-</v>
          </cell>
          <cell r="BE460" t="str">
            <v>-</v>
          </cell>
          <cell r="BF460" t="str">
            <v>-</v>
          </cell>
          <cell r="BG460" t="str">
            <v>-</v>
          </cell>
          <cell r="BH460" t="str">
            <v>-</v>
          </cell>
          <cell r="BI460" t="str">
            <v>-</v>
          </cell>
          <cell r="BJ460" t="str">
            <v>-</v>
          </cell>
          <cell r="BK460" t="str">
            <v>-</v>
          </cell>
          <cell r="BL460" t="str">
            <v>-</v>
          </cell>
          <cell r="BM460" t="str">
            <v>20404</v>
          </cell>
          <cell r="BN460" t="str">
            <v>-</v>
          </cell>
          <cell r="BO460" t="str">
            <v>-</v>
          </cell>
          <cell r="BP460" t="str">
            <v>-</v>
          </cell>
          <cell r="BQ460" t="str">
            <v>-</v>
          </cell>
          <cell r="BR460" t="str">
            <v>-</v>
          </cell>
          <cell r="BS460" t="str">
            <v>-</v>
          </cell>
          <cell r="BT460" t="str">
            <v>-</v>
          </cell>
          <cell r="BU460" t="str">
            <v>-</v>
          </cell>
          <cell r="BV460" t="str">
            <v>-</v>
          </cell>
          <cell r="BW460" t="str">
            <v>-</v>
          </cell>
          <cell r="BX460" t="str">
            <v>-</v>
          </cell>
          <cell r="BY460" t="str">
            <v>-</v>
          </cell>
          <cell r="CB460" t="str">
            <v>-</v>
          </cell>
          <cell r="CC460" t="str">
            <v>-</v>
          </cell>
          <cell r="CD460" t="str">
            <v>-</v>
          </cell>
          <cell r="CE460" t="str">
            <v>-</v>
          </cell>
          <cell r="CF460" t="str">
            <v>-</v>
          </cell>
          <cell r="CG460" t="str">
            <v>-</v>
          </cell>
          <cell r="CH460" t="str">
            <v>-</v>
          </cell>
          <cell r="CI460" t="str">
            <v>-</v>
          </cell>
          <cell r="CJ460" t="str">
            <v>-</v>
          </cell>
          <cell r="CK460" t="str">
            <v>-</v>
          </cell>
          <cell r="CL460" t="str">
            <v>-</v>
          </cell>
          <cell r="CM460" t="str">
            <v>-</v>
          </cell>
          <cell r="CN460" t="str">
            <v>-</v>
          </cell>
          <cell r="CO460" t="str">
            <v>-</v>
          </cell>
          <cell r="CP460" t="str">
            <v>-</v>
          </cell>
          <cell r="CQ460" t="str">
            <v>-</v>
          </cell>
          <cell r="CR460" t="str">
            <v>-</v>
          </cell>
          <cell r="CS460" t="str">
            <v>-</v>
          </cell>
          <cell r="CT460" t="str">
            <v>-</v>
          </cell>
          <cell r="CU460" t="str">
            <v>SANTA MARÍA CHACHOÁPAM</v>
          </cell>
          <cell r="CV460" t="str">
            <v>-</v>
          </cell>
          <cell r="CW460" t="str">
            <v>-</v>
          </cell>
          <cell r="CX460" t="str">
            <v>-</v>
          </cell>
          <cell r="CY460" t="str">
            <v>-</v>
          </cell>
          <cell r="CZ460" t="str">
            <v>-</v>
          </cell>
          <cell r="DB460" t="str">
            <v>-</v>
          </cell>
          <cell r="DC460" t="str">
            <v>-</v>
          </cell>
          <cell r="DD460" t="str">
            <v>-</v>
          </cell>
          <cell r="DE460" t="str">
            <v>-</v>
          </cell>
          <cell r="DF460" t="str">
            <v>-</v>
          </cell>
          <cell r="DG460" t="str">
            <v>-</v>
          </cell>
        </row>
        <row r="461">
          <cell r="AT461" t="str">
            <v>-</v>
          </cell>
          <cell r="AU461" t="str">
            <v>-</v>
          </cell>
          <cell r="AV461" t="str">
            <v>-</v>
          </cell>
          <cell r="AW461" t="str">
            <v>-</v>
          </cell>
          <cell r="AX461" t="str">
            <v>-</v>
          </cell>
          <cell r="AY461" t="str">
            <v>-</v>
          </cell>
          <cell r="AZ461" t="str">
            <v>-</v>
          </cell>
          <cell r="BA461" t="str">
            <v>-</v>
          </cell>
          <cell r="BB461" t="str">
            <v>-</v>
          </cell>
          <cell r="BC461" t="str">
            <v>-</v>
          </cell>
          <cell r="BD461" t="str">
            <v>-</v>
          </cell>
          <cell r="BE461" t="str">
            <v>-</v>
          </cell>
          <cell r="BF461" t="str">
            <v>-</v>
          </cell>
          <cell r="BG461" t="str">
            <v>-</v>
          </cell>
          <cell r="BH461" t="str">
            <v>-</v>
          </cell>
          <cell r="BI461" t="str">
            <v>-</v>
          </cell>
          <cell r="BJ461" t="str">
            <v>-</v>
          </cell>
          <cell r="BK461" t="str">
            <v>-</v>
          </cell>
          <cell r="BL461" t="str">
            <v>-</v>
          </cell>
          <cell r="BM461" t="str">
            <v>20405</v>
          </cell>
          <cell r="BN461" t="str">
            <v>-</v>
          </cell>
          <cell r="BO461" t="str">
            <v>-</v>
          </cell>
          <cell r="BP461" t="str">
            <v>-</v>
          </cell>
          <cell r="BQ461" t="str">
            <v>-</v>
          </cell>
          <cell r="BR461" t="str">
            <v>-</v>
          </cell>
          <cell r="BS461" t="str">
            <v>-</v>
          </cell>
          <cell r="BT461" t="str">
            <v>-</v>
          </cell>
          <cell r="BU461" t="str">
            <v>-</v>
          </cell>
          <cell r="BV461" t="str">
            <v>-</v>
          </cell>
          <cell r="BW461" t="str">
            <v>-</v>
          </cell>
          <cell r="BX461" t="str">
            <v>-</v>
          </cell>
          <cell r="BY461" t="str">
            <v>-</v>
          </cell>
          <cell r="CB461" t="str">
            <v>-</v>
          </cell>
          <cell r="CC461" t="str">
            <v>-</v>
          </cell>
          <cell r="CD461" t="str">
            <v>-</v>
          </cell>
          <cell r="CE461" t="str">
            <v>-</v>
          </cell>
          <cell r="CF461" t="str">
            <v>-</v>
          </cell>
          <cell r="CG461" t="str">
            <v>-</v>
          </cell>
          <cell r="CH461" t="str">
            <v>-</v>
          </cell>
          <cell r="CI461" t="str">
            <v>-</v>
          </cell>
          <cell r="CJ461" t="str">
            <v>-</v>
          </cell>
          <cell r="CK461" t="str">
            <v>-</v>
          </cell>
          <cell r="CL461" t="str">
            <v>-</v>
          </cell>
          <cell r="CM461" t="str">
            <v>-</v>
          </cell>
          <cell r="CN461" t="str">
            <v>-</v>
          </cell>
          <cell r="CO461" t="str">
            <v>-</v>
          </cell>
          <cell r="CP461" t="str">
            <v>-</v>
          </cell>
          <cell r="CQ461" t="str">
            <v>-</v>
          </cell>
          <cell r="CR461" t="str">
            <v>-</v>
          </cell>
          <cell r="CS461" t="str">
            <v>-</v>
          </cell>
          <cell r="CT461" t="str">
            <v>-</v>
          </cell>
          <cell r="CU461" t="str">
            <v>VILLA DE CHILAPA DE DÍAZ</v>
          </cell>
          <cell r="CV461" t="str">
            <v>-</v>
          </cell>
          <cell r="CW461" t="str">
            <v>-</v>
          </cell>
          <cell r="CX461" t="str">
            <v>-</v>
          </cell>
          <cell r="CY461" t="str">
            <v>-</v>
          </cell>
          <cell r="CZ461" t="str">
            <v>-</v>
          </cell>
          <cell r="DB461" t="str">
            <v>-</v>
          </cell>
          <cell r="DC461" t="str">
            <v>-</v>
          </cell>
          <cell r="DD461" t="str">
            <v>-</v>
          </cell>
          <cell r="DE461" t="str">
            <v>-</v>
          </cell>
          <cell r="DF461" t="str">
            <v>-</v>
          </cell>
          <cell r="DG461" t="str">
            <v>-</v>
          </cell>
        </row>
        <row r="462">
          <cell r="AT462" t="str">
            <v>-</v>
          </cell>
          <cell r="AU462" t="str">
            <v>-</v>
          </cell>
          <cell r="AV462" t="str">
            <v>-</v>
          </cell>
          <cell r="AW462" t="str">
            <v>-</v>
          </cell>
          <cell r="AX462" t="str">
            <v>-</v>
          </cell>
          <cell r="AY462" t="str">
            <v>-</v>
          </cell>
          <cell r="AZ462" t="str">
            <v>-</v>
          </cell>
          <cell r="BA462" t="str">
            <v>-</v>
          </cell>
          <cell r="BB462" t="str">
            <v>-</v>
          </cell>
          <cell r="BC462" t="str">
            <v>-</v>
          </cell>
          <cell r="BD462" t="str">
            <v>-</v>
          </cell>
          <cell r="BE462" t="str">
            <v>-</v>
          </cell>
          <cell r="BF462" t="str">
            <v>-</v>
          </cell>
          <cell r="BG462" t="str">
            <v>-</v>
          </cell>
          <cell r="BH462" t="str">
            <v>-</v>
          </cell>
          <cell r="BI462" t="str">
            <v>-</v>
          </cell>
          <cell r="BJ462" t="str">
            <v>-</v>
          </cell>
          <cell r="BK462" t="str">
            <v>-</v>
          </cell>
          <cell r="BL462" t="str">
            <v>-</v>
          </cell>
          <cell r="BM462" t="str">
            <v>20406</v>
          </cell>
          <cell r="BN462" t="str">
            <v>-</v>
          </cell>
          <cell r="BO462" t="str">
            <v>-</v>
          </cell>
          <cell r="BP462" t="str">
            <v>-</v>
          </cell>
          <cell r="BQ462" t="str">
            <v>-</v>
          </cell>
          <cell r="BR462" t="str">
            <v>-</v>
          </cell>
          <cell r="BS462" t="str">
            <v>-</v>
          </cell>
          <cell r="BT462" t="str">
            <v>-</v>
          </cell>
          <cell r="BU462" t="str">
            <v>-</v>
          </cell>
          <cell r="BV462" t="str">
            <v>-</v>
          </cell>
          <cell r="BW462" t="str">
            <v>-</v>
          </cell>
          <cell r="BX462" t="str">
            <v>-</v>
          </cell>
          <cell r="BY462" t="str">
            <v>-</v>
          </cell>
          <cell r="CB462" t="str">
            <v>-</v>
          </cell>
          <cell r="CC462" t="str">
            <v>-</v>
          </cell>
          <cell r="CD462" t="str">
            <v>-</v>
          </cell>
          <cell r="CE462" t="str">
            <v>-</v>
          </cell>
          <cell r="CF462" t="str">
            <v>-</v>
          </cell>
          <cell r="CG462" t="str">
            <v>-</v>
          </cell>
          <cell r="CH462" t="str">
            <v>-</v>
          </cell>
          <cell r="CI462" t="str">
            <v>-</v>
          </cell>
          <cell r="CJ462" t="str">
            <v>-</v>
          </cell>
          <cell r="CK462" t="str">
            <v>-</v>
          </cell>
          <cell r="CL462" t="str">
            <v>-</v>
          </cell>
          <cell r="CM462" t="str">
            <v>-</v>
          </cell>
          <cell r="CN462" t="str">
            <v>-</v>
          </cell>
          <cell r="CO462" t="str">
            <v>-</v>
          </cell>
          <cell r="CP462" t="str">
            <v>-</v>
          </cell>
          <cell r="CQ462" t="str">
            <v>-</v>
          </cell>
          <cell r="CR462" t="str">
            <v>-</v>
          </cell>
          <cell r="CS462" t="str">
            <v>-</v>
          </cell>
          <cell r="CT462" t="str">
            <v>-</v>
          </cell>
          <cell r="CU462" t="str">
            <v>SANTA MARÍA CHILCHOTLA</v>
          </cell>
          <cell r="CV462" t="str">
            <v>-</v>
          </cell>
          <cell r="CW462" t="str">
            <v>-</v>
          </cell>
          <cell r="CX462" t="str">
            <v>-</v>
          </cell>
          <cell r="CY462" t="str">
            <v>-</v>
          </cell>
          <cell r="CZ462" t="str">
            <v>-</v>
          </cell>
          <cell r="DB462" t="str">
            <v>-</v>
          </cell>
          <cell r="DC462" t="str">
            <v>-</v>
          </cell>
          <cell r="DD462" t="str">
            <v>-</v>
          </cell>
          <cell r="DE462" t="str">
            <v>-</v>
          </cell>
          <cell r="DF462" t="str">
            <v>-</v>
          </cell>
          <cell r="DG462" t="str">
            <v>-</v>
          </cell>
        </row>
        <row r="463">
          <cell r="AT463" t="str">
            <v>-</v>
          </cell>
          <cell r="AU463" t="str">
            <v>-</v>
          </cell>
          <cell r="AV463" t="str">
            <v>-</v>
          </cell>
          <cell r="AW463" t="str">
            <v>-</v>
          </cell>
          <cell r="AX463" t="str">
            <v>-</v>
          </cell>
          <cell r="AY463" t="str">
            <v>-</v>
          </cell>
          <cell r="AZ463" t="str">
            <v>-</v>
          </cell>
          <cell r="BA463" t="str">
            <v>-</v>
          </cell>
          <cell r="BB463" t="str">
            <v>-</v>
          </cell>
          <cell r="BC463" t="str">
            <v>-</v>
          </cell>
          <cell r="BD463" t="str">
            <v>-</v>
          </cell>
          <cell r="BE463" t="str">
            <v>-</v>
          </cell>
          <cell r="BF463" t="str">
            <v>-</v>
          </cell>
          <cell r="BG463" t="str">
            <v>-</v>
          </cell>
          <cell r="BH463" t="str">
            <v>-</v>
          </cell>
          <cell r="BI463" t="str">
            <v>-</v>
          </cell>
          <cell r="BJ463" t="str">
            <v>-</v>
          </cell>
          <cell r="BK463" t="str">
            <v>-</v>
          </cell>
          <cell r="BL463" t="str">
            <v>-</v>
          </cell>
          <cell r="BM463" t="str">
            <v>20407</v>
          </cell>
          <cell r="BN463" t="str">
            <v>-</v>
          </cell>
          <cell r="BO463" t="str">
            <v>-</v>
          </cell>
          <cell r="BP463" t="str">
            <v>-</v>
          </cell>
          <cell r="BQ463" t="str">
            <v>-</v>
          </cell>
          <cell r="BR463" t="str">
            <v>-</v>
          </cell>
          <cell r="BS463" t="str">
            <v>-</v>
          </cell>
          <cell r="BT463" t="str">
            <v>-</v>
          </cell>
          <cell r="BU463" t="str">
            <v>-</v>
          </cell>
          <cell r="BV463" t="str">
            <v>-</v>
          </cell>
          <cell r="BW463" t="str">
            <v>-</v>
          </cell>
          <cell r="BX463" t="str">
            <v>-</v>
          </cell>
          <cell r="BY463" t="str">
            <v>-</v>
          </cell>
          <cell r="CB463" t="str">
            <v>-</v>
          </cell>
          <cell r="CC463" t="str">
            <v>-</v>
          </cell>
          <cell r="CD463" t="str">
            <v>-</v>
          </cell>
          <cell r="CE463" t="str">
            <v>-</v>
          </cell>
          <cell r="CF463" t="str">
            <v>-</v>
          </cell>
          <cell r="CG463" t="str">
            <v>-</v>
          </cell>
          <cell r="CH463" t="str">
            <v>-</v>
          </cell>
          <cell r="CI463" t="str">
            <v>-</v>
          </cell>
          <cell r="CJ463" t="str">
            <v>-</v>
          </cell>
          <cell r="CK463" t="str">
            <v>-</v>
          </cell>
          <cell r="CL463" t="str">
            <v>-</v>
          </cell>
          <cell r="CM463" t="str">
            <v>-</v>
          </cell>
          <cell r="CN463" t="str">
            <v>-</v>
          </cell>
          <cell r="CO463" t="str">
            <v>-</v>
          </cell>
          <cell r="CP463" t="str">
            <v>-</v>
          </cell>
          <cell r="CQ463" t="str">
            <v>-</v>
          </cell>
          <cell r="CR463" t="str">
            <v>-</v>
          </cell>
          <cell r="CS463" t="str">
            <v>-</v>
          </cell>
          <cell r="CT463" t="str">
            <v>-</v>
          </cell>
          <cell r="CU463" t="str">
            <v>SANTA MARÍA CHIMALAPA</v>
          </cell>
          <cell r="CV463" t="str">
            <v>-</v>
          </cell>
          <cell r="CW463" t="str">
            <v>-</v>
          </cell>
          <cell r="CX463" t="str">
            <v>-</v>
          </cell>
          <cell r="CY463" t="str">
            <v>-</v>
          </cell>
          <cell r="CZ463" t="str">
            <v>-</v>
          </cell>
          <cell r="DB463" t="str">
            <v>-</v>
          </cell>
          <cell r="DC463" t="str">
            <v>-</v>
          </cell>
          <cell r="DD463" t="str">
            <v>-</v>
          </cell>
          <cell r="DE463" t="str">
            <v>-</v>
          </cell>
          <cell r="DF463" t="str">
            <v>-</v>
          </cell>
          <cell r="DG463" t="str">
            <v>-</v>
          </cell>
        </row>
        <row r="464">
          <cell r="AT464" t="str">
            <v>-</v>
          </cell>
          <cell r="AU464" t="str">
            <v>-</v>
          </cell>
          <cell r="AV464" t="str">
            <v>-</v>
          </cell>
          <cell r="AW464" t="str">
            <v>-</v>
          </cell>
          <cell r="AX464" t="str">
            <v>-</v>
          </cell>
          <cell r="AY464" t="str">
            <v>-</v>
          </cell>
          <cell r="AZ464" t="str">
            <v>-</v>
          </cell>
          <cell r="BA464" t="str">
            <v>-</v>
          </cell>
          <cell r="BB464" t="str">
            <v>-</v>
          </cell>
          <cell r="BC464" t="str">
            <v>-</v>
          </cell>
          <cell r="BD464" t="str">
            <v>-</v>
          </cell>
          <cell r="BE464" t="str">
            <v>-</v>
          </cell>
          <cell r="BF464" t="str">
            <v>-</v>
          </cell>
          <cell r="BG464" t="str">
            <v>-</v>
          </cell>
          <cell r="BH464" t="str">
            <v>-</v>
          </cell>
          <cell r="BI464" t="str">
            <v>-</v>
          </cell>
          <cell r="BJ464" t="str">
            <v>-</v>
          </cell>
          <cell r="BK464" t="str">
            <v>-</v>
          </cell>
          <cell r="BL464" t="str">
            <v>-</v>
          </cell>
          <cell r="BM464" t="str">
            <v>20408</v>
          </cell>
          <cell r="BN464" t="str">
            <v>-</v>
          </cell>
          <cell r="BO464" t="str">
            <v>-</v>
          </cell>
          <cell r="BP464" t="str">
            <v>-</v>
          </cell>
          <cell r="BQ464" t="str">
            <v>-</v>
          </cell>
          <cell r="BR464" t="str">
            <v>-</v>
          </cell>
          <cell r="BS464" t="str">
            <v>-</v>
          </cell>
          <cell r="BT464" t="str">
            <v>-</v>
          </cell>
          <cell r="BU464" t="str">
            <v>-</v>
          </cell>
          <cell r="BV464" t="str">
            <v>-</v>
          </cell>
          <cell r="BW464" t="str">
            <v>-</v>
          </cell>
          <cell r="BX464" t="str">
            <v>-</v>
          </cell>
          <cell r="BY464" t="str">
            <v>-</v>
          </cell>
          <cell r="CB464" t="str">
            <v>-</v>
          </cell>
          <cell r="CC464" t="str">
            <v>-</v>
          </cell>
          <cell r="CD464" t="str">
            <v>-</v>
          </cell>
          <cell r="CE464" t="str">
            <v>-</v>
          </cell>
          <cell r="CF464" t="str">
            <v>-</v>
          </cell>
          <cell r="CG464" t="str">
            <v>-</v>
          </cell>
          <cell r="CH464" t="str">
            <v>-</v>
          </cell>
          <cell r="CI464" t="str">
            <v>-</v>
          </cell>
          <cell r="CJ464" t="str">
            <v>-</v>
          </cell>
          <cell r="CK464" t="str">
            <v>-</v>
          </cell>
          <cell r="CL464" t="str">
            <v>-</v>
          </cell>
          <cell r="CM464" t="str">
            <v>-</v>
          </cell>
          <cell r="CN464" t="str">
            <v>-</v>
          </cell>
          <cell r="CO464" t="str">
            <v>-</v>
          </cell>
          <cell r="CP464" t="str">
            <v>-</v>
          </cell>
          <cell r="CQ464" t="str">
            <v>-</v>
          </cell>
          <cell r="CR464" t="str">
            <v>-</v>
          </cell>
          <cell r="CS464" t="str">
            <v>-</v>
          </cell>
          <cell r="CT464" t="str">
            <v>-</v>
          </cell>
          <cell r="CU464" t="str">
            <v>SANTA MARÍA DEL ROSARIO</v>
          </cell>
          <cell r="CV464" t="str">
            <v>-</v>
          </cell>
          <cell r="CW464" t="str">
            <v>-</v>
          </cell>
          <cell r="CX464" t="str">
            <v>-</v>
          </cell>
          <cell r="CY464" t="str">
            <v>-</v>
          </cell>
          <cell r="CZ464" t="str">
            <v>-</v>
          </cell>
          <cell r="DB464" t="str">
            <v>-</v>
          </cell>
          <cell r="DC464" t="str">
            <v>-</v>
          </cell>
          <cell r="DD464" t="str">
            <v>-</v>
          </cell>
          <cell r="DE464" t="str">
            <v>-</v>
          </cell>
          <cell r="DF464" t="str">
            <v>-</v>
          </cell>
          <cell r="DG464" t="str">
            <v>-</v>
          </cell>
        </row>
        <row r="465">
          <cell r="AT465" t="str">
            <v>-</v>
          </cell>
          <cell r="AU465" t="str">
            <v>-</v>
          </cell>
          <cell r="AV465" t="str">
            <v>-</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t="str">
            <v>-</v>
          </cell>
          <cell r="BJ465" t="str">
            <v>-</v>
          </cell>
          <cell r="BK465" t="str">
            <v>-</v>
          </cell>
          <cell r="BL465" t="str">
            <v>-</v>
          </cell>
          <cell r="BM465" t="str">
            <v>20409</v>
          </cell>
          <cell r="BN465" t="str">
            <v>-</v>
          </cell>
          <cell r="BO465" t="str">
            <v>-</v>
          </cell>
          <cell r="BP465" t="str">
            <v>-</v>
          </cell>
          <cell r="BQ465" t="str">
            <v>-</v>
          </cell>
          <cell r="BR465" t="str">
            <v>-</v>
          </cell>
          <cell r="BS465" t="str">
            <v>-</v>
          </cell>
          <cell r="BT465" t="str">
            <v>-</v>
          </cell>
          <cell r="BU465" t="str">
            <v>-</v>
          </cell>
          <cell r="BV465" t="str">
            <v>-</v>
          </cell>
          <cell r="BW465" t="str">
            <v>-</v>
          </cell>
          <cell r="BX465" t="str">
            <v>-</v>
          </cell>
          <cell r="BY465" t="str">
            <v>-</v>
          </cell>
          <cell r="CB465" t="str">
            <v>-</v>
          </cell>
          <cell r="CC465" t="str">
            <v>-</v>
          </cell>
          <cell r="CD465" t="str">
            <v>-</v>
          </cell>
          <cell r="CE465" t="str">
            <v>-</v>
          </cell>
          <cell r="CF465" t="str">
            <v>-</v>
          </cell>
          <cell r="CG465" t="str">
            <v>-</v>
          </cell>
          <cell r="CH465" t="str">
            <v>-</v>
          </cell>
          <cell r="CI465" t="str">
            <v>-</v>
          </cell>
          <cell r="CJ465" t="str">
            <v>-</v>
          </cell>
          <cell r="CK465" t="str">
            <v>-</v>
          </cell>
          <cell r="CL465" t="str">
            <v>-</v>
          </cell>
          <cell r="CM465" t="str">
            <v>-</v>
          </cell>
          <cell r="CN465" t="str">
            <v>-</v>
          </cell>
          <cell r="CO465" t="str">
            <v>-</v>
          </cell>
          <cell r="CP465" t="str">
            <v>-</v>
          </cell>
          <cell r="CQ465" t="str">
            <v>-</v>
          </cell>
          <cell r="CR465" t="str">
            <v>-</v>
          </cell>
          <cell r="CS465" t="str">
            <v>-</v>
          </cell>
          <cell r="CT465" t="str">
            <v>-</v>
          </cell>
          <cell r="CU465" t="str">
            <v>SANTA MARÍA DEL TULE</v>
          </cell>
          <cell r="CV465" t="str">
            <v>-</v>
          </cell>
          <cell r="CW465" t="str">
            <v>-</v>
          </cell>
          <cell r="CX465" t="str">
            <v>-</v>
          </cell>
          <cell r="CY465" t="str">
            <v>-</v>
          </cell>
          <cell r="CZ465" t="str">
            <v>-</v>
          </cell>
          <cell r="DB465" t="str">
            <v>-</v>
          </cell>
          <cell r="DC465" t="str">
            <v>-</v>
          </cell>
          <cell r="DD465" t="str">
            <v>-</v>
          </cell>
          <cell r="DE465" t="str">
            <v>-</v>
          </cell>
          <cell r="DF465" t="str">
            <v>-</v>
          </cell>
          <cell r="DG465" t="str">
            <v>-</v>
          </cell>
        </row>
        <row r="466">
          <cell r="AT466" t="str">
            <v>-</v>
          </cell>
          <cell r="AU466" t="str">
            <v>-</v>
          </cell>
          <cell r="AV466" t="str">
            <v>-</v>
          </cell>
          <cell r="AW466" t="str">
            <v>-</v>
          </cell>
          <cell r="AX466" t="str">
            <v>-</v>
          </cell>
          <cell r="AY466" t="str">
            <v>-</v>
          </cell>
          <cell r="AZ466" t="str">
            <v>-</v>
          </cell>
          <cell r="BA466" t="str">
            <v>-</v>
          </cell>
          <cell r="BB466" t="str">
            <v>-</v>
          </cell>
          <cell r="BC466" t="str">
            <v>-</v>
          </cell>
          <cell r="BD466" t="str">
            <v>-</v>
          </cell>
          <cell r="BE466" t="str">
            <v>-</v>
          </cell>
          <cell r="BF466" t="str">
            <v>-</v>
          </cell>
          <cell r="BG466" t="str">
            <v>-</v>
          </cell>
          <cell r="BH466" t="str">
            <v>-</v>
          </cell>
          <cell r="BI466" t="str">
            <v>-</v>
          </cell>
          <cell r="BJ466" t="str">
            <v>-</v>
          </cell>
          <cell r="BK466" t="str">
            <v>-</v>
          </cell>
          <cell r="BL466" t="str">
            <v>-</v>
          </cell>
          <cell r="BM466" t="str">
            <v>20410</v>
          </cell>
          <cell r="BN466" t="str">
            <v>-</v>
          </cell>
          <cell r="BO466" t="str">
            <v>-</v>
          </cell>
          <cell r="BP466" t="str">
            <v>-</v>
          </cell>
          <cell r="BQ466" t="str">
            <v>-</v>
          </cell>
          <cell r="BR466" t="str">
            <v>-</v>
          </cell>
          <cell r="BS466" t="str">
            <v>-</v>
          </cell>
          <cell r="BT466" t="str">
            <v>-</v>
          </cell>
          <cell r="BU466" t="str">
            <v>-</v>
          </cell>
          <cell r="BV466" t="str">
            <v>-</v>
          </cell>
          <cell r="BW466" t="str">
            <v>-</v>
          </cell>
          <cell r="BX466" t="str">
            <v>-</v>
          </cell>
          <cell r="BY466" t="str">
            <v>-</v>
          </cell>
          <cell r="CB466" t="str">
            <v>-</v>
          </cell>
          <cell r="CC466" t="str">
            <v>-</v>
          </cell>
          <cell r="CD466" t="str">
            <v>-</v>
          </cell>
          <cell r="CE466" t="str">
            <v>-</v>
          </cell>
          <cell r="CF466" t="str">
            <v>-</v>
          </cell>
          <cell r="CG466" t="str">
            <v>-</v>
          </cell>
          <cell r="CH466" t="str">
            <v>-</v>
          </cell>
          <cell r="CI466" t="str">
            <v>-</v>
          </cell>
          <cell r="CJ466" t="str">
            <v>-</v>
          </cell>
          <cell r="CK466" t="str">
            <v>-</v>
          </cell>
          <cell r="CL466" t="str">
            <v>-</v>
          </cell>
          <cell r="CM466" t="str">
            <v>-</v>
          </cell>
          <cell r="CN466" t="str">
            <v>-</v>
          </cell>
          <cell r="CO466" t="str">
            <v>-</v>
          </cell>
          <cell r="CP466" t="str">
            <v>-</v>
          </cell>
          <cell r="CQ466" t="str">
            <v>-</v>
          </cell>
          <cell r="CR466" t="str">
            <v>-</v>
          </cell>
          <cell r="CS466" t="str">
            <v>-</v>
          </cell>
          <cell r="CT466" t="str">
            <v>-</v>
          </cell>
          <cell r="CU466" t="str">
            <v>SANTA MARÍA ECATEPEC</v>
          </cell>
          <cell r="CV466" t="str">
            <v>-</v>
          </cell>
          <cell r="CW466" t="str">
            <v>-</v>
          </cell>
          <cell r="CX466" t="str">
            <v>-</v>
          </cell>
          <cell r="CY466" t="str">
            <v>-</v>
          </cell>
          <cell r="CZ466" t="str">
            <v>-</v>
          </cell>
          <cell r="DB466" t="str">
            <v>-</v>
          </cell>
          <cell r="DC466" t="str">
            <v>-</v>
          </cell>
          <cell r="DD466" t="str">
            <v>-</v>
          </cell>
          <cell r="DE466" t="str">
            <v>-</v>
          </cell>
          <cell r="DF466" t="str">
            <v>-</v>
          </cell>
          <cell r="DG466" t="str">
            <v>-</v>
          </cell>
        </row>
        <row r="467">
          <cell r="AT467" t="str">
            <v>-</v>
          </cell>
          <cell r="AU467" t="str">
            <v>-</v>
          </cell>
          <cell r="AV467" t="str">
            <v>-</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t="str">
            <v>-</v>
          </cell>
          <cell r="BJ467" t="str">
            <v>-</v>
          </cell>
          <cell r="BK467" t="str">
            <v>-</v>
          </cell>
          <cell r="BL467" t="str">
            <v>-</v>
          </cell>
          <cell r="BM467" t="str">
            <v>20411</v>
          </cell>
          <cell r="BN467" t="str">
            <v>-</v>
          </cell>
          <cell r="BO467" t="str">
            <v>-</v>
          </cell>
          <cell r="BP467" t="str">
            <v>-</v>
          </cell>
          <cell r="BQ467" t="str">
            <v>-</v>
          </cell>
          <cell r="BR467" t="str">
            <v>-</v>
          </cell>
          <cell r="BS467" t="str">
            <v>-</v>
          </cell>
          <cell r="BT467" t="str">
            <v>-</v>
          </cell>
          <cell r="BU467" t="str">
            <v>-</v>
          </cell>
          <cell r="BV467" t="str">
            <v>-</v>
          </cell>
          <cell r="BW467" t="str">
            <v>-</v>
          </cell>
          <cell r="BX467" t="str">
            <v>-</v>
          </cell>
          <cell r="BY467" t="str">
            <v>-</v>
          </cell>
          <cell r="CB467" t="str">
            <v>-</v>
          </cell>
          <cell r="CC467" t="str">
            <v>-</v>
          </cell>
          <cell r="CD467" t="str">
            <v>-</v>
          </cell>
          <cell r="CE467" t="str">
            <v>-</v>
          </cell>
          <cell r="CF467" t="str">
            <v>-</v>
          </cell>
          <cell r="CG467" t="str">
            <v>-</v>
          </cell>
          <cell r="CH467" t="str">
            <v>-</v>
          </cell>
          <cell r="CI467" t="str">
            <v>-</v>
          </cell>
          <cell r="CJ467" t="str">
            <v>-</v>
          </cell>
          <cell r="CK467" t="str">
            <v>-</v>
          </cell>
          <cell r="CL467" t="str">
            <v>-</v>
          </cell>
          <cell r="CM467" t="str">
            <v>-</v>
          </cell>
          <cell r="CN467" t="str">
            <v>-</v>
          </cell>
          <cell r="CO467" t="str">
            <v>-</v>
          </cell>
          <cell r="CP467" t="str">
            <v>-</v>
          </cell>
          <cell r="CQ467" t="str">
            <v>-</v>
          </cell>
          <cell r="CR467" t="str">
            <v>-</v>
          </cell>
          <cell r="CS467" t="str">
            <v>-</v>
          </cell>
          <cell r="CT467" t="str">
            <v>-</v>
          </cell>
          <cell r="CU467" t="str">
            <v>SANTA MARÍA GUELACÉ</v>
          </cell>
          <cell r="CV467" t="str">
            <v>-</v>
          </cell>
          <cell r="CW467" t="str">
            <v>-</v>
          </cell>
          <cell r="CX467" t="str">
            <v>-</v>
          </cell>
          <cell r="CY467" t="str">
            <v>-</v>
          </cell>
          <cell r="CZ467" t="str">
            <v>-</v>
          </cell>
          <cell r="DB467" t="str">
            <v>-</v>
          </cell>
          <cell r="DC467" t="str">
            <v>-</v>
          </cell>
          <cell r="DD467" t="str">
            <v>-</v>
          </cell>
          <cell r="DE467" t="str">
            <v>-</v>
          </cell>
          <cell r="DF467" t="str">
            <v>-</v>
          </cell>
          <cell r="DG467" t="str">
            <v>-</v>
          </cell>
        </row>
        <row r="468">
          <cell r="AT468" t="str">
            <v>-</v>
          </cell>
          <cell r="AU468" t="str">
            <v>-</v>
          </cell>
          <cell r="AV468" t="str">
            <v>-</v>
          </cell>
          <cell r="AW468" t="str">
            <v>-</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t="str">
            <v>-</v>
          </cell>
          <cell r="BJ468" t="str">
            <v>-</v>
          </cell>
          <cell r="BK468" t="str">
            <v>-</v>
          </cell>
          <cell r="BL468" t="str">
            <v>-</v>
          </cell>
          <cell r="BM468" t="str">
            <v>20412</v>
          </cell>
          <cell r="BN468" t="str">
            <v>-</v>
          </cell>
          <cell r="BO468" t="str">
            <v>-</v>
          </cell>
          <cell r="BP468" t="str">
            <v>-</v>
          </cell>
          <cell r="BQ468" t="str">
            <v>-</v>
          </cell>
          <cell r="BR468" t="str">
            <v>-</v>
          </cell>
          <cell r="BS468" t="str">
            <v>-</v>
          </cell>
          <cell r="BT468" t="str">
            <v>-</v>
          </cell>
          <cell r="BU468" t="str">
            <v>-</v>
          </cell>
          <cell r="BV468" t="str">
            <v>-</v>
          </cell>
          <cell r="BW468" t="str">
            <v>-</v>
          </cell>
          <cell r="BX468" t="str">
            <v>-</v>
          </cell>
          <cell r="BY468" t="str">
            <v>-</v>
          </cell>
          <cell r="CB468" t="str">
            <v>-</v>
          </cell>
          <cell r="CC468" t="str">
            <v>-</v>
          </cell>
          <cell r="CD468" t="str">
            <v>-</v>
          </cell>
          <cell r="CE468" t="str">
            <v>-</v>
          </cell>
          <cell r="CF468" t="str">
            <v>-</v>
          </cell>
          <cell r="CG468" t="str">
            <v>-</v>
          </cell>
          <cell r="CH468" t="str">
            <v>-</v>
          </cell>
          <cell r="CI468" t="str">
            <v>-</v>
          </cell>
          <cell r="CJ468" t="str">
            <v>-</v>
          </cell>
          <cell r="CK468" t="str">
            <v>-</v>
          </cell>
          <cell r="CL468" t="str">
            <v>-</v>
          </cell>
          <cell r="CM468" t="str">
            <v>-</v>
          </cell>
          <cell r="CN468" t="str">
            <v>-</v>
          </cell>
          <cell r="CO468" t="str">
            <v>-</v>
          </cell>
          <cell r="CP468" t="str">
            <v>-</v>
          </cell>
          <cell r="CQ468" t="str">
            <v>-</v>
          </cell>
          <cell r="CR468" t="str">
            <v>-</v>
          </cell>
          <cell r="CS468" t="str">
            <v>-</v>
          </cell>
          <cell r="CT468" t="str">
            <v>-</v>
          </cell>
          <cell r="CU468" t="str">
            <v>SANTA MARÍA GUIENAGATI</v>
          </cell>
          <cell r="CV468" t="str">
            <v>-</v>
          </cell>
          <cell r="CW468" t="str">
            <v>-</v>
          </cell>
          <cell r="CX468" t="str">
            <v>-</v>
          </cell>
          <cell r="CY468" t="str">
            <v>-</v>
          </cell>
          <cell r="CZ468" t="str">
            <v>-</v>
          </cell>
          <cell r="DB468" t="str">
            <v>-</v>
          </cell>
          <cell r="DC468" t="str">
            <v>-</v>
          </cell>
          <cell r="DD468" t="str">
            <v>-</v>
          </cell>
          <cell r="DE468" t="str">
            <v>-</v>
          </cell>
          <cell r="DF468" t="str">
            <v>-</v>
          </cell>
          <cell r="DG468" t="str">
            <v>-</v>
          </cell>
        </row>
        <row r="469">
          <cell r="AT469" t="str">
            <v>-</v>
          </cell>
          <cell r="AU469" t="str">
            <v>-</v>
          </cell>
          <cell r="AV469" t="str">
            <v>-</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t="str">
            <v>-</v>
          </cell>
          <cell r="BJ469" t="str">
            <v>-</v>
          </cell>
          <cell r="BK469" t="str">
            <v>-</v>
          </cell>
          <cell r="BL469" t="str">
            <v>-</v>
          </cell>
          <cell r="BM469" t="str">
            <v>20414</v>
          </cell>
          <cell r="BN469" t="str">
            <v>-</v>
          </cell>
          <cell r="BO469" t="str">
            <v>-</v>
          </cell>
          <cell r="BP469" t="str">
            <v>-</v>
          </cell>
          <cell r="BQ469" t="str">
            <v>-</v>
          </cell>
          <cell r="BR469" t="str">
            <v>-</v>
          </cell>
          <cell r="BS469" t="str">
            <v>-</v>
          </cell>
          <cell r="BT469" t="str">
            <v>-</v>
          </cell>
          <cell r="BU469" t="str">
            <v>-</v>
          </cell>
          <cell r="BV469" t="str">
            <v>-</v>
          </cell>
          <cell r="BW469" t="str">
            <v>-</v>
          </cell>
          <cell r="BX469" t="str">
            <v>-</v>
          </cell>
          <cell r="BY469" t="str">
            <v>-</v>
          </cell>
          <cell r="CB469" t="str">
            <v>-</v>
          </cell>
          <cell r="CC469" t="str">
            <v>-</v>
          </cell>
          <cell r="CD469" t="str">
            <v>-</v>
          </cell>
          <cell r="CE469" t="str">
            <v>-</v>
          </cell>
          <cell r="CF469" t="str">
            <v>-</v>
          </cell>
          <cell r="CG469" t="str">
            <v>-</v>
          </cell>
          <cell r="CH469" t="str">
            <v>-</v>
          </cell>
          <cell r="CI469" t="str">
            <v>-</v>
          </cell>
          <cell r="CJ469" t="str">
            <v>-</v>
          </cell>
          <cell r="CK469" t="str">
            <v>-</v>
          </cell>
          <cell r="CL469" t="str">
            <v>-</v>
          </cell>
          <cell r="CM469" t="str">
            <v>-</v>
          </cell>
          <cell r="CN469" t="str">
            <v>-</v>
          </cell>
          <cell r="CO469" t="str">
            <v>-</v>
          </cell>
          <cell r="CP469" t="str">
            <v>-</v>
          </cell>
          <cell r="CQ469" t="str">
            <v>-</v>
          </cell>
          <cell r="CR469" t="str">
            <v>-</v>
          </cell>
          <cell r="CS469" t="str">
            <v>-</v>
          </cell>
          <cell r="CT469" t="str">
            <v>-</v>
          </cell>
          <cell r="CU469" t="str">
            <v>SANTA MARÍA HUAZOLOTITLÁN</v>
          </cell>
          <cell r="CV469" t="str">
            <v>-</v>
          </cell>
          <cell r="CW469" t="str">
            <v>-</v>
          </cell>
          <cell r="CX469" t="str">
            <v>-</v>
          </cell>
          <cell r="CY469" t="str">
            <v>-</v>
          </cell>
          <cell r="CZ469" t="str">
            <v>-</v>
          </cell>
          <cell r="DB469" t="str">
            <v>-</v>
          </cell>
          <cell r="DC469" t="str">
            <v>-</v>
          </cell>
          <cell r="DD469" t="str">
            <v>-</v>
          </cell>
          <cell r="DE469" t="str">
            <v>-</v>
          </cell>
          <cell r="DF469" t="str">
            <v>-</v>
          </cell>
          <cell r="DG469" t="str">
            <v>-</v>
          </cell>
        </row>
        <row r="470">
          <cell r="AT470" t="str">
            <v>-</v>
          </cell>
          <cell r="AU470" t="str">
            <v>-</v>
          </cell>
          <cell r="AV470" t="str">
            <v>-</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t="str">
            <v>-</v>
          </cell>
          <cell r="BJ470" t="str">
            <v>-</v>
          </cell>
          <cell r="BK470" t="str">
            <v>-</v>
          </cell>
          <cell r="BL470" t="str">
            <v>-</v>
          </cell>
          <cell r="BM470" t="str">
            <v>20415</v>
          </cell>
          <cell r="BN470" t="str">
            <v>-</v>
          </cell>
          <cell r="BO470" t="str">
            <v>-</v>
          </cell>
          <cell r="BP470" t="str">
            <v>-</v>
          </cell>
          <cell r="BQ470" t="str">
            <v>-</v>
          </cell>
          <cell r="BR470" t="str">
            <v>-</v>
          </cell>
          <cell r="BS470" t="str">
            <v>-</v>
          </cell>
          <cell r="BT470" t="str">
            <v>-</v>
          </cell>
          <cell r="BU470" t="str">
            <v>-</v>
          </cell>
          <cell r="BV470" t="str">
            <v>-</v>
          </cell>
          <cell r="BW470" t="str">
            <v>-</v>
          </cell>
          <cell r="BX470" t="str">
            <v>-</v>
          </cell>
          <cell r="BY470" t="str">
            <v>-</v>
          </cell>
          <cell r="CB470" t="str">
            <v>-</v>
          </cell>
          <cell r="CC470" t="str">
            <v>-</v>
          </cell>
          <cell r="CD470" t="str">
            <v>-</v>
          </cell>
          <cell r="CE470" t="str">
            <v>-</v>
          </cell>
          <cell r="CF470" t="str">
            <v>-</v>
          </cell>
          <cell r="CG470" t="str">
            <v>-</v>
          </cell>
          <cell r="CH470" t="str">
            <v>-</v>
          </cell>
          <cell r="CI470" t="str">
            <v>-</v>
          </cell>
          <cell r="CJ470" t="str">
            <v>-</v>
          </cell>
          <cell r="CK470" t="str">
            <v>-</v>
          </cell>
          <cell r="CL470" t="str">
            <v>-</v>
          </cell>
          <cell r="CM470" t="str">
            <v>-</v>
          </cell>
          <cell r="CN470" t="str">
            <v>-</v>
          </cell>
          <cell r="CO470" t="str">
            <v>-</v>
          </cell>
          <cell r="CP470" t="str">
            <v>-</v>
          </cell>
          <cell r="CQ470" t="str">
            <v>-</v>
          </cell>
          <cell r="CR470" t="str">
            <v>-</v>
          </cell>
          <cell r="CS470" t="str">
            <v>-</v>
          </cell>
          <cell r="CT470" t="str">
            <v>-</v>
          </cell>
          <cell r="CU470" t="str">
            <v>SANTA MARÍA IPALAPA</v>
          </cell>
          <cell r="CV470" t="str">
            <v>-</v>
          </cell>
          <cell r="CW470" t="str">
            <v>-</v>
          </cell>
          <cell r="CX470" t="str">
            <v>-</v>
          </cell>
          <cell r="CY470" t="str">
            <v>-</v>
          </cell>
          <cell r="CZ470" t="str">
            <v>-</v>
          </cell>
          <cell r="DB470" t="str">
            <v>-</v>
          </cell>
          <cell r="DC470" t="str">
            <v>-</v>
          </cell>
          <cell r="DD470" t="str">
            <v>-</v>
          </cell>
          <cell r="DE470" t="str">
            <v>-</v>
          </cell>
          <cell r="DF470" t="str">
            <v>-</v>
          </cell>
          <cell r="DG470" t="str">
            <v>-</v>
          </cell>
        </row>
        <row r="471">
          <cell r="AT471" t="str">
            <v>-</v>
          </cell>
          <cell r="AU471" t="str">
            <v>-</v>
          </cell>
          <cell r="AV471" t="str">
            <v>-</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t="str">
            <v>-</v>
          </cell>
          <cell r="BJ471" t="str">
            <v>-</v>
          </cell>
          <cell r="BK471" t="str">
            <v>-</v>
          </cell>
          <cell r="BL471" t="str">
            <v>-</v>
          </cell>
          <cell r="BM471" t="str">
            <v>20416</v>
          </cell>
          <cell r="BN471" t="str">
            <v>-</v>
          </cell>
          <cell r="BO471" t="str">
            <v>-</v>
          </cell>
          <cell r="BP471" t="str">
            <v>-</v>
          </cell>
          <cell r="BQ471" t="str">
            <v>-</v>
          </cell>
          <cell r="BR471" t="str">
            <v>-</v>
          </cell>
          <cell r="BS471" t="str">
            <v>-</v>
          </cell>
          <cell r="BT471" t="str">
            <v>-</v>
          </cell>
          <cell r="BU471" t="str">
            <v>-</v>
          </cell>
          <cell r="BV471" t="str">
            <v>-</v>
          </cell>
          <cell r="BW471" t="str">
            <v>-</v>
          </cell>
          <cell r="BX471" t="str">
            <v>-</v>
          </cell>
          <cell r="BY471" t="str">
            <v>-</v>
          </cell>
          <cell r="CB471" t="str">
            <v>-</v>
          </cell>
          <cell r="CC471" t="str">
            <v>-</v>
          </cell>
          <cell r="CD471" t="str">
            <v>-</v>
          </cell>
          <cell r="CE471" t="str">
            <v>-</v>
          </cell>
          <cell r="CF471" t="str">
            <v>-</v>
          </cell>
          <cell r="CG471" t="str">
            <v>-</v>
          </cell>
          <cell r="CH471" t="str">
            <v>-</v>
          </cell>
          <cell r="CI471" t="str">
            <v>-</v>
          </cell>
          <cell r="CJ471" t="str">
            <v>-</v>
          </cell>
          <cell r="CK471" t="str">
            <v>-</v>
          </cell>
          <cell r="CL471" t="str">
            <v>-</v>
          </cell>
          <cell r="CM471" t="str">
            <v>-</v>
          </cell>
          <cell r="CN471" t="str">
            <v>-</v>
          </cell>
          <cell r="CO471" t="str">
            <v>-</v>
          </cell>
          <cell r="CP471" t="str">
            <v>-</v>
          </cell>
          <cell r="CQ471" t="str">
            <v>-</v>
          </cell>
          <cell r="CR471" t="str">
            <v>-</v>
          </cell>
          <cell r="CS471" t="str">
            <v>-</v>
          </cell>
          <cell r="CT471" t="str">
            <v>-</v>
          </cell>
          <cell r="CU471" t="str">
            <v>SANTA MARÍA IXCATLÁN</v>
          </cell>
          <cell r="CV471" t="str">
            <v>-</v>
          </cell>
          <cell r="CW471" t="str">
            <v>-</v>
          </cell>
          <cell r="CX471" t="str">
            <v>-</v>
          </cell>
          <cell r="CY471" t="str">
            <v>-</v>
          </cell>
          <cell r="CZ471" t="str">
            <v>-</v>
          </cell>
          <cell r="DB471" t="str">
            <v>-</v>
          </cell>
          <cell r="DC471" t="str">
            <v>-</v>
          </cell>
          <cell r="DD471" t="str">
            <v>-</v>
          </cell>
          <cell r="DE471" t="str">
            <v>-</v>
          </cell>
          <cell r="DF471" t="str">
            <v>-</v>
          </cell>
          <cell r="DG471" t="str">
            <v>-</v>
          </cell>
        </row>
        <row r="472">
          <cell r="AT472" t="str">
            <v>-</v>
          </cell>
          <cell r="AU472" t="str">
            <v>-</v>
          </cell>
          <cell r="AV472" t="str">
            <v>-</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t="str">
            <v>-</v>
          </cell>
          <cell r="BJ472" t="str">
            <v>-</v>
          </cell>
          <cell r="BK472" t="str">
            <v>-</v>
          </cell>
          <cell r="BL472" t="str">
            <v>-</v>
          </cell>
          <cell r="BM472" t="str">
            <v>20417</v>
          </cell>
          <cell r="BN472" t="str">
            <v>-</v>
          </cell>
          <cell r="BO472" t="str">
            <v>-</v>
          </cell>
          <cell r="BP472" t="str">
            <v>-</v>
          </cell>
          <cell r="BQ472" t="str">
            <v>-</v>
          </cell>
          <cell r="BR472" t="str">
            <v>-</v>
          </cell>
          <cell r="BS472" t="str">
            <v>-</v>
          </cell>
          <cell r="BT472" t="str">
            <v>-</v>
          </cell>
          <cell r="BU472" t="str">
            <v>-</v>
          </cell>
          <cell r="BV472" t="str">
            <v>-</v>
          </cell>
          <cell r="BW472" t="str">
            <v>-</v>
          </cell>
          <cell r="BX472" t="str">
            <v>-</v>
          </cell>
          <cell r="BY472" t="str">
            <v>-</v>
          </cell>
          <cell r="CB472" t="str">
            <v>-</v>
          </cell>
          <cell r="CC472" t="str">
            <v>-</v>
          </cell>
          <cell r="CD472" t="str">
            <v>-</v>
          </cell>
          <cell r="CE472" t="str">
            <v>-</v>
          </cell>
          <cell r="CF472" t="str">
            <v>-</v>
          </cell>
          <cell r="CG472" t="str">
            <v>-</v>
          </cell>
          <cell r="CH472" t="str">
            <v>-</v>
          </cell>
          <cell r="CI472" t="str">
            <v>-</v>
          </cell>
          <cell r="CJ472" t="str">
            <v>-</v>
          </cell>
          <cell r="CK472" t="str">
            <v>-</v>
          </cell>
          <cell r="CL472" t="str">
            <v>-</v>
          </cell>
          <cell r="CM472" t="str">
            <v>-</v>
          </cell>
          <cell r="CN472" t="str">
            <v>-</v>
          </cell>
          <cell r="CO472" t="str">
            <v>-</v>
          </cell>
          <cell r="CP472" t="str">
            <v>-</v>
          </cell>
          <cell r="CQ472" t="str">
            <v>-</v>
          </cell>
          <cell r="CR472" t="str">
            <v>-</v>
          </cell>
          <cell r="CS472" t="str">
            <v>-</v>
          </cell>
          <cell r="CT472" t="str">
            <v>-</v>
          </cell>
          <cell r="CU472" t="str">
            <v>SANTA MARÍA JACATEPEC</v>
          </cell>
          <cell r="CV472" t="str">
            <v>-</v>
          </cell>
          <cell r="CW472" t="str">
            <v>-</v>
          </cell>
          <cell r="CX472" t="str">
            <v>-</v>
          </cell>
          <cell r="CY472" t="str">
            <v>-</v>
          </cell>
          <cell r="CZ472" t="str">
            <v>-</v>
          </cell>
          <cell r="DB472" t="str">
            <v>-</v>
          </cell>
          <cell r="DC472" t="str">
            <v>-</v>
          </cell>
          <cell r="DD472" t="str">
            <v>-</v>
          </cell>
          <cell r="DE472" t="str">
            <v>-</v>
          </cell>
          <cell r="DF472" t="str">
            <v>-</v>
          </cell>
          <cell r="DG472" t="str">
            <v>-</v>
          </cell>
        </row>
        <row r="473">
          <cell r="AT473" t="str">
            <v>-</v>
          </cell>
          <cell r="AU473" t="str">
            <v>-</v>
          </cell>
          <cell r="AV473" t="str">
            <v>-</v>
          </cell>
          <cell r="AW473" t="str">
            <v>-</v>
          </cell>
          <cell r="AX473" t="str">
            <v>-</v>
          </cell>
          <cell r="AY473" t="str">
            <v>-</v>
          </cell>
          <cell r="AZ473" t="str">
            <v>-</v>
          </cell>
          <cell r="BA473" t="str">
            <v>-</v>
          </cell>
          <cell r="BB473" t="str">
            <v>-</v>
          </cell>
          <cell r="BC473" t="str">
            <v>-</v>
          </cell>
          <cell r="BD473" t="str">
            <v>-</v>
          </cell>
          <cell r="BE473" t="str">
            <v>-</v>
          </cell>
          <cell r="BF473" t="str">
            <v>-</v>
          </cell>
          <cell r="BG473" t="str">
            <v>-</v>
          </cell>
          <cell r="BH473" t="str">
            <v>-</v>
          </cell>
          <cell r="BI473" t="str">
            <v>-</v>
          </cell>
          <cell r="BJ473" t="str">
            <v>-</v>
          </cell>
          <cell r="BK473" t="str">
            <v>-</v>
          </cell>
          <cell r="BL473" t="str">
            <v>-</v>
          </cell>
          <cell r="BM473" t="str">
            <v>20418</v>
          </cell>
          <cell r="BN473" t="str">
            <v>-</v>
          </cell>
          <cell r="BO473" t="str">
            <v>-</v>
          </cell>
          <cell r="BP473" t="str">
            <v>-</v>
          </cell>
          <cell r="BQ473" t="str">
            <v>-</v>
          </cell>
          <cell r="BR473" t="str">
            <v>-</v>
          </cell>
          <cell r="BS473" t="str">
            <v>-</v>
          </cell>
          <cell r="BT473" t="str">
            <v>-</v>
          </cell>
          <cell r="BU473" t="str">
            <v>-</v>
          </cell>
          <cell r="BV473" t="str">
            <v>-</v>
          </cell>
          <cell r="BW473" t="str">
            <v>-</v>
          </cell>
          <cell r="BX473" t="str">
            <v>-</v>
          </cell>
          <cell r="BY473" t="str">
            <v>-</v>
          </cell>
          <cell r="CB473" t="str">
            <v>-</v>
          </cell>
          <cell r="CC473" t="str">
            <v>-</v>
          </cell>
          <cell r="CD473" t="str">
            <v>-</v>
          </cell>
          <cell r="CE473" t="str">
            <v>-</v>
          </cell>
          <cell r="CF473" t="str">
            <v>-</v>
          </cell>
          <cell r="CG473" t="str">
            <v>-</v>
          </cell>
          <cell r="CH473" t="str">
            <v>-</v>
          </cell>
          <cell r="CI473" t="str">
            <v>-</v>
          </cell>
          <cell r="CJ473" t="str">
            <v>-</v>
          </cell>
          <cell r="CK473" t="str">
            <v>-</v>
          </cell>
          <cell r="CL473" t="str">
            <v>-</v>
          </cell>
          <cell r="CM473" t="str">
            <v>-</v>
          </cell>
          <cell r="CN473" t="str">
            <v>-</v>
          </cell>
          <cell r="CO473" t="str">
            <v>-</v>
          </cell>
          <cell r="CP473" t="str">
            <v>-</v>
          </cell>
          <cell r="CQ473" t="str">
            <v>-</v>
          </cell>
          <cell r="CR473" t="str">
            <v>-</v>
          </cell>
          <cell r="CS473" t="str">
            <v>-</v>
          </cell>
          <cell r="CT473" t="str">
            <v>-</v>
          </cell>
          <cell r="CU473" t="str">
            <v>SANTA MARÍA JALAPA DEL MARQUÉS</v>
          </cell>
          <cell r="CV473" t="str">
            <v>-</v>
          </cell>
          <cell r="CW473" t="str">
            <v>-</v>
          </cell>
          <cell r="CX473" t="str">
            <v>-</v>
          </cell>
          <cell r="CY473" t="str">
            <v>-</v>
          </cell>
          <cell r="CZ473" t="str">
            <v>-</v>
          </cell>
          <cell r="DB473" t="str">
            <v>-</v>
          </cell>
          <cell r="DC473" t="str">
            <v>-</v>
          </cell>
          <cell r="DD473" t="str">
            <v>-</v>
          </cell>
          <cell r="DE473" t="str">
            <v>-</v>
          </cell>
          <cell r="DF473" t="str">
            <v>-</v>
          </cell>
          <cell r="DG473" t="str">
            <v>-</v>
          </cell>
        </row>
        <row r="474">
          <cell r="AT474" t="str">
            <v>-</v>
          </cell>
          <cell r="AU474" t="str">
            <v>-</v>
          </cell>
          <cell r="AV474" t="str">
            <v>-</v>
          </cell>
          <cell r="AW474" t="str">
            <v>-</v>
          </cell>
          <cell r="AX474" t="str">
            <v>-</v>
          </cell>
          <cell r="AY474" t="str">
            <v>-</v>
          </cell>
          <cell r="AZ474" t="str">
            <v>-</v>
          </cell>
          <cell r="BA474" t="str">
            <v>-</v>
          </cell>
          <cell r="BB474" t="str">
            <v>-</v>
          </cell>
          <cell r="BC474" t="str">
            <v>-</v>
          </cell>
          <cell r="BD474" t="str">
            <v>-</v>
          </cell>
          <cell r="BE474" t="str">
            <v>-</v>
          </cell>
          <cell r="BF474" t="str">
            <v>-</v>
          </cell>
          <cell r="BG474" t="str">
            <v>-</v>
          </cell>
          <cell r="BH474" t="str">
            <v>-</v>
          </cell>
          <cell r="BI474" t="str">
            <v>-</v>
          </cell>
          <cell r="BJ474" t="str">
            <v>-</v>
          </cell>
          <cell r="BK474" t="str">
            <v>-</v>
          </cell>
          <cell r="BL474" t="str">
            <v>-</v>
          </cell>
          <cell r="BM474" t="str">
            <v>20419</v>
          </cell>
          <cell r="BN474" t="str">
            <v>-</v>
          </cell>
          <cell r="BO474" t="str">
            <v>-</v>
          </cell>
          <cell r="BP474" t="str">
            <v>-</v>
          </cell>
          <cell r="BQ474" t="str">
            <v>-</v>
          </cell>
          <cell r="BR474" t="str">
            <v>-</v>
          </cell>
          <cell r="BS474" t="str">
            <v>-</v>
          </cell>
          <cell r="BT474" t="str">
            <v>-</v>
          </cell>
          <cell r="BU474" t="str">
            <v>-</v>
          </cell>
          <cell r="BV474" t="str">
            <v>-</v>
          </cell>
          <cell r="BW474" t="str">
            <v>-</v>
          </cell>
          <cell r="BX474" t="str">
            <v>-</v>
          </cell>
          <cell r="BY474" t="str">
            <v>-</v>
          </cell>
          <cell r="CB474" t="str">
            <v>-</v>
          </cell>
          <cell r="CC474" t="str">
            <v>-</v>
          </cell>
          <cell r="CD474" t="str">
            <v>-</v>
          </cell>
          <cell r="CE474" t="str">
            <v>-</v>
          </cell>
          <cell r="CF474" t="str">
            <v>-</v>
          </cell>
          <cell r="CG474" t="str">
            <v>-</v>
          </cell>
          <cell r="CH474" t="str">
            <v>-</v>
          </cell>
          <cell r="CI474" t="str">
            <v>-</v>
          </cell>
          <cell r="CJ474" t="str">
            <v>-</v>
          </cell>
          <cell r="CK474" t="str">
            <v>-</v>
          </cell>
          <cell r="CL474" t="str">
            <v>-</v>
          </cell>
          <cell r="CM474" t="str">
            <v>-</v>
          </cell>
          <cell r="CN474" t="str">
            <v>-</v>
          </cell>
          <cell r="CO474" t="str">
            <v>-</v>
          </cell>
          <cell r="CP474" t="str">
            <v>-</v>
          </cell>
          <cell r="CQ474" t="str">
            <v>-</v>
          </cell>
          <cell r="CR474" t="str">
            <v>-</v>
          </cell>
          <cell r="CS474" t="str">
            <v>-</v>
          </cell>
          <cell r="CT474" t="str">
            <v>-</v>
          </cell>
          <cell r="CU474" t="str">
            <v>SANTA MARÍA JALTIANGUIS</v>
          </cell>
          <cell r="CV474" t="str">
            <v>-</v>
          </cell>
          <cell r="CW474" t="str">
            <v>-</v>
          </cell>
          <cell r="CX474" t="str">
            <v>-</v>
          </cell>
          <cell r="CY474" t="str">
            <v>-</v>
          </cell>
          <cell r="CZ474" t="str">
            <v>-</v>
          </cell>
          <cell r="DB474" t="str">
            <v>-</v>
          </cell>
          <cell r="DC474" t="str">
            <v>-</v>
          </cell>
          <cell r="DD474" t="str">
            <v>-</v>
          </cell>
          <cell r="DE474" t="str">
            <v>-</v>
          </cell>
          <cell r="DF474" t="str">
            <v>-</v>
          </cell>
          <cell r="DG474" t="str">
            <v>-</v>
          </cell>
        </row>
        <row r="475">
          <cell r="AT475" t="str">
            <v>-</v>
          </cell>
          <cell r="AU475" t="str">
            <v>-</v>
          </cell>
          <cell r="AV475" t="str">
            <v>-</v>
          </cell>
          <cell r="AW475" t="str">
            <v>-</v>
          </cell>
          <cell r="AX475" t="str">
            <v>-</v>
          </cell>
          <cell r="AY475" t="str">
            <v>-</v>
          </cell>
          <cell r="AZ475" t="str">
            <v>-</v>
          </cell>
          <cell r="BA475" t="str">
            <v>-</v>
          </cell>
          <cell r="BB475" t="str">
            <v>-</v>
          </cell>
          <cell r="BC475" t="str">
            <v>-</v>
          </cell>
          <cell r="BD475" t="str">
            <v>-</v>
          </cell>
          <cell r="BE475" t="str">
            <v>-</v>
          </cell>
          <cell r="BF475" t="str">
            <v>-</v>
          </cell>
          <cell r="BG475" t="str">
            <v>-</v>
          </cell>
          <cell r="BH475" t="str">
            <v>-</v>
          </cell>
          <cell r="BI475" t="str">
            <v>-</v>
          </cell>
          <cell r="BJ475" t="str">
            <v>-</v>
          </cell>
          <cell r="BK475" t="str">
            <v>-</v>
          </cell>
          <cell r="BL475" t="str">
            <v>-</v>
          </cell>
          <cell r="BM475" t="str">
            <v>20420</v>
          </cell>
          <cell r="BN475" t="str">
            <v>-</v>
          </cell>
          <cell r="BO475" t="str">
            <v>-</v>
          </cell>
          <cell r="BP475" t="str">
            <v>-</v>
          </cell>
          <cell r="BQ475" t="str">
            <v>-</v>
          </cell>
          <cell r="BR475" t="str">
            <v>-</v>
          </cell>
          <cell r="BS475" t="str">
            <v>-</v>
          </cell>
          <cell r="BT475" t="str">
            <v>-</v>
          </cell>
          <cell r="BU475" t="str">
            <v>-</v>
          </cell>
          <cell r="BV475" t="str">
            <v>-</v>
          </cell>
          <cell r="BW475" t="str">
            <v>-</v>
          </cell>
          <cell r="BX475" t="str">
            <v>-</v>
          </cell>
          <cell r="BY475" t="str">
            <v>-</v>
          </cell>
          <cell r="CB475" t="str">
            <v>-</v>
          </cell>
          <cell r="CC475" t="str">
            <v>-</v>
          </cell>
          <cell r="CD475" t="str">
            <v>-</v>
          </cell>
          <cell r="CE475" t="str">
            <v>-</v>
          </cell>
          <cell r="CF475" t="str">
            <v>-</v>
          </cell>
          <cell r="CG475" t="str">
            <v>-</v>
          </cell>
          <cell r="CH475" t="str">
            <v>-</v>
          </cell>
          <cell r="CI475" t="str">
            <v>-</v>
          </cell>
          <cell r="CJ475" t="str">
            <v>-</v>
          </cell>
          <cell r="CK475" t="str">
            <v>-</v>
          </cell>
          <cell r="CL475" t="str">
            <v>-</v>
          </cell>
          <cell r="CM475" t="str">
            <v>-</v>
          </cell>
          <cell r="CN475" t="str">
            <v>-</v>
          </cell>
          <cell r="CO475" t="str">
            <v>-</v>
          </cell>
          <cell r="CP475" t="str">
            <v>-</v>
          </cell>
          <cell r="CQ475" t="str">
            <v>-</v>
          </cell>
          <cell r="CR475" t="str">
            <v>-</v>
          </cell>
          <cell r="CS475" t="str">
            <v>-</v>
          </cell>
          <cell r="CT475" t="str">
            <v>-</v>
          </cell>
          <cell r="CU475" t="str">
            <v>SANTA MARÍA LACHIXÍO</v>
          </cell>
          <cell r="CV475" t="str">
            <v>-</v>
          </cell>
          <cell r="CW475" t="str">
            <v>-</v>
          </cell>
          <cell r="CX475" t="str">
            <v>-</v>
          </cell>
          <cell r="CY475" t="str">
            <v>-</v>
          </cell>
          <cell r="CZ475" t="str">
            <v>-</v>
          </cell>
          <cell r="DB475" t="str">
            <v>-</v>
          </cell>
          <cell r="DC475" t="str">
            <v>-</v>
          </cell>
          <cell r="DD475" t="str">
            <v>-</v>
          </cell>
          <cell r="DE475" t="str">
            <v>-</v>
          </cell>
          <cell r="DF475" t="str">
            <v>-</v>
          </cell>
          <cell r="DG475" t="str">
            <v>-</v>
          </cell>
        </row>
        <row r="476">
          <cell r="AT476" t="str">
            <v>-</v>
          </cell>
          <cell r="AU476" t="str">
            <v>-</v>
          </cell>
          <cell r="AV476" t="str">
            <v>-</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t="str">
            <v>-</v>
          </cell>
          <cell r="BJ476" t="str">
            <v>-</v>
          </cell>
          <cell r="BK476" t="str">
            <v>-</v>
          </cell>
          <cell r="BL476" t="str">
            <v>-</v>
          </cell>
          <cell r="BM476" t="str">
            <v>20421</v>
          </cell>
          <cell r="BN476" t="str">
            <v>-</v>
          </cell>
          <cell r="BO476" t="str">
            <v>-</v>
          </cell>
          <cell r="BP476" t="str">
            <v>-</v>
          </cell>
          <cell r="BQ476" t="str">
            <v>-</v>
          </cell>
          <cell r="BR476" t="str">
            <v>-</v>
          </cell>
          <cell r="BS476" t="str">
            <v>-</v>
          </cell>
          <cell r="BT476" t="str">
            <v>-</v>
          </cell>
          <cell r="BU476" t="str">
            <v>-</v>
          </cell>
          <cell r="BV476" t="str">
            <v>-</v>
          </cell>
          <cell r="BW476" t="str">
            <v>-</v>
          </cell>
          <cell r="BX476" t="str">
            <v>-</v>
          </cell>
          <cell r="BY476" t="str">
            <v>-</v>
          </cell>
          <cell r="CB476" t="str">
            <v>-</v>
          </cell>
          <cell r="CC476" t="str">
            <v>-</v>
          </cell>
          <cell r="CD476" t="str">
            <v>-</v>
          </cell>
          <cell r="CE476" t="str">
            <v>-</v>
          </cell>
          <cell r="CF476" t="str">
            <v>-</v>
          </cell>
          <cell r="CG476" t="str">
            <v>-</v>
          </cell>
          <cell r="CH476" t="str">
            <v>-</v>
          </cell>
          <cell r="CI476" t="str">
            <v>-</v>
          </cell>
          <cell r="CJ476" t="str">
            <v>-</v>
          </cell>
          <cell r="CK476" t="str">
            <v>-</v>
          </cell>
          <cell r="CL476" t="str">
            <v>-</v>
          </cell>
          <cell r="CM476" t="str">
            <v>-</v>
          </cell>
          <cell r="CN476" t="str">
            <v>-</v>
          </cell>
          <cell r="CO476" t="str">
            <v>-</v>
          </cell>
          <cell r="CP476" t="str">
            <v>-</v>
          </cell>
          <cell r="CQ476" t="str">
            <v>-</v>
          </cell>
          <cell r="CR476" t="str">
            <v>-</v>
          </cell>
          <cell r="CS476" t="str">
            <v>-</v>
          </cell>
          <cell r="CT476" t="str">
            <v>-</v>
          </cell>
          <cell r="CU476" t="str">
            <v>SANTA MARÍA MIXTEQUILLA</v>
          </cell>
          <cell r="CV476" t="str">
            <v>-</v>
          </cell>
          <cell r="CW476" t="str">
            <v>-</v>
          </cell>
          <cell r="CX476" t="str">
            <v>-</v>
          </cell>
          <cell r="CY476" t="str">
            <v>-</v>
          </cell>
          <cell r="CZ476" t="str">
            <v>-</v>
          </cell>
          <cell r="DB476" t="str">
            <v>-</v>
          </cell>
          <cell r="DC476" t="str">
            <v>-</v>
          </cell>
          <cell r="DD476" t="str">
            <v>-</v>
          </cell>
          <cell r="DE476" t="str">
            <v>-</v>
          </cell>
          <cell r="DF476" t="str">
            <v>-</v>
          </cell>
          <cell r="DG476" t="str">
            <v>-</v>
          </cell>
        </row>
        <row r="477">
          <cell r="AT477" t="str">
            <v>-</v>
          </cell>
          <cell r="AU477" t="str">
            <v>-</v>
          </cell>
          <cell r="AV477" t="str">
            <v>-</v>
          </cell>
          <cell r="AW477" t="str">
            <v>-</v>
          </cell>
          <cell r="AX477" t="str">
            <v>-</v>
          </cell>
          <cell r="AY477" t="str">
            <v>-</v>
          </cell>
          <cell r="AZ477" t="str">
            <v>-</v>
          </cell>
          <cell r="BA477" t="str">
            <v>-</v>
          </cell>
          <cell r="BB477" t="str">
            <v>-</v>
          </cell>
          <cell r="BC477" t="str">
            <v>-</v>
          </cell>
          <cell r="BD477" t="str">
            <v>-</v>
          </cell>
          <cell r="BE477" t="str">
            <v>-</v>
          </cell>
          <cell r="BF477" t="str">
            <v>-</v>
          </cell>
          <cell r="BG477" t="str">
            <v>-</v>
          </cell>
          <cell r="BH477" t="str">
            <v>-</v>
          </cell>
          <cell r="BI477" t="str">
            <v>-</v>
          </cell>
          <cell r="BJ477" t="str">
            <v>-</v>
          </cell>
          <cell r="BK477" t="str">
            <v>-</v>
          </cell>
          <cell r="BL477" t="str">
            <v>-</v>
          </cell>
          <cell r="BM477" t="str">
            <v>20422</v>
          </cell>
          <cell r="BN477" t="str">
            <v>-</v>
          </cell>
          <cell r="BO477" t="str">
            <v>-</v>
          </cell>
          <cell r="BP477" t="str">
            <v>-</v>
          </cell>
          <cell r="BQ477" t="str">
            <v>-</v>
          </cell>
          <cell r="BR477" t="str">
            <v>-</v>
          </cell>
          <cell r="BS477" t="str">
            <v>-</v>
          </cell>
          <cell r="BT477" t="str">
            <v>-</v>
          </cell>
          <cell r="BU477" t="str">
            <v>-</v>
          </cell>
          <cell r="BV477" t="str">
            <v>-</v>
          </cell>
          <cell r="BW477" t="str">
            <v>-</v>
          </cell>
          <cell r="BX477" t="str">
            <v>-</v>
          </cell>
          <cell r="BY477" t="str">
            <v>-</v>
          </cell>
          <cell r="CB477" t="str">
            <v>-</v>
          </cell>
          <cell r="CC477" t="str">
            <v>-</v>
          </cell>
          <cell r="CD477" t="str">
            <v>-</v>
          </cell>
          <cell r="CE477" t="str">
            <v>-</v>
          </cell>
          <cell r="CF477" t="str">
            <v>-</v>
          </cell>
          <cell r="CG477" t="str">
            <v>-</v>
          </cell>
          <cell r="CH477" t="str">
            <v>-</v>
          </cell>
          <cell r="CI477" t="str">
            <v>-</v>
          </cell>
          <cell r="CJ477" t="str">
            <v>-</v>
          </cell>
          <cell r="CK477" t="str">
            <v>-</v>
          </cell>
          <cell r="CL477" t="str">
            <v>-</v>
          </cell>
          <cell r="CM477" t="str">
            <v>-</v>
          </cell>
          <cell r="CN477" t="str">
            <v>-</v>
          </cell>
          <cell r="CO477" t="str">
            <v>-</v>
          </cell>
          <cell r="CP477" t="str">
            <v>-</v>
          </cell>
          <cell r="CQ477" t="str">
            <v>-</v>
          </cell>
          <cell r="CR477" t="str">
            <v>-</v>
          </cell>
          <cell r="CS477" t="str">
            <v>-</v>
          </cell>
          <cell r="CT477" t="str">
            <v>-</v>
          </cell>
          <cell r="CU477" t="str">
            <v>SANTA MARÍA NATIVITAS</v>
          </cell>
          <cell r="CV477" t="str">
            <v>-</v>
          </cell>
          <cell r="CW477" t="str">
            <v>-</v>
          </cell>
          <cell r="CX477" t="str">
            <v>-</v>
          </cell>
          <cell r="CY477" t="str">
            <v>-</v>
          </cell>
          <cell r="CZ477" t="str">
            <v>-</v>
          </cell>
          <cell r="DB477" t="str">
            <v>-</v>
          </cell>
          <cell r="DC477" t="str">
            <v>-</v>
          </cell>
          <cell r="DD477" t="str">
            <v>-</v>
          </cell>
          <cell r="DE477" t="str">
            <v>-</v>
          </cell>
          <cell r="DF477" t="str">
            <v>-</v>
          </cell>
          <cell r="DG477" t="str">
            <v>-</v>
          </cell>
        </row>
        <row r="478">
          <cell r="AT478" t="str">
            <v>-</v>
          </cell>
          <cell r="AU478" t="str">
            <v>-</v>
          </cell>
          <cell r="AV478" t="str">
            <v>-</v>
          </cell>
          <cell r="AW478" t="str">
            <v>-</v>
          </cell>
          <cell r="AX478" t="str">
            <v>-</v>
          </cell>
          <cell r="AY478" t="str">
            <v>-</v>
          </cell>
          <cell r="AZ478" t="str">
            <v>-</v>
          </cell>
          <cell r="BA478" t="str">
            <v>-</v>
          </cell>
          <cell r="BB478" t="str">
            <v>-</v>
          </cell>
          <cell r="BC478" t="str">
            <v>-</v>
          </cell>
          <cell r="BD478" t="str">
            <v>-</v>
          </cell>
          <cell r="BE478" t="str">
            <v>-</v>
          </cell>
          <cell r="BF478" t="str">
            <v>-</v>
          </cell>
          <cell r="BG478" t="str">
            <v>-</v>
          </cell>
          <cell r="BH478" t="str">
            <v>-</v>
          </cell>
          <cell r="BI478" t="str">
            <v>-</v>
          </cell>
          <cell r="BJ478" t="str">
            <v>-</v>
          </cell>
          <cell r="BK478" t="str">
            <v>-</v>
          </cell>
          <cell r="BL478" t="str">
            <v>-</v>
          </cell>
          <cell r="BM478" t="str">
            <v>20423</v>
          </cell>
          <cell r="BN478" t="str">
            <v>-</v>
          </cell>
          <cell r="BO478" t="str">
            <v>-</v>
          </cell>
          <cell r="BP478" t="str">
            <v>-</v>
          </cell>
          <cell r="BQ478" t="str">
            <v>-</v>
          </cell>
          <cell r="BR478" t="str">
            <v>-</v>
          </cell>
          <cell r="BS478" t="str">
            <v>-</v>
          </cell>
          <cell r="BT478" t="str">
            <v>-</v>
          </cell>
          <cell r="BU478" t="str">
            <v>-</v>
          </cell>
          <cell r="BV478" t="str">
            <v>-</v>
          </cell>
          <cell r="BW478" t="str">
            <v>-</v>
          </cell>
          <cell r="BX478" t="str">
            <v>-</v>
          </cell>
          <cell r="BY478" t="str">
            <v>-</v>
          </cell>
          <cell r="CB478" t="str">
            <v>-</v>
          </cell>
          <cell r="CC478" t="str">
            <v>-</v>
          </cell>
          <cell r="CD478" t="str">
            <v>-</v>
          </cell>
          <cell r="CE478" t="str">
            <v>-</v>
          </cell>
          <cell r="CF478" t="str">
            <v>-</v>
          </cell>
          <cell r="CG478" t="str">
            <v>-</v>
          </cell>
          <cell r="CH478" t="str">
            <v>-</v>
          </cell>
          <cell r="CI478" t="str">
            <v>-</v>
          </cell>
          <cell r="CJ478" t="str">
            <v>-</v>
          </cell>
          <cell r="CK478" t="str">
            <v>-</v>
          </cell>
          <cell r="CL478" t="str">
            <v>-</v>
          </cell>
          <cell r="CM478" t="str">
            <v>-</v>
          </cell>
          <cell r="CN478" t="str">
            <v>-</v>
          </cell>
          <cell r="CO478" t="str">
            <v>-</v>
          </cell>
          <cell r="CP478" t="str">
            <v>-</v>
          </cell>
          <cell r="CQ478" t="str">
            <v>-</v>
          </cell>
          <cell r="CR478" t="str">
            <v>-</v>
          </cell>
          <cell r="CS478" t="str">
            <v>-</v>
          </cell>
          <cell r="CT478" t="str">
            <v>-</v>
          </cell>
          <cell r="CU478" t="str">
            <v>SANTA MARÍA NDUAYACO</v>
          </cell>
          <cell r="CV478" t="str">
            <v>-</v>
          </cell>
          <cell r="CW478" t="str">
            <v>-</v>
          </cell>
          <cell r="CX478" t="str">
            <v>-</v>
          </cell>
          <cell r="CY478" t="str">
            <v>-</v>
          </cell>
          <cell r="CZ478" t="str">
            <v>-</v>
          </cell>
          <cell r="DB478" t="str">
            <v>-</v>
          </cell>
          <cell r="DC478" t="str">
            <v>-</v>
          </cell>
          <cell r="DD478" t="str">
            <v>-</v>
          </cell>
          <cell r="DE478" t="str">
            <v>-</v>
          </cell>
          <cell r="DF478" t="str">
            <v>-</v>
          </cell>
          <cell r="DG478" t="str">
            <v>-</v>
          </cell>
        </row>
        <row r="479">
          <cell r="AT479" t="str">
            <v>-</v>
          </cell>
          <cell r="AU479" t="str">
            <v>-</v>
          </cell>
          <cell r="AV479" t="str">
            <v>-</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t="str">
            <v>-</v>
          </cell>
          <cell r="BJ479" t="str">
            <v>-</v>
          </cell>
          <cell r="BK479" t="str">
            <v>-</v>
          </cell>
          <cell r="BL479" t="str">
            <v>-</v>
          </cell>
          <cell r="BM479" t="str">
            <v>20424</v>
          </cell>
          <cell r="BN479" t="str">
            <v>-</v>
          </cell>
          <cell r="BO479" t="str">
            <v>-</v>
          </cell>
          <cell r="BP479" t="str">
            <v>-</v>
          </cell>
          <cell r="BQ479" t="str">
            <v>-</v>
          </cell>
          <cell r="BR479" t="str">
            <v>-</v>
          </cell>
          <cell r="BS479" t="str">
            <v>-</v>
          </cell>
          <cell r="BT479" t="str">
            <v>-</v>
          </cell>
          <cell r="BU479" t="str">
            <v>-</v>
          </cell>
          <cell r="BV479" t="str">
            <v>-</v>
          </cell>
          <cell r="BW479" t="str">
            <v>-</v>
          </cell>
          <cell r="BX479" t="str">
            <v>-</v>
          </cell>
          <cell r="BY479" t="str">
            <v>-</v>
          </cell>
          <cell r="CB479" t="str">
            <v>-</v>
          </cell>
          <cell r="CC479" t="str">
            <v>-</v>
          </cell>
          <cell r="CD479" t="str">
            <v>-</v>
          </cell>
          <cell r="CE479" t="str">
            <v>-</v>
          </cell>
          <cell r="CF479" t="str">
            <v>-</v>
          </cell>
          <cell r="CG479" t="str">
            <v>-</v>
          </cell>
          <cell r="CH479" t="str">
            <v>-</v>
          </cell>
          <cell r="CI479" t="str">
            <v>-</v>
          </cell>
          <cell r="CJ479" t="str">
            <v>-</v>
          </cell>
          <cell r="CK479" t="str">
            <v>-</v>
          </cell>
          <cell r="CL479" t="str">
            <v>-</v>
          </cell>
          <cell r="CM479" t="str">
            <v>-</v>
          </cell>
          <cell r="CN479" t="str">
            <v>-</v>
          </cell>
          <cell r="CO479" t="str">
            <v>-</v>
          </cell>
          <cell r="CP479" t="str">
            <v>-</v>
          </cell>
          <cell r="CQ479" t="str">
            <v>-</v>
          </cell>
          <cell r="CR479" t="str">
            <v>-</v>
          </cell>
          <cell r="CS479" t="str">
            <v>-</v>
          </cell>
          <cell r="CT479" t="str">
            <v>-</v>
          </cell>
          <cell r="CU479" t="str">
            <v>SANTA MARÍA OZOLOTEPEC</v>
          </cell>
          <cell r="CV479" t="str">
            <v>-</v>
          </cell>
          <cell r="CW479" t="str">
            <v>-</v>
          </cell>
          <cell r="CX479" t="str">
            <v>-</v>
          </cell>
          <cell r="CY479" t="str">
            <v>-</v>
          </cell>
          <cell r="CZ479" t="str">
            <v>-</v>
          </cell>
          <cell r="DB479" t="str">
            <v>-</v>
          </cell>
          <cell r="DC479" t="str">
            <v>-</v>
          </cell>
          <cell r="DD479" t="str">
            <v>-</v>
          </cell>
          <cell r="DE479" t="str">
            <v>-</v>
          </cell>
          <cell r="DF479" t="str">
            <v>-</v>
          </cell>
          <cell r="DG479" t="str">
            <v>-</v>
          </cell>
        </row>
        <row r="480">
          <cell r="AT480" t="str">
            <v>-</v>
          </cell>
          <cell r="AU480" t="str">
            <v>-</v>
          </cell>
          <cell r="AV480" t="str">
            <v>-</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t="str">
            <v>-</v>
          </cell>
          <cell r="BJ480" t="str">
            <v>-</v>
          </cell>
          <cell r="BK480" t="str">
            <v>-</v>
          </cell>
          <cell r="BL480" t="str">
            <v>-</v>
          </cell>
          <cell r="BM480" t="str">
            <v>20425</v>
          </cell>
          <cell r="BN480" t="str">
            <v>-</v>
          </cell>
          <cell r="BO480" t="str">
            <v>-</v>
          </cell>
          <cell r="BP480" t="str">
            <v>-</v>
          </cell>
          <cell r="BQ480" t="str">
            <v>-</v>
          </cell>
          <cell r="BR480" t="str">
            <v>-</v>
          </cell>
          <cell r="BS480" t="str">
            <v>-</v>
          </cell>
          <cell r="BT480" t="str">
            <v>-</v>
          </cell>
          <cell r="BU480" t="str">
            <v>-</v>
          </cell>
          <cell r="BV480" t="str">
            <v>-</v>
          </cell>
          <cell r="BW480" t="str">
            <v>-</v>
          </cell>
          <cell r="BX480" t="str">
            <v>-</v>
          </cell>
          <cell r="BY480" t="str">
            <v>-</v>
          </cell>
          <cell r="CB480" t="str">
            <v>-</v>
          </cell>
          <cell r="CC480" t="str">
            <v>-</v>
          </cell>
          <cell r="CD480" t="str">
            <v>-</v>
          </cell>
          <cell r="CE480" t="str">
            <v>-</v>
          </cell>
          <cell r="CF480" t="str">
            <v>-</v>
          </cell>
          <cell r="CG480" t="str">
            <v>-</v>
          </cell>
          <cell r="CH480" t="str">
            <v>-</v>
          </cell>
          <cell r="CI480" t="str">
            <v>-</v>
          </cell>
          <cell r="CJ480" t="str">
            <v>-</v>
          </cell>
          <cell r="CK480" t="str">
            <v>-</v>
          </cell>
          <cell r="CL480" t="str">
            <v>-</v>
          </cell>
          <cell r="CM480" t="str">
            <v>-</v>
          </cell>
          <cell r="CN480" t="str">
            <v>-</v>
          </cell>
          <cell r="CO480" t="str">
            <v>-</v>
          </cell>
          <cell r="CP480" t="str">
            <v>-</v>
          </cell>
          <cell r="CQ480" t="str">
            <v>-</v>
          </cell>
          <cell r="CR480" t="str">
            <v>-</v>
          </cell>
          <cell r="CS480" t="str">
            <v>-</v>
          </cell>
          <cell r="CT480" t="str">
            <v>-</v>
          </cell>
          <cell r="CU480" t="str">
            <v>SANTA MARÍA PÁPALO</v>
          </cell>
          <cell r="CV480" t="str">
            <v>-</v>
          </cell>
          <cell r="CW480" t="str">
            <v>-</v>
          </cell>
          <cell r="CX480" t="str">
            <v>-</v>
          </cell>
          <cell r="CY480" t="str">
            <v>-</v>
          </cell>
          <cell r="CZ480" t="str">
            <v>-</v>
          </cell>
          <cell r="DB480" t="str">
            <v>-</v>
          </cell>
          <cell r="DC480" t="str">
            <v>-</v>
          </cell>
          <cell r="DD480" t="str">
            <v>-</v>
          </cell>
          <cell r="DE480" t="str">
            <v>-</v>
          </cell>
          <cell r="DF480" t="str">
            <v>-</v>
          </cell>
          <cell r="DG480" t="str">
            <v>-</v>
          </cell>
        </row>
        <row r="481">
          <cell r="AT481" t="str">
            <v>-</v>
          </cell>
          <cell r="AU481" t="str">
            <v>-</v>
          </cell>
          <cell r="AV481" t="str">
            <v>-</v>
          </cell>
          <cell r="AW481" t="str">
            <v>-</v>
          </cell>
          <cell r="AX481" t="str">
            <v>-</v>
          </cell>
          <cell r="AY481" t="str">
            <v>-</v>
          </cell>
          <cell r="AZ481" t="str">
            <v>-</v>
          </cell>
          <cell r="BA481" t="str">
            <v>-</v>
          </cell>
          <cell r="BB481" t="str">
            <v>-</v>
          </cell>
          <cell r="BC481" t="str">
            <v>-</v>
          </cell>
          <cell r="BD481" t="str">
            <v>-</v>
          </cell>
          <cell r="BE481" t="str">
            <v>-</v>
          </cell>
          <cell r="BF481" t="str">
            <v>-</v>
          </cell>
          <cell r="BG481" t="str">
            <v>-</v>
          </cell>
          <cell r="BH481" t="str">
            <v>-</v>
          </cell>
          <cell r="BI481" t="str">
            <v>-</v>
          </cell>
          <cell r="BJ481" t="str">
            <v>-</v>
          </cell>
          <cell r="BK481" t="str">
            <v>-</v>
          </cell>
          <cell r="BL481" t="str">
            <v>-</v>
          </cell>
          <cell r="BM481" t="str">
            <v>20426</v>
          </cell>
          <cell r="BN481" t="str">
            <v>-</v>
          </cell>
          <cell r="BO481" t="str">
            <v>-</v>
          </cell>
          <cell r="BP481" t="str">
            <v>-</v>
          </cell>
          <cell r="BQ481" t="str">
            <v>-</v>
          </cell>
          <cell r="BR481" t="str">
            <v>-</v>
          </cell>
          <cell r="BS481" t="str">
            <v>-</v>
          </cell>
          <cell r="BT481" t="str">
            <v>-</v>
          </cell>
          <cell r="BU481" t="str">
            <v>-</v>
          </cell>
          <cell r="BV481" t="str">
            <v>-</v>
          </cell>
          <cell r="BW481" t="str">
            <v>-</v>
          </cell>
          <cell r="BX481" t="str">
            <v>-</v>
          </cell>
          <cell r="BY481" t="str">
            <v>-</v>
          </cell>
          <cell r="CB481" t="str">
            <v>-</v>
          </cell>
          <cell r="CC481" t="str">
            <v>-</v>
          </cell>
          <cell r="CD481" t="str">
            <v>-</v>
          </cell>
          <cell r="CE481" t="str">
            <v>-</v>
          </cell>
          <cell r="CF481" t="str">
            <v>-</v>
          </cell>
          <cell r="CG481" t="str">
            <v>-</v>
          </cell>
          <cell r="CH481" t="str">
            <v>-</v>
          </cell>
          <cell r="CI481" t="str">
            <v>-</v>
          </cell>
          <cell r="CJ481" t="str">
            <v>-</v>
          </cell>
          <cell r="CK481" t="str">
            <v>-</v>
          </cell>
          <cell r="CL481" t="str">
            <v>-</v>
          </cell>
          <cell r="CM481" t="str">
            <v>-</v>
          </cell>
          <cell r="CN481" t="str">
            <v>-</v>
          </cell>
          <cell r="CO481" t="str">
            <v>-</v>
          </cell>
          <cell r="CP481" t="str">
            <v>-</v>
          </cell>
          <cell r="CQ481" t="str">
            <v>-</v>
          </cell>
          <cell r="CR481" t="str">
            <v>-</v>
          </cell>
          <cell r="CS481" t="str">
            <v>-</v>
          </cell>
          <cell r="CT481" t="str">
            <v>-</v>
          </cell>
          <cell r="CU481" t="str">
            <v>SANTA MARÍA PEÑOLES</v>
          </cell>
          <cell r="CV481" t="str">
            <v>-</v>
          </cell>
          <cell r="CW481" t="str">
            <v>-</v>
          </cell>
          <cell r="CX481" t="str">
            <v>-</v>
          </cell>
          <cell r="CY481" t="str">
            <v>-</v>
          </cell>
          <cell r="CZ481" t="str">
            <v>-</v>
          </cell>
          <cell r="DB481" t="str">
            <v>-</v>
          </cell>
          <cell r="DC481" t="str">
            <v>-</v>
          </cell>
          <cell r="DD481" t="str">
            <v>-</v>
          </cell>
          <cell r="DE481" t="str">
            <v>-</v>
          </cell>
          <cell r="DF481" t="str">
            <v>-</v>
          </cell>
          <cell r="DG481" t="str">
            <v>-</v>
          </cell>
        </row>
        <row r="482">
          <cell r="AT482" t="str">
            <v>-</v>
          </cell>
          <cell r="AU482" t="str">
            <v>-</v>
          </cell>
          <cell r="AV482" t="str">
            <v>-</v>
          </cell>
          <cell r="AW482" t="str">
            <v>-</v>
          </cell>
          <cell r="AX482" t="str">
            <v>-</v>
          </cell>
          <cell r="AY482" t="str">
            <v>-</v>
          </cell>
          <cell r="AZ482" t="str">
            <v>-</v>
          </cell>
          <cell r="BA482" t="str">
            <v>-</v>
          </cell>
          <cell r="BB482" t="str">
            <v>-</v>
          </cell>
          <cell r="BC482" t="str">
            <v>-</v>
          </cell>
          <cell r="BD482" t="str">
            <v>-</v>
          </cell>
          <cell r="BE482" t="str">
            <v>-</v>
          </cell>
          <cell r="BF482" t="str">
            <v>-</v>
          </cell>
          <cell r="BG482" t="str">
            <v>-</v>
          </cell>
          <cell r="BH482" t="str">
            <v>-</v>
          </cell>
          <cell r="BI482" t="str">
            <v>-</v>
          </cell>
          <cell r="BJ482" t="str">
            <v>-</v>
          </cell>
          <cell r="BK482" t="str">
            <v>-</v>
          </cell>
          <cell r="BL482" t="str">
            <v>-</v>
          </cell>
          <cell r="BM482" t="str">
            <v>20427</v>
          </cell>
          <cell r="BN482" t="str">
            <v>-</v>
          </cell>
          <cell r="BO482" t="str">
            <v>-</v>
          </cell>
          <cell r="BP482" t="str">
            <v>-</v>
          </cell>
          <cell r="BQ482" t="str">
            <v>-</v>
          </cell>
          <cell r="BR482" t="str">
            <v>-</v>
          </cell>
          <cell r="BS482" t="str">
            <v>-</v>
          </cell>
          <cell r="BT482" t="str">
            <v>-</v>
          </cell>
          <cell r="BU482" t="str">
            <v>-</v>
          </cell>
          <cell r="BV482" t="str">
            <v>-</v>
          </cell>
          <cell r="BW482" t="str">
            <v>-</v>
          </cell>
          <cell r="BX482" t="str">
            <v>-</v>
          </cell>
          <cell r="BY482" t="str">
            <v>-</v>
          </cell>
          <cell r="CB482" t="str">
            <v>-</v>
          </cell>
          <cell r="CC482" t="str">
            <v>-</v>
          </cell>
          <cell r="CD482" t="str">
            <v>-</v>
          </cell>
          <cell r="CE482" t="str">
            <v>-</v>
          </cell>
          <cell r="CF482" t="str">
            <v>-</v>
          </cell>
          <cell r="CG482" t="str">
            <v>-</v>
          </cell>
          <cell r="CH482" t="str">
            <v>-</v>
          </cell>
          <cell r="CI482" t="str">
            <v>-</v>
          </cell>
          <cell r="CJ482" t="str">
            <v>-</v>
          </cell>
          <cell r="CK482" t="str">
            <v>-</v>
          </cell>
          <cell r="CL482" t="str">
            <v>-</v>
          </cell>
          <cell r="CM482" t="str">
            <v>-</v>
          </cell>
          <cell r="CN482" t="str">
            <v>-</v>
          </cell>
          <cell r="CO482" t="str">
            <v>-</v>
          </cell>
          <cell r="CP482" t="str">
            <v>-</v>
          </cell>
          <cell r="CQ482" t="str">
            <v>-</v>
          </cell>
          <cell r="CR482" t="str">
            <v>-</v>
          </cell>
          <cell r="CS482" t="str">
            <v>-</v>
          </cell>
          <cell r="CT482" t="str">
            <v>-</v>
          </cell>
          <cell r="CU482" t="str">
            <v>SANTA MARÍA PETAPA</v>
          </cell>
          <cell r="CV482" t="str">
            <v>-</v>
          </cell>
          <cell r="CW482" t="str">
            <v>-</v>
          </cell>
          <cell r="CX482" t="str">
            <v>-</v>
          </cell>
          <cell r="CY482" t="str">
            <v>-</v>
          </cell>
          <cell r="CZ482" t="str">
            <v>-</v>
          </cell>
          <cell r="DB482" t="str">
            <v>-</v>
          </cell>
          <cell r="DC482" t="str">
            <v>-</v>
          </cell>
          <cell r="DD482" t="str">
            <v>-</v>
          </cell>
          <cell r="DE482" t="str">
            <v>-</v>
          </cell>
          <cell r="DF482" t="str">
            <v>-</v>
          </cell>
          <cell r="DG482" t="str">
            <v>-</v>
          </cell>
        </row>
        <row r="483">
          <cell r="AT483" t="str">
            <v>-</v>
          </cell>
          <cell r="AU483" t="str">
            <v>-</v>
          </cell>
          <cell r="AV483" t="str">
            <v>-</v>
          </cell>
          <cell r="AW483" t="str">
            <v>-</v>
          </cell>
          <cell r="AX483" t="str">
            <v>-</v>
          </cell>
          <cell r="AY483" t="str">
            <v>-</v>
          </cell>
          <cell r="AZ483" t="str">
            <v>-</v>
          </cell>
          <cell r="BA483" t="str">
            <v>-</v>
          </cell>
          <cell r="BB483" t="str">
            <v>-</v>
          </cell>
          <cell r="BC483" t="str">
            <v>-</v>
          </cell>
          <cell r="BD483" t="str">
            <v>-</v>
          </cell>
          <cell r="BE483" t="str">
            <v>-</v>
          </cell>
          <cell r="BF483" t="str">
            <v>-</v>
          </cell>
          <cell r="BG483" t="str">
            <v>-</v>
          </cell>
          <cell r="BH483" t="str">
            <v>-</v>
          </cell>
          <cell r="BI483" t="str">
            <v>-</v>
          </cell>
          <cell r="BJ483" t="str">
            <v>-</v>
          </cell>
          <cell r="BK483" t="str">
            <v>-</v>
          </cell>
          <cell r="BL483" t="str">
            <v>-</v>
          </cell>
          <cell r="BM483" t="str">
            <v>20428</v>
          </cell>
          <cell r="BN483" t="str">
            <v>-</v>
          </cell>
          <cell r="BO483" t="str">
            <v>-</v>
          </cell>
          <cell r="BP483" t="str">
            <v>-</v>
          </cell>
          <cell r="BQ483" t="str">
            <v>-</v>
          </cell>
          <cell r="BR483" t="str">
            <v>-</v>
          </cell>
          <cell r="BS483" t="str">
            <v>-</v>
          </cell>
          <cell r="BT483" t="str">
            <v>-</v>
          </cell>
          <cell r="BU483" t="str">
            <v>-</v>
          </cell>
          <cell r="BV483" t="str">
            <v>-</v>
          </cell>
          <cell r="BW483" t="str">
            <v>-</v>
          </cell>
          <cell r="BX483" t="str">
            <v>-</v>
          </cell>
          <cell r="BY483" t="str">
            <v>-</v>
          </cell>
          <cell r="CB483" t="str">
            <v>-</v>
          </cell>
          <cell r="CC483" t="str">
            <v>-</v>
          </cell>
          <cell r="CD483" t="str">
            <v>-</v>
          </cell>
          <cell r="CE483" t="str">
            <v>-</v>
          </cell>
          <cell r="CF483" t="str">
            <v>-</v>
          </cell>
          <cell r="CG483" t="str">
            <v>-</v>
          </cell>
          <cell r="CH483" t="str">
            <v>-</v>
          </cell>
          <cell r="CI483" t="str">
            <v>-</v>
          </cell>
          <cell r="CJ483" t="str">
            <v>-</v>
          </cell>
          <cell r="CK483" t="str">
            <v>-</v>
          </cell>
          <cell r="CL483" t="str">
            <v>-</v>
          </cell>
          <cell r="CM483" t="str">
            <v>-</v>
          </cell>
          <cell r="CN483" t="str">
            <v>-</v>
          </cell>
          <cell r="CO483" t="str">
            <v>-</v>
          </cell>
          <cell r="CP483" t="str">
            <v>-</v>
          </cell>
          <cell r="CQ483" t="str">
            <v>-</v>
          </cell>
          <cell r="CR483" t="str">
            <v>-</v>
          </cell>
          <cell r="CS483" t="str">
            <v>-</v>
          </cell>
          <cell r="CT483" t="str">
            <v>-</v>
          </cell>
          <cell r="CU483" t="str">
            <v>SANTA MARÍA QUIEGOLANI</v>
          </cell>
          <cell r="CV483" t="str">
            <v>-</v>
          </cell>
          <cell r="CW483" t="str">
            <v>-</v>
          </cell>
          <cell r="CX483" t="str">
            <v>-</v>
          </cell>
          <cell r="CY483" t="str">
            <v>-</v>
          </cell>
          <cell r="CZ483" t="str">
            <v>-</v>
          </cell>
          <cell r="DB483" t="str">
            <v>-</v>
          </cell>
          <cell r="DC483" t="str">
            <v>-</v>
          </cell>
          <cell r="DD483" t="str">
            <v>-</v>
          </cell>
          <cell r="DE483" t="str">
            <v>-</v>
          </cell>
          <cell r="DF483" t="str">
            <v>-</v>
          </cell>
          <cell r="DG483" t="str">
            <v>-</v>
          </cell>
        </row>
        <row r="484">
          <cell r="AT484" t="str">
            <v>-</v>
          </cell>
          <cell r="AU484" t="str">
            <v>-</v>
          </cell>
          <cell r="AV484" t="str">
            <v>-</v>
          </cell>
          <cell r="AW484" t="str">
            <v>-</v>
          </cell>
          <cell r="AX484" t="str">
            <v>-</v>
          </cell>
          <cell r="AY484" t="str">
            <v>-</v>
          </cell>
          <cell r="AZ484" t="str">
            <v>-</v>
          </cell>
          <cell r="BA484" t="str">
            <v>-</v>
          </cell>
          <cell r="BB484" t="str">
            <v>-</v>
          </cell>
          <cell r="BC484" t="str">
            <v>-</v>
          </cell>
          <cell r="BD484" t="str">
            <v>-</v>
          </cell>
          <cell r="BE484" t="str">
            <v>-</v>
          </cell>
          <cell r="BF484" t="str">
            <v>-</v>
          </cell>
          <cell r="BG484" t="str">
            <v>-</v>
          </cell>
          <cell r="BH484" t="str">
            <v>-</v>
          </cell>
          <cell r="BI484" t="str">
            <v>-</v>
          </cell>
          <cell r="BJ484" t="str">
            <v>-</v>
          </cell>
          <cell r="BK484" t="str">
            <v>-</v>
          </cell>
          <cell r="BL484" t="str">
            <v>-</v>
          </cell>
          <cell r="BM484" t="str">
            <v>20429</v>
          </cell>
          <cell r="BN484" t="str">
            <v>-</v>
          </cell>
          <cell r="BO484" t="str">
            <v>-</v>
          </cell>
          <cell r="BP484" t="str">
            <v>-</v>
          </cell>
          <cell r="BQ484" t="str">
            <v>-</v>
          </cell>
          <cell r="BR484" t="str">
            <v>-</v>
          </cell>
          <cell r="BS484" t="str">
            <v>-</v>
          </cell>
          <cell r="BT484" t="str">
            <v>-</v>
          </cell>
          <cell r="BU484" t="str">
            <v>-</v>
          </cell>
          <cell r="BV484" t="str">
            <v>-</v>
          </cell>
          <cell r="BW484" t="str">
            <v>-</v>
          </cell>
          <cell r="BX484" t="str">
            <v>-</v>
          </cell>
          <cell r="BY484" t="str">
            <v>-</v>
          </cell>
          <cell r="CB484" t="str">
            <v>-</v>
          </cell>
          <cell r="CC484" t="str">
            <v>-</v>
          </cell>
          <cell r="CD484" t="str">
            <v>-</v>
          </cell>
          <cell r="CE484" t="str">
            <v>-</v>
          </cell>
          <cell r="CF484" t="str">
            <v>-</v>
          </cell>
          <cell r="CG484" t="str">
            <v>-</v>
          </cell>
          <cell r="CH484" t="str">
            <v>-</v>
          </cell>
          <cell r="CI484" t="str">
            <v>-</v>
          </cell>
          <cell r="CJ484" t="str">
            <v>-</v>
          </cell>
          <cell r="CK484" t="str">
            <v>-</v>
          </cell>
          <cell r="CL484" t="str">
            <v>-</v>
          </cell>
          <cell r="CM484" t="str">
            <v>-</v>
          </cell>
          <cell r="CN484" t="str">
            <v>-</v>
          </cell>
          <cell r="CO484" t="str">
            <v>-</v>
          </cell>
          <cell r="CP484" t="str">
            <v>-</v>
          </cell>
          <cell r="CQ484" t="str">
            <v>-</v>
          </cell>
          <cell r="CR484" t="str">
            <v>-</v>
          </cell>
          <cell r="CS484" t="str">
            <v>-</v>
          </cell>
          <cell r="CT484" t="str">
            <v>-</v>
          </cell>
          <cell r="CU484" t="str">
            <v>SANTA MARÍA SOLA</v>
          </cell>
          <cell r="CV484" t="str">
            <v>-</v>
          </cell>
          <cell r="CW484" t="str">
            <v>-</v>
          </cell>
          <cell r="CX484" t="str">
            <v>-</v>
          </cell>
          <cell r="CY484" t="str">
            <v>-</v>
          </cell>
          <cell r="CZ484" t="str">
            <v>-</v>
          </cell>
          <cell r="DB484" t="str">
            <v>-</v>
          </cell>
          <cell r="DC484" t="str">
            <v>-</v>
          </cell>
          <cell r="DD484" t="str">
            <v>-</v>
          </cell>
          <cell r="DE484" t="str">
            <v>-</v>
          </cell>
          <cell r="DF484" t="str">
            <v>-</v>
          </cell>
          <cell r="DG484" t="str">
            <v>-</v>
          </cell>
        </row>
        <row r="485">
          <cell r="AT485" t="str">
            <v>-</v>
          </cell>
          <cell r="AU485" t="str">
            <v>-</v>
          </cell>
          <cell r="AV485" t="str">
            <v>-</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t="str">
            <v>-</v>
          </cell>
          <cell r="BJ485" t="str">
            <v>-</v>
          </cell>
          <cell r="BK485" t="str">
            <v>-</v>
          </cell>
          <cell r="BL485" t="str">
            <v>-</v>
          </cell>
          <cell r="BM485" t="str">
            <v>20430</v>
          </cell>
          <cell r="BN485" t="str">
            <v>-</v>
          </cell>
          <cell r="BO485" t="str">
            <v>-</v>
          </cell>
          <cell r="BP485" t="str">
            <v>-</v>
          </cell>
          <cell r="BQ485" t="str">
            <v>-</v>
          </cell>
          <cell r="BR485" t="str">
            <v>-</v>
          </cell>
          <cell r="BS485" t="str">
            <v>-</v>
          </cell>
          <cell r="BT485" t="str">
            <v>-</v>
          </cell>
          <cell r="BU485" t="str">
            <v>-</v>
          </cell>
          <cell r="BV485" t="str">
            <v>-</v>
          </cell>
          <cell r="BW485" t="str">
            <v>-</v>
          </cell>
          <cell r="BX485" t="str">
            <v>-</v>
          </cell>
          <cell r="BY485" t="str">
            <v>-</v>
          </cell>
          <cell r="CB485" t="str">
            <v>-</v>
          </cell>
          <cell r="CC485" t="str">
            <v>-</v>
          </cell>
          <cell r="CD485" t="str">
            <v>-</v>
          </cell>
          <cell r="CE485" t="str">
            <v>-</v>
          </cell>
          <cell r="CF485" t="str">
            <v>-</v>
          </cell>
          <cell r="CG485" t="str">
            <v>-</v>
          </cell>
          <cell r="CH485" t="str">
            <v>-</v>
          </cell>
          <cell r="CI485" t="str">
            <v>-</v>
          </cell>
          <cell r="CJ485" t="str">
            <v>-</v>
          </cell>
          <cell r="CK485" t="str">
            <v>-</v>
          </cell>
          <cell r="CL485" t="str">
            <v>-</v>
          </cell>
          <cell r="CM485" t="str">
            <v>-</v>
          </cell>
          <cell r="CN485" t="str">
            <v>-</v>
          </cell>
          <cell r="CO485" t="str">
            <v>-</v>
          </cell>
          <cell r="CP485" t="str">
            <v>-</v>
          </cell>
          <cell r="CQ485" t="str">
            <v>-</v>
          </cell>
          <cell r="CR485" t="str">
            <v>-</v>
          </cell>
          <cell r="CS485" t="str">
            <v>-</v>
          </cell>
          <cell r="CT485" t="str">
            <v>-</v>
          </cell>
          <cell r="CU485" t="str">
            <v>SANTA MARÍA TATALTEPEC</v>
          </cell>
          <cell r="CV485" t="str">
            <v>-</v>
          </cell>
          <cell r="CW485" t="str">
            <v>-</v>
          </cell>
          <cell r="CX485" t="str">
            <v>-</v>
          </cell>
          <cell r="CY485" t="str">
            <v>-</v>
          </cell>
          <cell r="CZ485" t="str">
            <v>-</v>
          </cell>
          <cell r="DB485" t="str">
            <v>-</v>
          </cell>
          <cell r="DC485" t="str">
            <v>-</v>
          </cell>
          <cell r="DD485" t="str">
            <v>-</v>
          </cell>
          <cell r="DE485" t="str">
            <v>-</v>
          </cell>
          <cell r="DF485" t="str">
            <v>-</v>
          </cell>
          <cell r="DG485" t="str">
            <v>-</v>
          </cell>
        </row>
        <row r="486">
          <cell r="AT486" t="str">
            <v>-</v>
          </cell>
          <cell r="AU486" t="str">
            <v>-</v>
          </cell>
          <cell r="AV486" t="str">
            <v>-</v>
          </cell>
          <cell r="AW486" t="str">
            <v>-</v>
          </cell>
          <cell r="AX486" t="str">
            <v>-</v>
          </cell>
          <cell r="AY486" t="str">
            <v>-</v>
          </cell>
          <cell r="AZ486" t="str">
            <v>-</v>
          </cell>
          <cell r="BA486" t="str">
            <v>-</v>
          </cell>
          <cell r="BB486" t="str">
            <v>-</v>
          </cell>
          <cell r="BC486" t="str">
            <v>-</v>
          </cell>
          <cell r="BD486" t="str">
            <v>-</v>
          </cell>
          <cell r="BE486" t="str">
            <v>-</v>
          </cell>
          <cell r="BF486" t="str">
            <v>-</v>
          </cell>
          <cell r="BG486" t="str">
            <v>-</v>
          </cell>
          <cell r="BH486" t="str">
            <v>-</v>
          </cell>
          <cell r="BI486" t="str">
            <v>-</v>
          </cell>
          <cell r="BJ486" t="str">
            <v>-</v>
          </cell>
          <cell r="BK486" t="str">
            <v>-</v>
          </cell>
          <cell r="BL486" t="str">
            <v>-</v>
          </cell>
          <cell r="BM486" t="str">
            <v>20431</v>
          </cell>
          <cell r="BN486" t="str">
            <v>-</v>
          </cell>
          <cell r="BO486" t="str">
            <v>-</v>
          </cell>
          <cell r="BP486" t="str">
            <v>-</v>
          </cell>
          <cell r="BQ486" t="str">
            <v>-</v>
          </cell>
          <cell r="BR486" t="str">
            <v>-</v>
          </cell>
          <cell r="BS486" t="str">
            <v>-</v>
          </cell>
          <cell r="BT486" t="str">
            <v>-</v>
          </cell>
          <cell r="BU486" t="str">
            <v>-</v>
          </cell>
          <cell r="BV486" t="str">
            <v>-</v>
          </cell>
          <cell r="BW486" t="str">
            <v>-</v>
          </cell>
          <cell r="BX486" t="str">
            <v>-</v>
          </cell>
          <cell r="BY486" t="str">
            <v>-</v>
          </cell>
          <cell r="CB486" t="str">
            <v>-</v>
          </cell>
          <cell r="CC486" t="str">
            <v>-</v>
          </cell>
          <cell r="CD486" t="str">
            <v>-</v>
          </cell>
          <cell r="CE486" t="str">
            <v>-</v>
          </cell>
          <cell r="CF486" t="str">
            <v>-</v>
          </cell>
          <cell r="CG486" t="str">
            <v>-</v>
          </cell>
          <cell r="CH486" t="str">
            <v>-</v>
          </cell>
          <cell r="CI486" t="str">
            <v>-</v>
          </cell>
          <cell r="CJ486" t="str">
            <v>-</v>
          </cell>
          <cell r="CK486" t="str">
            <v>-</v>
          </cell>
          <cell r="CL486" t="str">
            <v>-</v>
          </cell>
          <cell r="CM486" t="str">
            <v>-</v>
          </cell>
          <cell r="CN486" t="str">
            <v>-</v>
          </cell>
          <cell r="CO486" t="str">
            <v>-</v>
          </cell>
          <cell r="CP486" t="str">
            <v>-</v>
          </cell>
          <cell r="CQ486" t="str">
            <v>-</v>
          </cell>
          <cell r="CR486" t="str">
            <v>-</v>
          </cell>
          <cell r="CS486" t="str">
            <v>-</v>
          </cell>
          <cell r="CT486" t="str">
            <v>-</v>
          </cell>
          <cell r="CU486" t="str">
            <v>SANTA MARÍA TECOMAVACA</v>
          </cell>
          <cell r="CV486" t="str">
            <v>-</v>
          </cell>
          <cell r="CW486" t="str">
            <v>-</v>
          </cell>
          <cell r="CX486" t="str">
            <v>-</v>
          </cell>
          <cell r="CY486" t="str">
            <v>-</v>
          </cell>
          <cell r="CZ486" t="str">
            <v>-</v>
          </cell>
          <cell r="DB486" t="str">
            <v>-</v>
          </cell>
          <cell r="DC486" t="str">
            <v>-</v>
          </cell>
          <cell r="DD486" t="str">
            <v>-</v>
          </cell>
          <cell r="DE486" t="str">
            <v>-</v>
          </cell>
          <cell r="DF486" t="str">
            <v>-</v>
          </cell>
          <cell r="DG486" t="str">
            <v>-</v>
          </cell>
        </row>
        <row r="487">
          <cell r="AT487" t="str">
            <v>-</v>
          </cell>
          <cell r="AU487" t="str">
            <v>-</v>
          </cell>
          <cell r="AV487" t="str">
            <v>-</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t="str">
            <v>-</v>
          </cell>
          <cell r="BJ487" t="str">
            <v>-</v>
          </cell>
          <cell r="BK487" t="str">
            <v>-</v>
          </cell>
          <cell r="BL487" t="str">
            <v>-</v>
          </cell>
          <cell r="BM487" t="str">
            <v>20432</v>
          </cell>
          <cell r="BN487" t="str">
            <v>-</v>
          </cell>
          <cell r="BO487" t="str">
            <v>-</v>
          </cell>
          <cell r="BP487" t="str">
            <v>-</v>
          </cell>
          <cell r="BQ487" t="str">
            <v>-</v>
          </cell>
          <cell r="BR487" t="str">
            <v>-</v>
          </cell>
          <cell r="BS487" t="str">
            <v>-</v>
          </cell>
          <cell r="BT487" t="str">
            <v>-</v>
          </cell>
          <cell r="BU487" t="str">
            <v>-</v>
          </cell>
          <cell r="BV487" t="str">
            <v>-</v>
          </cell>
          <cell r="BW487" t="str">
            <v>-</v>
          </cell>
          <cell r="BX487" t="str">
            <v>-</v>
          </cell>
          <cell r="BY487" t="str">
            <v>-</v>
          </cell>
          <cell r="CB487" t="str">
            <v>-</v>
          </cell>
          <cell r="CC487" t="str">
            <v>-</v>
          </cell>
          <cell r="CD487" t="str">
            <v>-</v>
          </cell>
          <cell r="CE487" t="str">
            <v>-</v>
          </cell>
          <cell r="CF487" t="str">
            <v>-</v>
          </cell>
          <cell r="CG487" t="str">
            <v>-</v>
          </cell>
          <cell r="CH487" t="str">
            <v>-</v>
          </cell>
          <cell r="CI487" t="str">
            <v>-</v>
          </cell>
          <cell r="CJ487" t="str">
            <v>-</v>
          </cell>
          <cell r="CK487" t="str">
            <v>-</v>
          </cell>
          <cell r="CL487" t="str">
            <v>-</v>
          </cell>
          <cell r="CM487" t="str">
            <v>-</v>
          </cell>
          <cell r="CN487" t="str">
            <v>-</v>
          </cell>
          <cell r="CO487" t="str">
            <v>-</v>
          </cell>
          <cell r="CP487" t="str">
            <v>-</v>
          </cell>
          <cell r="CQ487" t="str">
            <v>-</v>
          </cell>
          <cell r="CR487" t="str">
            <v>-</v>
          </cell>
          <cell r="CS487" t="str">
            <v>-</v>
          </cell>
          <cell r="CT487" t="str">
            <v>-</v>
          </cell>
          <cell r="CU487" t="str">
            <v>SANTA MARÍA TEMAXCALAPA</v>
          </cell>
          <cell r="CV487" t="str">
            <v>-</v>
          </cell>
          <cell r="CW487" t="str">
            <v>-</v>
          </cell>
          <cell r="CX487" t="str">
            <v>-</v>
          </cell>
          <cell r="CY487" t="str">
            <v>-</v>
          </cell>
          <cell r="CZ487" t="str">
            <v>-</v>
          </cell>
          <cell r="DB487" t="str">
            <v>-</v>
          </cell>
          <cell r="DC487" t="str">
            <v>-</v>
          </cell>
          <cell r="DD487" t="str">
            <v>-</v>
          </cell>
          <cell r="DE487" t="str">
            <v>-</v>
          </cell>
          <cell r="DF487" t="str">
            <v>-</v>
          </cell>
          <cell r="DG487" t="str">
            <v>-</v>
          </cell>
        </row>
        <row r="488">
          <cell r="AT488" t="str">
            <v>-</v>
          </cell>
          <cell r="AU488" t="str">
            <v>-</v>
          </cell>
          <cell r="AV488" t="str">
            <v>-</v>
          </cell>
          <cell r="AW488" t="str">
            <v>-</v>
          </cell>
          <cell r="AX488" t="str">
            <v>-</v>
          </cell>
          <cell r="AY488" t="str">
            <v>-</v>
          </cell>
          <cell r="AZ488" t="str">
            <v>-</v>
          </cell>
          <cell r="BA488" t="str">
            <v>-</v>
          </cell>
          <cell r="BB488" t="str">
            <v>-</v>
          </cell>
          <cell r="BC488" t="str">
            <v>-</v>
          </cell>
          <cell r="BD488" t="str">
            <v>-</v>
          </cell>
          <cell r="BE488" t="str">
            <v>-</v>
          </cell>
          <cell r="BF488" t="str">
            <v>-</v>
          </cell>
          <cell r="BG488" t="str">
            <v>-</v>
          </cell>
          <cell r="BH488" t="str">
            <v>-</v>
          </cell>
          <cell r="BI488" t="str">
            <v>-</v>
          </cell>
          <cell r="BJ488" t="str">
            <v>-</v>
          </cell>
          <cell r="BK488" t="str">
            <v>-</v>
          </cell>
          <cell r="BL488" t="str">
            <v>-</v>
          </cell>
          <cell r="BM488" t="str">
            <v>20433</v>
          </cell>
          <cell r="BN488" t="str">
            <v>-</v>
          </cell>
          <cell r="BO488" t="str">
            <v>-</v>
          </cell>
          <cell r="BP488" t="str">
            <v>-</v>
          </cell>
          <cell r="BQ488" t="str">
            <v>-</v>
          </cell>
          <cell r="BR488" t="str">
            <v>-</v>
          </cell>
          <cell r="BS488" t="str">
            <v>-</v>
          </cell>
          <cell r="BT488" t="str">
            <v>-</v>
          </cell>
          <cell r="BU488" t="str">
            <v>-</v>
          </cell>
          <cell r="BV488" t="str">
            <v>-</v>
          </cell>
          <cell r="BW488" t="str">
            <v>-</v>
          </cell>
          <cell r="BX488" t="str">
            <v>-</v>
          </cell>
          <cell r="BY488" t="str">
            <v>-</v>
          </cell>
          <cell r="CB488" t="str">
            <v>-</v>
          </cell>
          <cell r="CC488" t="str">
            <v>-</v>
          </cell>
          <cell r="CD488" t="str">
            <v>-</v>
          </cell>
          <cell r="CE488" t="str">
            <v>-</v>
          </cell>
          <cell r="CF488" t="str">
            <v>-</v>
          </cell>
          <cell r="CG488" t="str">
            <v>-</v>
          </cell>
          <cell r="CH488" t="str">
            <v>-</v>
          </cell>
          <cell r="CI488" t="str">
            <v>-</v>
          </cell>
          <cell r="CJ488" t="str">
            <v>-</v>
          </cell>
          <cell r="CK488" t="str">
            <v>-</v>
          </cell>
          <cell r="CL488" t="str">
            <v>-</v>
          </cell>
          <cell r="CM488" t="str">
            <v>-</v>
          </cell>
          <cell r="CN488" t="str">
            <v>-</v>
          </cell>
          <cell r="CO488" t="str">
            <v>-</v>
          </cell>
          <cell r="CP488" t="str">
            <v>-</v>
          </cell>
          <cell r="CQ488" t="str">
            <v>-</v>
          </cell>
          <cell r="CR488" t="str">
            <v>-</v>
          </cell>
          <cell r="CS488" t="str">
            <v>-</v>
          </cell>
          <cell r="CT488" t="str">
            <v>-</v>
          </cell>
          <cell r="CU488" t="str">
            <v>SANTA MARÍA TEMAXCALTEPEC</v>
          </cell>
          <cell r="CV488" t="str">
            <v>-</v>
          </cell>
          <cell r="CW488" t="str">
            <v>-</v>
          </cell>
          <cell r="CX488" t="str">
            <v>-</v>
          </cell>
          <cell r="CY488" t="str">
            <v>-</v>
          </cell>
          <cell r="CZ488" t="str">
            <v>-</v>
          </cell>
          <cell r="DB488" t="str">
            <v>-</v>
          </cell>
          <cell r="DC488" t="str">
            <v>-</v>
          </cell>
          <cell r="DD488" t="str">
            <v>-</v>
          </cell>
          <cell r="DE488" t="str">
            <v>-</v>
          </cell>
          <cell r="DF488" t="str">
            <v>-</v>
          </cell>
          <cell r="DG488" t="str">
            <v>-</v>
          </cell>
        </row>
        <row r="489">
          <cell r="AT489" t="str">
            <v>-</v>
          </cell>
          <cell r="AU489" t="str">
            <v>-</v>
          </cell>
          <cell r="AV489" t="str">
            <v>-</v>
          </cell>
          <cell r="AW489" t="str">
            <v>-</v>
          </cell>
          <cell r="AX489" t="str">
            <v>-</v>
          </cell>
          <cell r="AY489" t="str">
            <v>-</v>
          </cell>
          <cell r="AZ489" t="str">
            <v>-</v>
          </cell>
          <cell r="BA489" t="str">
            <v>-</v>
          </cell>
          <cell r="BB489" t="str">
            <v>-</v>
          </cell>
          <cell r="BC489" t="str">
            <v>-</v>
          </cell>
          <cell r="BD489" t="str">
            <v>-</v>
          </cell>
          <cell r="BE489" t="str">
            <v>-</v>
          </cell>
          <cell r="BF489" t="str">
            <v>-</v>
          </cell>
          <cell r="BG489" t="str">
            <v>-</v>
          </cell>
          <cell r="BH489" t="str">
            <v>-</v>
          </cell>
          <cell r="BI489" t="str">
            <v>-</v>
          </cell>
          <cell r="BJ489" t="str">
            <v>-</v>
          </cell>
          <cell r="BK489" t="str">
            <v>-</v>
          </cell>
          <cell r="BL489" t="str">
            <v>-</v>
          </cell>
          <cell r="BM489" t="str">
            <v>20434</v>
          </cell>
          <cell r="BN489" t="str">
            <v>-</v>
          </cell>
          <cell r="BO489" t="str">
            <v>-</v>
          </cell>
          <cell r="BP489" t="str">
            <v>-</v>
          </cell>
          <cell r="BQ489" t="str">
            <v>-</v>
          </cell>
          <cell r="BR489" t="str">
            <v>-</v>
          </cell>
          <cell r="BS489" t="str">
            <v>-</v>
          </cell>
          <cell r="BT489" t="str">
            <v>-</v>
          </cell>
          <cell r="BU489" t="str">
            <v>-</v>
          </cell>
          <cell r="BV489" t="str">
            <v>-</v>
          </cell>
          <cell r="BW489" t="str">
            <v>-</v>
          </cell>
          <cell r="BX489" t="str">
            <v>-</v>
          </cell>
          <cell r="BY489" t="str">
            <v>-</v>
          </cell>
          <cell r="CB489" t="str">
            <v>-</v>
          </cell>
          <cell r="CC489" t="str">
            <v>-</v>
          </cell>
          <cell r="CD489" t="str">
            <v>-</v>
          </cell>
          <cell r="CE489" t="str">
            <v>-</v>
          </cell>
          <cell r="CF489" t="str">
            <v>-</v>
          </cell>
          <cell r="CG489" t="str">
            <v>-</v>
          </cell>
          <cell r="CH489" t="str">
            <v>-</v>
          </cell>
          <cell r="CI489" t="str">
            <v>-</v>
          </cell>
          <cell r="CJ489" t="str">
            <v>-</v>
          </cell>
          <cell r="CK489" t="str">
            <v>-</v>
          </cell>
          <cell r="CL489" t="str">
            <v>-</v>
          </cell>
          <cell r="CM489" t="str">
            <v>-</v>
          </cell>
          <cell r="CN489" t="str">
            <v>-</v>
          </cell>
          <cell r="CO489" t="str">
            <v>-</v>
          </cell>
          <cell r="CP489" t="str">
            <v>-</v>
          </cell>
          <cell r="CQ489" t="str">
            <v>-</v>
          </cell>
          <cell r="CR489" t="str">
            <v>-</v>
          </cell>
          <cell r="CS489" t="str">
            <v>-</v>
          </cell>
          <cell r="CT489" t="str">
            <v>-</v>
          </cell>
          <cell r="CU489" t="str">
            <v>SANTA MARÍA TEOPOXCO</v>
          </cell>
          <cell r="CV489" t="str">
            <v>-</v>
          </cell>
          <cell r="CW489" t="str">
            <v>-</v>
          </cell>
          <cell r="CX489" t="str">
            <v>-</v>
          </cell>
          <cell r="CY489" t="str">
            <v>-</v>
          </cell>
          <cell r="CZ489" t="str">
            <v>-</v>
          </cell>
          <cell r="DB489" t="str">
            <v>-</v>
          </cell>
          <cell r="DC489" t="str">
            <v>-</v>
          </cell>
          <cell r="DD489" t="str">
            <v>-</v>
          </cell>
          <cell r="DE489" t="str">
            <v>-</v>
          </cell>
          <cell r="DF489" t="str">
            <v>-</v>
          </cell>
          <cell r="DG489" t="str">
            <v>-</v>
          </cell>
        </row>
        <row r="490">
          <cell r="AT490" t="str">
            <v>-</v>
          </cell>
          <cell r="AU490" t="str">
            <v>-</v>
          </cell>
          <cell r="AV490" t="str">
            <v>-</v>
          </cell>
          <cell r="AW490" t="str">
            <v>-</v>
          </cell>
          <cell r="AX490" t="str">
            <v>-</v>
          </cell>
          <cell r="AY490" t="str">
            <v>-</v>
          </cell>
          <cell r="AZ490" t="str">
            <v>-</v>
          </cell>
          <cell r="BA490" t="str">
            <v>-</v>
          </cell>
          <cell r="BB490" t="str">
            <v>-</v>
          </cell>
          <cell r="BC490" t="str">
            <v>-</v>
          </cell>
          <cell r="BD490" t="str">
            <v>-</v>
          </cell>
          <cell r="BE490" t="str">
            <v>-</v>
          </cell>
          <cell r="BF490" t="str">
            <v>-</v>
          </cell>
          <cell r="BG490" t="str">
            <v>-</v>
          </cell>
          <cell r="BH490" t="str">
            <v>-</v>
          </cell>
          <cell r="BI490" t="str">
            <v>-</v>
          </cell>
          <cell r="BJ490" t="str">
            <v>-</v>
          </cell>
          <cell r="BK490" t="str">
            <v>-</v>
          </cell>
          <cell r="BL490" t="str">
            <v>-</v>
          </cell>
          <cell r="BM490" t="str">
            <v>20435</v>
          </cell>
          <cell r="BN490" t="str">
            <v>-</v>
          </cell>
          <cell r="BO490" t="str">
            <v>-</v>
          </cell>
          <cell r="BP490" t="str">
            <v>-</v>
          </cell>
          <cell r="BQ490" t="str">
            <v>-</v>
          </cell>
          <cell r="BR490" t="str">
            <v>-</v>
          </cell>
          <cell r="BS490" t="str">
            <v>-</v>
          </cell>
          <cell r="BT490" t="str">
            <v>-</v>
          </cell>
          <cell r="BU490" t="str">
            <v>-</v>
          </cell>
          <cell r="BV490" t="str">
            <v>-</v>
          </cell>
          <cell r="BW490" t="str">
            <v>-</v>
          </cell>
          <cell r="BX490" t="str">
            <v>-</v>
          </cell>
          <cell r="BY490" t="str">
            <v>-</v>
          </cell>
          <cell r="CB490" t="str">
            <v>-</v>
          </cell>
          <cell r="CC490" t="str">
            <v>-</v>
          </cell>
          <cell r="CD490" t="str">
            <v>-</v>
          </cell>
          <cell r="CE490" t="str">
            <v>-</v>
          </cell>
          <cell r="CF490" t="str">
            <v>-</v>
          </cell>
          <cell r="CG490" t="str">
            <v>-</v>
          </cell>
          <cell r="CH490" t="str">
            <v>-</v>
          </cell>
          <cell r="CI490" t="str">
            <v>-</v>
          </cell>
          <cell r="CJ490" t="str">
            <v>-</v>
          </cell>
          <cell r="CK490" t="str">
            <v>-</v>
          </cell>
          <cell r="CL490" t="str">
            <v>-</v>
          </cell>
          <cell r="CM490" t="str">
            <v>-</v>
          </cell>
          <cell r="CN490" t="str">
            <v>-</v>
          </cell>
          <cell r="CO490" t="str">
            <v>-</v>
          </cell>
          <cell r="CP490" t="str">
            <v>-</v>
          </cell>
          <cell r="CQ490" t="str">
            <v>-</v>
          </cell>
          <cell r="CR490" t="str">
            <v>-</v>
          </cell>
          <cell r="CS490" t="str">
            <v>-</v>
          </cell>
          <cell r="CT490" t="str">
            <v>-</v>
          </cell>
          <cell r="CU490" t="str">
            <v>SANTA MARÍA TEPANTLALI</v>
          </cell>
          <cell r="CV490" t="str">
            <v>-</v>
          </cell>
          <cell r="CW490" t="str">
            <v>-</v>
          </cell>
          <cell r="CX490" t="str">
            <v>-</v>
          </cell>
          <cell r="CY490" t="str">
            <v>-</v>
          </cell>
          <cell r="CZ490" t="str">
            <v>-</v>
          </cell>
          <cell r="DB490" t="str">
            <v>-</v>
          </cell>
          <cell r="DC490" t="str">
            <v>-</v>
          </cell>
          <cell r="DD490" t="str">
            <v>-</v>
          </cell>
          <cell r="DE490" t="str">
            <v>-</v>
          </cell>
          <cell r="DF490" t="str">
            <v>-</v>
          </cell>
          <cell r="DG490" t="str">
            <v>-</v>
          </cell>
        </row>
        <row r="491">
          <cell r="AT491" t="str">
            <v>-</v>
          </cell>
          <cell r="AU491" t="str">
            <v>-</v>
          </cell>
          <cell r="AV491" t="str">
            <v>-</v>
          </cell>
          <cell r="AW491" t="str">
            <v>-</v>
          </cell>
          <cell r="AX491" t="str">
            <v>-</v>
          </cell>
          <cell r="AY491" t="str">
            <v>-</v>
          </cell>
          <cell r="AZ491" t="str">
            <v>-</v>
          </cell>
          <cell r="BA491" t="str">
            <v>-</v>
          </cell>
          <cell r="BB491" t="str">
            <v>-</v>
          </cell>
          <cell r="BC491" t="str">
            <v>-</v>
          </cell>
          <cell r="BD491" t="str">
            <v>-</v>
          </cell>
          <cell r="BE491" t="str">
            <v>-</v>
          </cell>
          <cell r="BF491" t="str">
            <v>-</v>
          </cell>
          <cell r="BG491" t="str">
            <v>-</v>
          </cell>
          <cell r="BH491" t="str">
            <v>-</v>
          </cell>
          <cell r="BI491" t="str">
            <v>-</v>
          </cell>
          <cell r="BJ491" t="str">
            <v>-</v>
          </cell>
          <cell r="BK491" t="str">
            <v>-</v>
          </cell>
          <cell r="BL491" t="str">
            <v>-</v>
          </cell>
          <cell r="BM491" t="str">
            <v>20436</v>
          </cell>
          <cell r="BN491" t="str">
            <v>-</v>
          </cell>
          <cell r="BO491" t="str">
            <v>-</v>
          </cell>
          <cell r="BP491" t="str">
            <v>-</v>
          </cell>
          <cell r="BQ491" t="str">
            <v>-</v>
          </cell>
          <cell r="BR491" t="str">
            <v>-</v>
          </cell>
          <cell r="BS491" t="str">
            <v>-</v>
          </cell>
          <cell r="BT491" t="str">
            <v>-</v>
          </cell>
          <cell r="BU491" t="str">
            <v>-</v>
          </cell>
          <cell r="BV491" t="str">
            <v>-</v>
          </cell>
          <cell r="BW491" t="str">
            <v>-</v>
          </cell>
          <cell r="BX491" t="str">
            <v>-</v>
          </cell>
          <cell r="BY491" t="str">
            <v>-</v>
          </cell>
          <cell r="CB491" t="str">
            <v>-</v>
          </cell>
          <cell r="CC491" t="str">
            <v>-</v>
          </cell>
          <cell r="CD491" t="str">
            <v>-</v>
          </cell>
          <cell r="CE491" t="str">
            <v>-</v>
          </cell>
          <cell r="CF491" t="str">
            <v>-</v>
          </cell>
          <cell r="CG491" t="str">
            <v>-</v>
          </cell>
          <cell r="CH491" t="str">
            <v>-</v>
          </cell>
          <cell r="CI491" t="str">
            <v>-</v>
          </cell>
          <cell r="CJ491" t="str">
            <v>-</v>
          </cell>
          <cell r="CK491" t="str">
            <v>-</v>
          </cell>
          <cell r="CL491" t="str">
            <v>-</v>
          </cell>
          <cell r="CM491" t="str">
            <v>-</v>
          </cell>
          <cell r="CN491" t="str">
            <v>-</v>
          </cell>
          <cell r="CO491" t="str">
            <v>-</v>
          </cell>
          <cell r="CP491" t="str">
            <v>-</v>
          </cell>
          <cell r="CQ491" t="str">
            <v>-</v>
          </cell>
          <cell r="CR491" t="str">
            <v>-</v>
          </cell>
          <cell r="CS491" t="str">
            <v>-</v>
          </cell>
          <cell r="CT491" t="str">
            <v>-</v>
          </cell>
          <cell r="CU491" t="str">
            <v>SANTA MARÍA TEXCATITLÁN</v>
          </cell>
          <cell r="CV491" t="str">
            <v>-</v>
          </cell>
          <cell r="CW491" t="str">
            <v>-</v>
          </cell>
          <cell r="CX491" t="str">
            <v>-</v>
          </cell>
          <cell r="CY491" t="str">
            <v>-</v>
          </cell>
          <cell r="CZ491" t="str">
            <v>-</v>
          </cell>
          <cell r="DB491" t="str">
            <v>-</v>
          </cell>
          <cell r="DC491" t="str">
            <v>-</v>
          </cell>
          <cell r="DD491" t="str">
            <v>-</v>
          </cell>
          <cell r="DE491" t="str">
            <v>-</v>
          </cell>
          <cell r="DF491" t="str">
            <v>-</v>
          </cell>
          <cell r="DG491" t="str">
            <v>-</v>
          </cell>
        </row>
        <row r="492">
          <cell r="AT492" t="str">
            <v>-</v>
          </cell>
          <cell r="AU492" t="str">
            <v>-</v>
          </cell>
          <cell r="AV492" t="str">
            <v>-</v>
          </cell>
          <cell r="AW492" t="str">
            <v>-</v>
          </cell>
          <cell r="AX492" t="str">
            <v>-</v>
          </cell>
          <cell r="AY492" t="str">
            <v>-</v>
          </cell>
          <cell r="AZ492" t="str">
            <v>-</v>
          </cell>
          <cell r="BA492" t="str">
            <v>-</v>
          </cell>
          <cell r="BB492" t="str">
            <v>-</v>
          </cell>
          <cell r="BC492" t="str">
            <v>-</v>
          </cell>
          <cell r="BD492" t="str">
            <v>-</v>
          </cell>
          <cell r="BE492" t="str">
            <v>-</v>
          </cell>
          <cell r="BF492" t="str">
            <v>-</v>
          </cell>
          <cell r="BG492" t="str">
            <v>-</v>
          </cell>
          <cell r="BH492" t="str">
            <v>-</v>
          </cell>
          <cell r="BI492" t="str">
            <v>-</v>
          </cell>
          <cell r="BJ492" t="str">
            <v>-</v>
          </cell>
          <cell r="BK492" t="str">
            <v>-</v>
          </cell>
          <cell r="BL492" t="str">
            <v>-</v>
          </cell>
          <cell r="BM492" t="str">
            <v>20437</v>
          </cell>
          <cell r="BN492" t="str">
            <v>-</v>
          </cell>
          <cell r="BO492" t="str">
            <v>-</v>
          </cell>
          <cell r="BP492" t="str">
            <v>-</v>
          </cell>
          <cell r="BQ492" t="str">
            <v>-</v>
          </cell>
          <cell r="BR492" t="str">
            <v>-</v>
          </cell>
          <cell r="BS492" t="str">
            <v>-</v>
          </cell>
          <cell r="BT492" t="str">
            <v>-</v>
          </cell>
          <cell r="BU492" t="str">
            <v>-</v>
          </cell>
          <cell r="BV492" t="str">
            <v>-</v>
          </cell>
          <cell r="BW492" t="str">
            <v>-</v>
          </cell>
          <cell r="BX492" t="str">
            <v>-</v>
          </cell>
          <cell r="BY492" t="str">
            <v>-</v>
          </cell>
          <cell r="CB492" t="str">
            <v>-</v>
          </cell>
          <cell r="CC492" t="str">
            <v>-</v>
          </cell>
          <cell r="CD492" t="str">
            <v>-</v>
          </cell>
          <cell r="CE492" t="str">
            <v>-</v>
          </cell>
          <cell r="CF492" t="str">
            <v>-</v>
          </cell>
          <cell r="CG492" t="str">
            <v>-</v>
          </cell>
          <cell r="CH492" t="str">
            <v>-</v>
          </cell>
          <cell r="CI492" t="str">
            <v>-</v>
          </cell>
          <cell r="CJ492" t="str">
            <v>-</v>
          </cell>
          <cell r="CK492" t="str">
            <v>-</v>
          </cell>
          <cell r="CL492" t="str">
            <v>-</v>
          </cell>
          <cell r="CM492" t="str">
            <v>-</v>
          </cell>
          <cell r="CN492" t="str">
            <v>-</v>
          </cell>
          <cell r="CO492" t="str">
            <v>-</v>
          </cell>
          <cell r="CP492" t="str">
            <v>-</v>
          </cell>
          <cell r="CQ492" t="str">
            <v>-</v>
          </cell>
          <cell r="CR492" t="str">
            <v>-</v>
          </cell>
          <cell r="CS492" t="str">
            <v>-</v>
          </cell>
          <cell r="CT492" t="str">
            <v>-</v>
          </cell>
          <cell r="CU492" t="str">
            <v>SANTA MARÍA TLAHUITOLTEPEC</v>
          </cell>
          <cell r="CV492" t="str">
            <v>-</v>
          </cell>
          <cell r="CW492" t="str">
            <v>-</v>
          </cell>
          <cell r="CX492" t="str">
            <v>-</v>
          </cell>
          <cell r="CY492" t="str">
            <v>-</v>
          </cell>
          <cell r="CZ492" t="str">
            <v>-</v>
          </cell>
          <cell r="DB492" t="str">
            <v>-</v>
          </cell>
          <cell r="DC492" t="str">
            <v>-</v>
          </cell>
          <cell r="DD492" t="str">
            <v>-</v>
          </cell>
          <cell r="DE492" t="str">
            <v>-</v>
          </cell>
          <cell r="DF492" t="str">
            <v>-</v>
          </cell>
          <cell r="DG492" t="str">
            <v>-</v>
          </cell>
        </row>
        <row r="493">
          <cell r="AT493" t="str">
            <v>-</v>
          </cell>
          <cell r="AU493" t="str">
            <v>-</v>
          </cell>
          <cell r="AV493" t="str">
            <v>-</v>
          </cell>
          <cell r="AW493" t="str">
            <v>-</v>
          </cell>
          <cell r="AX493" t="str">
            <v>-</v>
          </cell>
          <cell r="AY493" t="str">
            <v>-</v>
          </cell>
          <cell r="AZ493" t="str">
            <v>-</v>
          </cell>
          <cell r="BA493" t="str">
            <v>-</v>
          </cell>
          <cell r="BB493" t="str">
            <v>-</v>
          </cell>
          <cell r="BC493" t="str">
            <v>-</v>
          </cell>
          <cell r="BD493" t="str">
            <v>-</v>
          </cell>
          <cell r="BE493" t="str">
            <v>-</v>
          </cell>
          <cell r="BF493" t="str">
            <v>-</v>
          </cell>
          <cell r="BG493" t="str">
            <v>-</v>
          </cell>
          <cell r="BH493" t="str">
            <v>-</v>
          </cell>
          <cell r="BI493" t="str">
            <v>-</v>
          </cell>
          <cell r="BJ493" t="str">
            <v>-</v>
          </cell>
          <cell r="BK493" t="str">
            <v>-</v>
          </cell>
          <cell r="BL493" t="str">
            <v>-</v>
          </cell>
          <cell r="BM493" t="str">
            <v>20438</v>
          </cell>
          <cell r="BN493" t="str">
            <v>-</v>
          </cell>
          <cell r="BO493" t="str">
            <v>-</v>
          </cell>
          <cell r="BP493" t="str">
            <v>-</v>
          </cell>
          <cell r="BQ493" t="str">
            <v>-</v>
          </cell>
          <cell r="BR493" t="str">
            <v>-</v>
          </cell>
          <cell r="BS493" t="str">
            <v>-</v>
          </cell>
          <cell r="BT493" t="str">
            <v>-</v>
          </cell>
          <cell r="BU493" t="str">
            <v>-</v>
          </cell>
          <cell r="BV493" t="str">
            <v>-</v>
          </cell>
          <cell r="BW493" t="str">
            <v>-</v>
          </cell>
          <cell r="BX493" t="str">
            <v>-</v>
          </cell>
          <cell r="BY493" t="str">
            <v>-</v>
          </cell>
          <cell r="CB493" t="str">
            <v>-</v>
          </cell>
          <cell r="CC493" t="str">
            <v>-</v>
          </cell>
          <cell r="CD493" t="str">
            <v>-</v>
          </cell>
          <cell r="CE493" t="str">
            <v>-</v>
          </cell>
          <cell r="CF493" t="str">
            <v>-</v>
          </cell>
          <cell r="CG493" t="str">
            <v>-</v>
          </cell>
          <cell r="CH493" t="str">
            <v>-</v>
          </cell>
          <cell r="CI493" t="str">
            <v>-</v>
          </cell>
          <cell r="CJ493" t="str">
            <v>-</v>
          </cell>
          <cell r="CK493" t="str">
            <v>-</v>
          </cell>
          <cell r="CL493" t="str">
            <v>-</v>
          </cell>
          <cell r="CM493" t="str">
            <v>-</v>
          </cell>
          <cell r="CN493" t="str">
            <v>-</v>
          </cell>
          <cell r="CO493" t="str">
            <v>-</v>
          </cell>
          <cell r="CP493" t="str">
            <v>-</v>
          </cell>
          <cell r="CQ493" t="str">
            <v>-</v>
          </cell>
          <cell r="CR493" t="str">
            <v>-</v>
          </cell>
          <cell r="CS493" t="str">
            <v>-</v>
          </cell>
          <cell r="CT493" t="str">
            <v>-</v>
          </cell>
          <cell r="CU493" t="str">
            <v>SANTA MARÍA TLALIXTAC</v>
          </cell>
          <cell r="CV493" t="str">
            <v>-</v>
          </cell>
          <cell r="CW493" t="str">
            <v>-</v>
          </cell>
          <cell r="CX493" t="str">
            <v>-</v>
          </cell>
          <cell r="CY493" t="str">
            <v>-</v>
          </cell>
          <cell r="CZ493" t="str">
            <v>-</v>
          </cell>
          <cell r="DB493" t="str">
            <v>-</v>
          </cell>
          <cell r="DC493" t="str">
            <v>-</v>
          </cell>
          <cell r="DD493" t="str">
            <v>-</v>
          </cell>
          <cell r="DE493" t="str">
            <v>-</v>
          </cell>
          <cell r="DF493" t="str">
            <v>-</v>
          </cell>
          <cell r="DG493" t="str">
            <v>-</v>
          </cell>
        </row>
        <row r="494">
          <cell r="AT494" t="str">
            <v>-</v>
          </cell>
          <cell r="AU494" t="str">
            <v>-</v>
          </cell>
          <cell r="AV494" t="str">
            <v>-</v>
          </cell>
          <cell r="AW494" t="str">
            <v>-</v>
          </cell>
          <cell r="AX494" t="str">
            <v>-</v>
          </cell>
          <cell r="AY494" t="str">
            <v>-</v>
          </cell>
          <cell r="AZ494" t="str">
            <v>-</v>
          </cell>
          <cell r="BA494" t="str">
            <v>-</v>
          </cell>
          <cell r="BB494" t="str">
            <v>-</v>
          </cell>
          <cell r="BC494" t="str">
            <v>-</v>
          </cell>
          <cell r="BD494" t="str">
            <v>-</v>
          </cell>
          <cell r="BE494" t="str">
            <v>-</v>
          </cell>
          <cell r="BF494" t="str">
            <v>-</v>
          </cell>
          <cell r="BG494" t="str">
            <v>-</v>
          </cell>
          <cell r="BH494" t="str">
            <v>-</v>
          </cell>
          <cell r="BI494" t="str">
            <v>-</v>
          </cell>
          <cell r="BJ494" t="str">
            <v>-</v>
          </cell>
          <cell r="BK494" t="str">
            <v>-</v>
          </cell>
          <cell r="BL494" t="str">
            <v>-</v>
          </cell>
          <cell r="BM494" t="str">
            <v>20439</v>
          </cell>
          <cell r="BN494" t="str">
            <v>-</v>
          </cell>
          <cell r="BO494" t="str">
            <v>-</v>
          </cell>
          <cell r="BP494" t="str">
            <v>-</v>
          </cell>
          <cell r="BQ494" t="str">
            <v>-</v>
          </cell>
          <cell r="BR494" t="str">
            <v>-</v>
          </cell>
          <cell r="BS494" t="str">
            <v>-</v>
          </cell>
          <cell r="BT494" t="str">
            <v>-</v>
          </cell>
          <cell r="BU494" t="str">
            <v>-</v>
          </cell>
          <cell r="BV494" t="str">
            <v>-</v>
          </cell>
          <cell r="BW494" t="str">
            <v>-</v>
          </cell>
          <cell r="BX494" t="str">
            <v>-</v>
          </cell>
          <cell r="BY494" t="str">
            <v>-</v>
          </cell>
          <cell r="CB494" t="str">
            <v>-</v>
          </cell>
          <cell r="CC494" t="str">
            <v>-</v>
          </cell>
          <cell r="CD494" t="str">
            <v>-</v>
          </cell>
          <cell r="CE494" t="str">
            <v>-</v>
          </cell>
          <cell r="CF494" t="str">
            <v>-</v>
          </cell>
          <cell r="CG494" t="str">
            <v>-</v>
          </cell>
          <cell r="CH494" t="str">
            <v>-</v>
          </cell>
          <cell r="CI494" t="str">
            <v>-</v>
          </cell>
          <cell r="CJ494" t="str">
            <v>-</v>
          </cell>
          <cell r="CK494" t="str">
            <v>-</v>
          </cell>
          <cell r="CL494" t="str">
            <v>-</v>
          </cell>
          <cell r="CM494" t="str">
            <v>-</v>
          </cell>
          <cell r="CN494" t="str">
            <v>-</v>
          </cell>
          <cell r="CO494" t="str">
            <v>-</v>
          </cell>
          <cell r="CP494" t="str">
            <v>-</v>
          </cell>
          <cell r="CQ494" t="str">
            <v>-</v>
          </cell>
          <cell r="CR494" t="str">
            <v>-</v>
          </cell>
          <cell r="CS494" t="str">
            <v>-</v>
          </cell>
          <cell r="CT494" t="str">
            <v>-</v>
          </cell>
          <cell r="CU494" t="str">
            <v>SANTA MARÍA TONAMECA</v>
          </cell>
          <cell r="CV494" t="str">
            <v>-</v>
          </cell>
          <cell r="CW494" t="str">
            <v>-</v>
          </cell>
          <cell r="CX494" t="str">
            <v>-</v>
          </cell>
          <cell r="CY494" t="str">
            <v>-</v>
          </cell>
          <cell r="CZ494" t="str">
            <v>-</v>
          </cell>
          <cell r="DB494" t="str">
            <v>-</v>
          </cell>
          <cell r="DC494" t="str">
            <v>-</v>
          </cell>
          <cell r="DD494" t="str">
            <v>-</v>
          </cell>
          <cell r="DE494" t="str">
            <v>-</v>
          </cell>
          <cell r="DF494" t="str">
            <v>-</v>
          </cell>
          <cell r="DG494" t="str">
            <v>-</v>
          </cell>
        </row>
        <row r="495">
          <cell r="AT495" t="str">
            <v>-</v>
          </cell>
          <cell r="AU495" t="str">
            <v>-</v>
          </cell>
          <cell r="AV495" t="str">
            <v>-</v>
          </cell>
          <cell r="AW495" t="str">
            <v>-</v>
          </cell>
          <cell r="AX495" t="str">
            <v>-</v>
          </cell>
          <cell r="AY495" t="str">
            <v>-</v>
          </cell>
          <cell r="AZ495" t="str">
            <v>-</v>
          </cell>
          <cell r="BA495" t="str">
            <v>-</v>
          </cell>
          <cell r="BB495" t="str">
            <v>-</v>
          </cell>
          <cell r="BC495" t="str">
            <v>-</v>
          </cell>
          <cell r="BD495" t="str">
            <v>-</v>
          </cell>
          <cell r="BE495" t="str">
            <v>-</v>
          </cell>
          <cell r="BF495" t="str">
            <v>-</v>
          </cell>
          <cell r="BG495" t="str">
            <v>-</v>
          </cell>
          <cell r="BH495" t="str">
            <v>-</v>
          </cell>
          <cell r="BI495" t="str">
            <v>-</v>
          </cell>
          <cell r="BJ495" t="str">
            <v>-</v>
          </cell>
          <cell r="BK495" t="str">
            <v>-</v>
          </cell>
          <cell r="BL495" t="str">
            <v>-</v>
          </cell>
          <cell r="BM495" t="str">
            <v>20440</v>
          </cell>
          <cell r="BN495" t="str">
            <v>-</v>
          </cell>
          <cell r="BO495" t="str">
            <v>-</v>
          </cell>
          <cell r="BP495" t="str">
            <v>-</v>
          </cell>
          <cell r="BQ495" t="str">
            <v>-</v>
          </cell>
          <cell r="BR495" t="str">
            <v>-</v>
          </cell>
          <cell r="BS495" t="str">
            <v>-</v>
          </cell>
          <cell r="BT495" t="str">
            <v>-</v>
          </cell>
          <cell r="BU495" t="str">
            <v>-</v>
          </cell>
          <cell r="BV495" t="str">
            <v>-</v>
          </cell>
          <cell r="BW495" t="str">
            <v>-</v>
          </cell>
          <cell r="BX495" t="str">
            <v>-</v>
          </cell>
          <cell r="BY495" t="str">
            <v>-</v>
          </cell>
          <cell r="CB495" t="str">
            <v>-</v>
          </cell>
          <cell r="CC495" t="str">
            <v>-</v>
          </cell>
          <cell r="CD495" t="str">
            <v>-</v>
          </cell>
          <cell r="CE495" t="str">
            <v>-</v>
          </cell>
          <cell r="CF495" t="str">
            <v>-</v>
          </cell>
          <cell r="CG495" t="str">
            <v>-</v>
          </cell>
          <cell r="CH495" t="str">
            <v>-</v>
          </cell>
          <cell r="CI495" t="str">
            <v>-</v>
          </cell>
          <cell r="CJ495" t="str">
            <v>-</v>
          </cell>
          <cell r="CK495" t="str">
            <v>-</v>
          </cell>
          <cell r="CL495" t="str">
            <v>-</v>
          </cell>
          <cell r="CM495" t="str">
            <v>-</v>
          </cell>
          <cell r="CN495" t="str">
            <v>-</v>
          </cell>
          <cell r="CO495" t="str">
            <v>-</v>
          </cell>
          <cell r="CP495" t="str">
            <v>-</v>
          </cell>
          <cell r="CQ495" t="str">
            <v>-</v>
          </cell>
          <cell r="CR495" t="str">
            <v>-</v>
          </cell>
          <cell r="CS495" t="str">
            <v>-</v>
          </cell>
          <cell r="CT495" t="str">
            <v>-</v>
          </cell>
          <cell r="CU495" t="str">
            <v>SANTA MARÍA TOTOLAPILLA</v>
          </cell>
          <cell r="CV495" t="str">
            <v>-</v>
          </cell>
          <cell r="CW495" t="str">
            <v>-</v>
          </cell>
          <cell r="CX495" t="str">
            <v>-</v>
          </cell>
          <cell r="CY495" t="str">
            <v>-</v>
          </cell>
          <cell r="CZ495" t="str">
            <v>-</v>
          </cell>
          <cell r="DB495" t="str">
            <v>-</v>
          </cell>
          <cell r="DC495" t="str">
            <v>-</v>
          </cell>
          <cell r="DD495" t="str">
            <v>-</v>
          </cell>
          <cell r="DE495" t="str">
            <v>-</v>
          </cell>
          <cell r="DF495" t="str">
            <v>-</v>
          </cell>
          <cell r="DG495" t="str">
            <v>-</v>
          </cell>
        </row>
        <row r="496">
          <cell r="AT496" t="str">
            <v>-</v>
          </cell>
          <cell r="AU496" t="str">
            <v>-</v>
          </cell>
          <cell r="AV496" t="str">
            <v>-</v>
          </cell>
          <cell r="AW496" t="str">
            <v>-</v>
          </cell>
          <cell r="AX496" t="str">
            <v>-</v>
          </cell>
          <cell r="AY496" t="str">
            <v>-</v>
          </cell>
          <cell r="AZ496" t="str">
            <v>-</v>
          </cell>
          <cell r="BA496" t="str">
            <v>-</v>
          </cell>
          <cell r="BB496" t="str">
            <v>-</v>
          </cell>
          <cell r="BC496" t="str">
            <v>-</v>
          </cell>
          <cell r="BD496" t="str">
            <v>-</v>
          </cell>
          <cell r="BE496" t="str">
            <v>-</v>
          </cell>
          <cell r="BF496" t="str">
            <v>-</v>
          </cell>
          <cell r="BG496" t="str">
            <v>-</v>
          </cell>
          <cell r="BH496" t="str">
            <v>-</v>
          </cell>
          <cell r="BI496" t="str">
            <v>-</v>
          </cell>
          <cell r="BJ496" t="str">
            <v>-</v>
          </cell>
          <cell r="BK496" t="str">
            <v>-</v>
          </cell>
          <cell r="BL496" t="str">
            <v>-</v>
          </cell>
          <cell r="BM496" t="str">
            <v>20441</v>
          </cell>
          <cell r="BN496" t="str">
            <v>-</v>
          </cell>
          <cell r="BO496" t="str">
            <v>-</v>
          </cell>
          <cell r="BP496" t="str">
            <v>-</v>
          </cell>
          <cell r="BQ496" t="str">
            <v>-</v>
          </cell>
          <cell r="BR496" t="str">
            <v>-</v>
          </cell>
          <cell r="BS496" t="str">
            <v>-</v>
          </cell>
          <cell r="BT496" t="str">
            <v>-</v>
          </cell>
          <cell r="BU496" t="str">
            <v>-</v>
          </cell>
          <cell r="BV496" t="str">
            <v>-</v>
          </cell>
          <cell r="BW496" t="str">
            <v>-</v>
          </cell>
          <cell r="BX496" t="str">
            <v>-</v>
          </cell>
          <cell r="BY496" t="str">
            <v>-</v>
          </cell>
          <cell r="CB496" t="str">
            <v>-</v>
          </cell>
          <cell r="CC496" t="str">
            <v>-</v>
          </cell>
          <cell r="CD496" t="str">
            <v>-</v>
          </cell>
          <cell r="CE496" t="str">
            <v>-</v>
          </cell>
          <cell r="CF496" t="str">
            <v>-</v>
          </cell>
          <cell r="CG496" t="str">
            <v>-</v>
          </cell>
          <cell r="CH496" t="str">
            <v>-</v>
          </cell>
          <cell r="CI496" t="str">
            <v>-</v>
          </cell>
          <cell r="CJ496" t="str">
            <v>-</v>
          </cell>
          <cell r="CK496" t="str">
            <v>-</v>
          </cell>
          <cell r="CL496" t="str">
            <v>-</v>
          </cell>
          <cell r="CM496" t="str">
            <v>-</v>
          </cell>
          <cell r="CN496" t="str">
            <v>-</v>
          </cell>
          <cell r="CO496" t="str">
            <v>-</v>
          </cell>
          <cell r="CP496" t="str">
            <v>-</v>
          </cell>
          <cell r="CQ496" t="str">
            <v>-</v>
          </cell>
          <cell r="CR496" t="str">
            <v>-</v>
          </cell>
          <cell r="CS496" t="str">
            <v>-</v>
          </cell>
          <cell r="CT496" t="str">
            <v>-</v>
          </cell>
          <cell r="CU496" t="str">
            <v>SANTA MARÍA XADANI</v>
          </cell>
          <cell r="CV496" t="str">
            <v>-</v>
          </cell>
          <cell r="CW496" t="str">
            <v>-</v>
          </cell>
          <cell r="CX496" t="str">
            <v>-</v>
          </cell>
          <cell r="CY496" t="str">
            <v>-</v>
          </cell>
          <cell r="CZ496" t="str">
            <v>-</v>
          </cell>
          <cell r="DB496" t="str">
            <v>-</v>
          </cell>
          <cell r="DC496" t="str">
            <v>-</v>
          </cell>
          <cell r="DD496" t="str">
            <v>-</v>
          </cell>
          <cell r="DE496" t="str">
            <v>-</v>
          </cell>
          <cell r="DF496" t="str">
            <v>-</v>
          </cell>
          <cell r="DG496" t="str">
            <v>-</v>
          </cell>
        </row>
        <row r="497">
          <cell r="AT497" t="str">
            <v>-</v>
          </cell>
          <cell r="AU497" t="str">
            <v>-</v>
          </cell>
          <cell r="AV497" t="str">
            <v>-</v>
          </cell>
          <cell r="AW497" t="str">
            <v>-</v>
          </cell>
          <cell r="AX497" t="str">
            <v>-</v>
          </cell>
          <cell r="AY497" t="str">
            <v>-</v>
          </cell>
          <cell r="AZ497" t="str">
            <v>-</v>
          </cell>
          <cell r="BA497" t="str">
            <v>-</v>
          </cell>
          <cell r="BB497" t="str">
            <v>-</v>
          </cell>
          <cell r="BC497" t="str">
            <v>-</v>
          </cell>
          <cell r="BD497" t="str">
            <v>-</v>
          </cell>
          <cell r="BE497" t="str">
            <v>-</v>
          </cell>
          <cell r="BF497" t="str">
            <v>-</v>
          </cell>
          <cell r="BG497" t="str">
            <v>-</v>
          </cell>
          <cell r="BH497" t="str">
            <v>-</v>
          </cell>
          <cell r="BI497" t="str">
            <v>-</v>
          </cell>
          <cell r="BJ497" t="str">
            <v>-</v>
          </cell>
          <cell r="BK497" t="str">
            <v>-</v>
          </cell>
          <cell r="BL497" t="str">
            <v>-</v>
          </cell>
          <cell r="BM497" t="str">
            <v>20442</v>
          </cell>
          <cell r="BN497" t="str">
            <v>-</v>
          </cell>
          <cell r="BO497" t="str">
            <v>-</v>
          </cell>
          <cell r="BP497" t="str">
            <v>-</v>
          </cell>
          <cell r="BQ497" t="str">
            <v>-</v>
          </cell>
          <cell r="BR497" t="str">
            <v>-</v>
          </cell>
          <cell r="BS497" t="str">
            <v>-</v>
          </cell>
          <cell r="BT497" t="str">
            <v>-</v>
          </cell>
          <cell r="BU497" t="str">
            <v>-</v>
          </cell>
          <cell r="BV497" t="str">
            <v>-</v>
          </cell>
          <cell r="BW497" t="str">
            <v>-</v>
          </cell>
          <cell r="BX497" t="str">
            <v>-</v>
          </cell>
          <cell r="BY497" t="str">
            <v>-</v>
          </cell>
          <cell r="CB497" t="str">
            <v>-</v>
          </cell>
          <cell r="CC497" t="str">
            <v>-</v>
          </cell>
          <cell r="CD497" t="str">
            <v>-</v>
          </cell>
          <cell r="CE497" t="str">
            <v>-</v>
          </cell>
          <cell r="CF497" t="str">
            <v>-</v>
          </cell>
          <cell r="CG497" t="str">
            <v>-</v>
          </cell>
          <cell r="CH497" t="str">
            <v>-</v>
          </cell>
          <cell r="CI497" t="str">
            <v>-</v>
          </cell>
          <cell r="CJ497" t="str">
            <v>-</v>
          </cell>
          <cell r="CK497" t="str">
            <v>-</v>
          </cell>
          <cell r="CL497" t="str">
            <v>-</v>
          </cell>
          <cell r="CM497" t="str">
            <v>-</v>
          </cell>
          <cell r="CN497" t="str">
            <v>-</v>
          </cell>
          <cell r="CO497" t="str">
            <v>-</v>
          </cell>
          <cell r="CP497" t="str">
            <v>-</v>
          </cell>
          <cell r="CQ497" t="str">
            <v>-</v>
          </cell>
          <cell r="CR497" t="str">
            <v>-</v>
          </cell>
          <cell r="CS497" t="str">
            <v>-</v>
          </cell>
          <cell r="CT497" t="str">
            <v>-</v>
          </cell>
          <cell r="CU497" t="str">
            <v>SANTA MARÍA YALINA</v>
          </cell>
          <cell r="CV497" t="str">
            <v>-</v>
          </cell>
          <cell r="CW497" t="str">
            <v>-</v>
          </cell>
          <cell r="CX497" t="str">
            <v>-</v>
          </cell>
          <cell r="CY497" t="str">
            <v>-</v>
          </cell>
          <cell r="CZ497" t="str">
            <v>-</v>
          </cell>
          <cell r="DB497" t="str">
            <v>-</v>
          </cell>
          <cell r="DC497" t="str">
            <v>-</v>
          </cell>
          <cell r="DD497" t="str">
            <v>-</v>
          </cell>
          <cell r="DE497" t="str">
            <v>-</v>
          </cell>
          <cell r="DF497" t="str">
            <v>-</v>
          </cell>
          <cell r="DG497" t="str">
            <v>-</v>
          </cell>
        </row>
        <row r="498">
          <cell r="AT498" t="str">
            <v>-</v>
          </cell>
          <cell r="AU498" t="str">
            <v>-</v>
          </cell>
          <cell r="AV498" t="str">
            <v>-</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t="str">
            <v>-</v>
          </cell>
          <cell r="BJ498" t="str">
            <v>-</v>
          </cell>
          <cell r="BK498" t="str">
            <v>-</v>
          </cell>
          <cell r="BL498" t="str">
            <v>-</v>
          </cell>
          <cell r="BM498" t="str">
            <v>20443</v>
          </cell>
          <cell r="BN498" t="str">
            <v>-</v>
          </cell>
          <cell r="BO498" t="str">
            <v>-</v>
          </cell>
          <cell r="BP498" t="str">
            <v>-</v>
          </cell>
          <cell r="BQ498" t="str">
            <v>-</v>
          </cell>
          <cell r="BR498" t="str">
            <v>-</v>
          </cell>
          <cell r="BS498" t="str">
            <v>-</v>
          </cell>
          <cell r="BT498" t="str">
            <v>-</v>
          </cell>
          <cell r="BU498" t="str">
            <v>-</v>
          </cell>
          <cell r="BV498" t="str">
            <v>-</v>
          </cell>
          <cell r="BW498" t="str">
            <v>-</v>
          </cell>
          <cell r="BX498" t="str">
            <v>-</v>
          </cell>
          <cell r="BY498" t="str">
            <v>-</v>
          </cell>
          <cell r="CB498" t="str">
            <v>-</v>
          </cell>
          <cell r="CC498" t="str">
            <v>-</v>
          </cell>
          <cell r="CD498" t="str">
            <v>-</v>
          </cell>
          <cell r="CE498" t="str">
            <v>-</v>
          </cell>
          <cell r="CF498" t="str">
            <v>-</v>
          </cell>
          <cell r="CG498" t="str">
            <v>-</v>
          </cell>
          <cell r="CH498" t="str">
            <v>-</v>
          </cell>
          <cell r="CI498" t="str">
            <v>-</v>
          </cell>
          <cell r="CJ498" t="str">
            <v>-</v>
          </cell>
          <cell r="CK498" t="str">
            <v>-</v>
          </cell>
          <cell r="CL498" t="str">
            <v>-</v>
          </cell>
          <cell r="CM498" t="str">
            <v>-</v>
          </cell>
          <cell r="CN498" t="str">
            <v>-</v>
          </cell>
          <cell r="CO498" t="str">
            <v>-</v>
          </cell>
          <cell r="CP498" t="str">
            <v>-</v>
          </cell>
          <cell r="CQ498" t="str">
            <v>-</v>
          </cell>
          <cell r="CR498" t="str">
            <v>-</v>
          </cell>
          <cell r="CS498" t="str">
            <v>-</v>
          </cell>
          <cell r="CT498" t="str">
            <v>-</v>
          </cell>
          <cell r="CU498" t="str">
            <v>SANTA MARÍA YAVESÍA</v>
          </cell>
          <cell r="CV498" t="str">
            <v>-</v>
          </cell>
          <cell r="CW498" t="str">
            <v>-</v>
          </cell>
          <cell r="CX498" t="str">
            <v>-</v>
          </cell>
          <cell r="CY498" t="str">
            <v>-</v>
          </cell>
          <cell r="CZ498" t="str">
            <v>-</v>
          </cell>
          <cell r="DB498" t="str">
            <v>-</v>
          </cell>
          <cell r="DC498" t="str">
            <v>-</v>
          </cell>
          <cell r="DD498" t="str">
            <v>-</v>
          </cell>
          <cell r="DE498" t="str">
            <v>-</v>
          </cell>
          <cell r="DF498" t="str">
            <v>-</v>
          </cell>
          <cell r="DG498" t="str">
            <v>-</v>
          </cell>
        </row>
        <row r="499">
          <cell r="AT499" t="str">
            <v>-</v>
          </cell>
          <cell r="AU499" t="str">
            <v>-</v>
          </cell>
          <cell r="AV499" t="str">
            <v>-</v>
          </cell>
          <cell r="AW499" t="str">
            <v>-</v>
          </cell>
          <cell r="AX499" t="str">
            <v>-</v>
          </cell>
          <cell r="AY499" t="str">
            <v>-</v>
          </cell>
          <cell r="AZ499" t="str">
            <v>-</v>
          </cell>
          <cell r="BA499" t="str">
            <v>-</v>
          </cell>
          <cell r="BB499" t="str">
            <v>-</v>
          </cell>
          <cell r="BC499" t="str">
            <v>-</v>
          </cell>
          <cell r="BD499" t="str">
            <v>-</v>
          </cell>
          <cell r="BE499" t="str">
            <v>-</v>
          </cell>
          <cell r="BF499" t="str">
            <v>-</v>
          </cell>
          <cell r="BG499" t="str">
            <v>-</v>
          </cell>
          <cell r="BH499" t="str">
            <v>-</v>
          </cell>
          <cell r="BI499" t="str">
            <v>-</v>
          </cell>
          <cell r="BJ499" t="str">
            <v>-</v>
          </cell>
          <cell r="BK499" t="str">
            <v>-</v>
          </cell>
          <cell r="BL499" t="str">
            <v>-</v>
          </cell>
          <cell r="BM499" t="str">
            <v>20444</v>
          </cell>
          <cell r="BN499" t="str">
            <v>-</v>
          </cell>
          <cell r="BO499" t="str">
            <v>-</v>
          </cell>
          <cell r="BP499" t="str">
            <v>-</v>
          </cell>
          <cell r="BQ499" t="str">
            <v>-</v>
          </cell>
          <cell r="BR499" t="str">
            <v>-</v>
          </cell>
          <cell r="BS499" t="str">
            <v>-</v>
          </cell>
          <cell r="BT499" t="str">
            <v>-</v>
          </cell>
          <cell r="BU499" t="str">
            <v>-</v>
          </cell>
          <cell r="BV499" t="str">
            <v>-</v>
          </cell>
          <cell r="BW499" t="str">
            <v>-</v>
          </cell>
          <cell r="BX499" t="str">
            <v>-</v>
          </cell>
          <cell r="BY499" t="str">
            <v>-</v>
          </cell>
          <cell r="CB499" t="str">
            <v>-</v>
          </cell>
          <cell r="CC499" t="str">
            <v>-</v>
          </cell>
          <cell r="CD499" t="str">
            <v>-</v>
          </cell>
          <cell r="CE499" t="str">
            <v>-</v>
          </cell>
          <cell r="CF499" t="str">
            <v>-</v>
          </cell>
          <cell r="CG499" t="str">
            <v>-</v>
          </cell>
          <cell r="CH499" t="str">
            <v>-</v>
          </cell>
          <cell r="CI499" t="str">
            <v>-</v>
          </cell>
          <cell r="CJ499" t="str">
            <v>-</v>
          </cell>
          <cell r="CK499" t="str">
            <v>-</v>
          </cell>
          <cell r="CL499" t="str">
            <v>-</v>
          </cell>
          <cell r="CM499" t="str">
            <v>-</v>
          </cell>
          <cell r="CN499" t="str">
            <v>-</v>
          </cell>
          <cell r="CO499" t="str">
            <v>-</v>
          </cell>
          <cell r="CP499" t="str">
            <v>-</v>
          </cell>
          <cell r="CQ499" t="str">
            <v>-</v>
          </cell>
          <cell r="CR499" t="str">
            <v>-</v>
          </cell>
          <cell r="CS499" t="str">
            <v>-</v>
          </cell>
          <cell r="CT499" t="str">
            <v>-</v>
          </cell>
          <cell r="CU499" t="str">
            <v>SANTA MARÍA YOLOTEPEC</v>
          </cell>
          <cell r="CV499" t="str">
            <v>-</v>
          </cell>
          <cell r="CW499" t="str">
            <v>-</v>
          </cell>
          <cell r="CX499" t="str">
            <v>-</v>
          </cell>
          <cell r="CY499" t="str">
            <v>-</v>
          </cell>
          <cell r="CZ499" t="str">
            <v>-</v>
          </cell>
          <cell r="DB499" t="str">
            <v>-</v>
          </cell>
          <cell r="DC499" t="str">
            <v>-</v>
          </cell>
          <cell r="DD499" t="str">
            <v>-</v>
          </cell>
          <cell r="DE499" t="str">
            <v>-</v>
          </cell>
          <cell r="DF499" t="str">
            <v>-</v>
          </cell>
          <cell r="DG499" t="str">
            <v>-</v>
          </cell>
        </row>
        <row r="500">
          <cell r="AT500" t="str">
            <v>-</v>
          </cell>
          <cell r="AU500" t="str">
            <v>-</v>
          </cell>
          <cell r="AV500" t="str">
            <v>-</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t="str">
            <v>-</v>
          </cell>
          <cell r="BJ500" t="str">
            <v>-</v>
          </cell>
          <cell r="BK500" t="str">
            <v>-</v>
          </cell>
          <cell r="BL500" t="str">
            <v>-</v>
          </cell>
          <cell r="BM500" t="str">
            <v>20445</v>
          </cell>
          <cell r="BN500" t="str">
            <v>-</v>
          </cell>
          <cell r="BO500" t="str">
            <v>-</v>
          </cell>
          <cell r="BP500" t="str">
            <v>-</v>
          </cell>
          <cell r="BQ500" t="str">
            <v>-</v>
          </cell>
          <cell r="BR500" t="str">
            <v>-</v>
          </cell>
          <cell r="BS500" t="str">
            <v>-</v>
          </cell>
          <cell r="BT500" t="str">
            <v>-</v>
          </cell>
          <cell r="BU500" t="str">
            <v>-</v>
          </cell>
          <cell r="BV500" t="str">
            <v>-</v>
          </cell>
          <cell r="BW500" t="str">
            <v>-</v>
          </cell>
          <cell r="BX500" t="str">
            <v>-</v>
          </cell>
          <cell r="BY500" t="str">
            <v>-</v>
          </cell>
          <cell r="CB500" t="str">
            <v>-</v>
          </cell>
          <cell r="CC500" t="str">
            <v>-</v>
          </cell>
          <cell r="CD500" t="str">
            <v>-</v>
          </cell>
          <cell r="CE500" t="str">
            <v>-</v>
          </cell>
          <cell r="CF500" t="str">
            <v>-</v>
          </cell>
          <cell r="CG500" t="str">
            <v>-</v>
          </cell>
          <cell r="CH500" t="str">
            <v>-</v>
          </cell>
          <cell r="CI500" t="str">
            <v>-</v>
          </cell>
          <cell r="CJ500" t="str">
            <v>-</v>
          </cell>
          <cell r="CK500" t="str">
            <v>-</v>
          </cell>
          <cell r="CL500" t="str">
            <v>-</v>
          </cell>
          <cell r="CM500" t="str">
            <v>-</v>
          </cell>
          <cell r="CN500" t="str">
            <v>-</v>
          </cell>
          <cell r="CO500" t="str">
            <v>-</v>
          </cell>
          <cell r="CP500" t="str">
            <v>-</v>
          </cell>
          <cell r="CQ500" t="str">
            <v>-</v>
          </cell>
          <cell r="CR500" t="str">
            <v>-</v>
          </cell>
          <cell r="CS500" t="str">
            <v>-</v>
          </cell>
          <cell r="CT500" t="str">
            <v>-</v>
          </cell>
          <cell r="CU500" t="str">
            <v>SANTA MARÍA YOSOYÚA</v>
          </cell>
          <cell r="CV500" t="str">
            <v>-</v>
          </cell>
          <cell r="CW500" t="str">
            <v>-</v>
          </cell>
          <cell r="CX500" t="str">
            <v>-</v>
          </cell>
          <cell r="CY500" t="str">
            <v>-</v>
          </cell>
          <cell r="CZ500" t="str">
            <v>-</v>
          </cell>
          <cell r="DB500" t="str">
            <v>-</v>
          </cell>
          <cell r="DC500" t="str">
            <v>-</v>
          </cell>
          <cell r="DD500" t="str">
            <v>-</v>
          </cell>
          <cell r="DE500" t="str">
            <v>-</v>
          </cell>
          <cell r="DF500" t="str">
            <v>-</v>
          </cell>
          <cell r="DG500" t="str">
            <v>-</v>
          </cell>
        </row>
        <row r="501">
          <cell r="AT501" t="str">
            <v>-</v>
          </cell>
          <cell r="AU501" t="str">
            <v>-</v>
          </cell>
          <cell r="AV501" t="str">
            <v>-</v>
          </cell>
          <cell r="AW501" t="str">
            <v>-</v>
          </cell>
          <cell r="AX501" t="str">
            <v>-</v>
          </cell>
          <cell r="AY501" t="str">
            <v>-</v>
          </cell>
          <cell r="AZ501" t="str">
            <v>-</v>
          </cell>
          <cell r="BA501" t="str">
            <v>-</v>
          </cell>
          <cell r="BB501" t="str">
            <v>-</v>
          </cell>
          <cell r="BC501" t="str">
            <v>-</v>
          </cell>
          <cell r="BD501" t="str">
            <v>-</v>
          </cell>
          <cell r="BE501" t="str">
            <v>-</v>
          </cell>
          <cell r="BF501" t="str">
            <v>-</v>
          </cell>
          <cell r="BG501" t="str">
            <v>-</v>
          </cell>
          <cell r="BH501" t="str">
            <v>-</v>
          </cell>
          <cell r="BI501" t="str">
            <v>-</v>
          </cell>
          <cell r="BJ501" t="str">
            <v>-</v>
          </cell>
          <cell r="BK501" t="str">
            <v>-</v>
          </cell>
          <cell r="BL501" t="str">
            <v>-</v>
          </cell>
          <cell r="BM501" t="str">
            <v>20446</v>
          </cell>
          <cell r="BN501" t="str">
            <v>-</v>
          </cell>
          <cell r="BO501" t="str">
            <v>-</v>
          </cell>
          <cell r="BP501" t="str">
            <v>-</v>
          </cell>
          <cell r="BQ501" t="str">
            <v>-</v>
          </cell>
          <cell r="BR501" t="str">
            <v>-</v>
          </cell>
          <cell r="BS501" t="str">
            <v>-</v>
          </cell>
          <cell r="BT501" t="str">
            <v>-</v>
          </cell>
          <cell r="BU501" t="str">
            <v>-</v>
          </cell>
          <cell r="BV501" t="str">
            <v>-</v>
          </cell>
          <cell r="BW501" t="str">
            <v>-</v>
          </cell>
          <cell r="BX501" t="str">
            <v>-</v>
          </cell>
          <cell r="BY501" t="str">
            <v>-</v>
          </cell>
          <cell r="CB501" t="str">
            <v>-</v>
          </cell>
          <cell r="CC501" t="str">
            <v>-</v>
          </cell>
          <cell r="CD501" t="str">
            <v>-</v>
          </cell>
          <cell r="CE501" t="str">
            <v>-</v>
          </cell>
          <cell r="CF501" t="str">
            <v>-</v>
          </cell>
          <cell r="CG501" t="str">
            <v>-</v>
          </cell>
          <cell r="CH501" t="str">
            <v>-</v>
          </cell>
          <cell r="CI501" t="str">
            <v>-</v>
          </cell>
          <cell r="CJ501" t="str">
            <v>-</v>
          </cell>
          <cell r="CK501" t="str">
            <v>-</v>
          </cell>
          <cell r="CL501" t="str">
            <v>-</v>
          </cell>
          <cell r="CM501" t="str">
            <v>-</v>
          </cell>
          <cell r="CN501" t="str">
            <v>-</v>
          </cell>
          <cell r="CO501" t="str">
            <v>-</v>
          </cell>
          <cell r="CP501" t="str">
            <v>-</v>
          </cell>
          <cell r="CQ501" t="str">
            <v>-</v>
          </cell>
          <cell r="CR501" t="str">
            <v>-</v>
          </cell>
          <cell r="CS501" t="str">
            <v>-</v>
          </cell>
          <cell r="CT501" t="str">
            <v>-</v>
          </cell>
          <cell r="CU501" t="str">
            <v>SANTA MARÍA YUCUHITI</v>
          </cell>
          <cell r="CV501" t="str">
            <v>-</v>
          </cell>
          <cell r="CW501" t="str">
            <v>-</v>
          </cell>
          <cell r="CX501" t="str">
            <v>-</v>
          </cell>
          <cell r="CY501" t="str">
            <v>-</v>
          </cell>
          <cell r="CZ501" t="str">
            <v>-</v>
          </cell>
          <cell r="DB501" t="str">
            <v>-</v>
          </cell>
          <cell r="DC501" t="str">
            <v>-</v>
          </cell>
          <cell r="DD501" t="str">
            <v>-</v>
          </cell>
          <cell r="DE501" t="str">
            <v>-</v>
          </cell>
          <cell r="DF501" t="str">
            <v>-</v>
          </cell>
          <cell r="DG501" t="str">
            <v>-</v>
          </cell>
        </row>
        <row r="502">
          <cell r="AT502" t="str">
            <v>-</v>
          </cell>
          <cell r="AU502" t="str">
            <v>-</v>
          </cell>
          <cell r="AV502" t="str">
            <v>-</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t="str">
            <v>-</v>
          </cell>
          <cell r="BJ502" t="str">
            <v>-</v>
          </cell>
          <cell r="BK502" t="str">
            <v>-</v>
          </cell>
          <cell r="BL502" t="str">
            <v>-</v>
          </cell>
          <cell r="BM502" t="str">
            <v>20447</v>
          </cell>
          <cell r="BN502" t="str">
            <v>-</v>
          </cell>
          <cell r="BO502" t="str">
            <v>-</v>
          </cell>
          <cell r="BP502" t="str">
            <v>-</v>
          </cell>
          <cell r="BQ502" t="str">
            <v>-</v>
          </cell>
          <cell r="BR502" t="str">
            <v>-</v>
          </cell>
          <cell r="BS502" t="str">
            <v>-</v>
          </cell>
          <cell r="BT502" t="str">
            <v>-</v>
          </cell>
          <cell r="BU502" t="str">
            <v>-</v>
          </cell>
          <cell r="BV502" t="str">
            <v>-</v>
          </cell>
          <cell r="BW502" t="str">
            <v>-</v>
          </cell>
          <cell r="BX502" t="str">
            <v>-</v>
          </cell>
          <cell r="BY502" t="str">
            <v>-</v>
          </cell>
          <cell r="CB502" t="str">
            <v>-</v>
          </cell>
          <cell r="CC502" t="str">
            <v>-</v>
          </cell>
          <cell r="CD502" t="str">
            <v>-</v>
          </cell>
          <cell r="CE502" t="str">
            <v>-</v>
          </cell>
          <cell r="CF502" t="str">
            <v>-</v>
          </cell>
          <cell r="CG502" t="str">
            <v>-</v>
          </cell>
          <cell r="CH502" t="str">
            <v>-</v>
          </cell>
          <cell r="CI502" t="str">
            <v>-</v>
          </cell>
          <cell r="CJ502" t="str">
            <v>-</v>
          </cell>
          <cell r="CK502" t="str">
            <v>-</v>
          </cell>
          <cell r="CL502" t="str">
            <v>-</v>
          </cell>
          <cell r="CM502" t="str">
            <v>-</v>
          </cell>
          <cell r="CN502" t="str">
            <v>-</v>
          </cell>
          <cell r="CO502" t="str">
            <v>-</v>
          </cell>
          <cell r="CP502" t="str">
            <v>-</v>
          </cell>
          <cell r="CQ502" t="str">
            <v>-</v>
          </cell>
          <cell r="CR502" t="str">
            <v>-</v>
          </cell>
          <cell r="CS502" t="str">
            <v>-</v>
          </cell>
          <cell r="CT502" t="str">
            <v>-</v>
          </cell>
          <cell r="CU502" t="str">
            <v>SANTA MARÍA ZACATEPEC</v>
          </cell>
          <cell r="CV502" t="str">
            <v>-</v>
          </cell>
          <cell r="CW502" t="str">
            <v>-</v>
          </cell>
          <cell r="CX502" t="str">
            <v>-</v>
          </cell>
          <cell r="CY502" t="str">
            <v>-</v>
          </cell>
          <cell r="CZ502" t="str">
            <v>-</v>
          </cell>
          <cell r="DB502" t="str">
            <v>-</v>
          </cell>
          <cell r="DC502" t="str">
            <v>-</v>
          </cell>
          <cell r="DD502" t="str">
            <v>-</v>
          </cell>
          <cell r="DE502" t="str">
            <v>-</v>
          </cell>
          <cell r="DF502" t="str">
            <v>-</v>
          </cell>
          <cell r="DG502" t="str">
            <v>-</v>
          </cell>
        </row>
        <row r="503">
          <cell r="AT503" t="str">
            <v>-</v>
          </cell>
          <cell r="AU503" t="str">
            <v>-</v>
          </cell>
          <cell r="AV503" t="str">
            <v>-</v>
          </cell>
          <cell r="AW503" t="str">
            <v>-</v>
          </cell>
          <cell r="AX503" t="str">
            <v>-</v>
          </cell>
          <cell r="AY503" t="str">
            <v>-</v>
          </cell>
          <cell r="AZ503" t="str">
            <v>-</v>
          </cell>
          <cell r="BA503" t="str">
            <v>-</v>
          </cell>
          <cell r="BB503" t="str">
            <v>-</v>
          </cell>
          <cell r="BC503" t="str">
            <v>-</v>
          </cell>
          <cell r="BD503" t="str">
            <v>-</v>
          </cell>
          <cell r="BE503" t="str">
            <v>-</v>
          </cell>
          <cell r="BF503" t="str">
            <v>-</v>
          </cell>
          <cell r="BG503" t="str">
            <v>-</v>
          </cell>
          <cell r="BH503" t="str">
            <v>-</v>
          </cell>
          <cell r="BI503" t="str">
            <v>-</v>
          </cell>
          <cell r="BJ503" t="str">
            <v>-</v>
          </cell>
          <cell r="BK503" t="str">
            <v>-</v>
          </cell>
          <cell r="BL503" t="str">
            <v>-</v>
          </cell>
          <cell r="BM503" t="str">
            <v>20448</v>
          </cell>
          <cell r="BN503" t="str">
            <v>-</v>
          </cell>
          <cell r="BO503" t="str">
            <v>-</v>
          </cell>
          <cell r="BP503" t="str">
            <v>-</v>
          </cell>
          <cell r="BQ503" t="str">
            <v>-</v>
          </cell>
          <cell r="BR503" t="str">
            <v>-</v>
          </cell>
          <cell r="BS503" t="str">
            <v>-</v>
          </cell>
          <cell r="BT503" t="str">
            <v>-</v>
          </cell>
          <cell r="BU503" t="str">
            <v>-</v>
          </cell>
          <cell r="BV503" t="str">
            <v>-</v>
          </cell>
          <cell r="BW503" t="str">
            <v>-</v>
          </cell>
          <cell r="BX503" t="str">
            <v>-</v>
          </cell>
          <cell r="BY503" t="str">
            <v>-</v>
          </cell>
          <cell r="CB503" t="str">
            <v>-</v>
          </cell>
          <cell r="CC503" t="str">
            <v>-</v>
          </cell>
          <cell r="CD503" t="str">
            <v>-</v>
          </cell>
          <cell r="CE503" t="str">
            <v>-</v>
          </cell>
          <cell r="CF503" t="str">
            <v>-</v>
          </cell>
          <cell r="CG503" t="str">
            <v>-</v>
          </cell>
          <cell r="CH503" t="str">
            <v>-</v>
          </cell>
          <cell r="CI503" t="str">
            <v>-</v>
          </cell>
          <cell r="CJ503" t="str">
            <v>-</v>
          </cell>
          <cell r="CK503" t="str">
            <v>-</v>
          </cell>
          <cell r="CL503" t="str">
            <v>-</v>
          </cell>
          <cell r="CM503" t="str">
            <v>-</v>
          </cell>
          <cell r="CN503" t="str">
            <v>-</v>
          </cell>
          <cell r="CO503" t="str">
            <v>-</v>
          </cell>
          <cell r="CP503" t="str">
            <v>-</v>
          </cell>
          <cell r="CQ503" t="str">
            <v>-</v>
          </cell>
          <cell r="CR503" t="str">
            <v>-</v>
          </cell>
          <cell r="CS503" t="str">
            <v>-</v>
          </cell>
          <cell r="CT503" t="str">
            <v>-</v>
          </cell>
          <cell r="CU503" t="str">
            <v>SANTA MARÍA ZANIZA</v>
          </cell>
          <cell r="CV503" t="str">
            <v>-</v>
          </cell>
          <cell r="CW503" t="str">
            <v>-</v>
          </cell>
          <cell r="CX503" t="str">
            <v>-</v>
          </cell>
          <cell r="CY503" t="str">
            <v>-</v>
          </cell>
          <cell r="CZ503" t="str">
            <v>-</v>
          </cell>
          <cell r="DB503" t="str">
            <v>-</v>
          </cell>
          <cell r="DC503" t="str">
            <v>-</v>
          </cell>
          <cell r="DD503" t="str">
            <v>-</v>
          </cell>
          <cell r="DE503" t="str">
            <v>-</v>
          </cell>
          <cell r="DF503" t="str">
            <v>-</v>
          </cell>
          <cell r="DG503" t="str">
            <v>-</v>
          </cell>
        </row>
        <row r="504">
          <cell r="AT504" t="str">
            <v>-</v>
          </cell>
          <cell r="AU504" t="str">
            <v>-</v>
          </cell>
          <cell r="AV504" t="str">
            <v>-</v>
          </cell>
          <cell r="AW504" t="str">
            <v>-</v>
          </cell>
          <cell r="AX504" t="str">
            <v>-</v>
          </cell>
          <cell r="AY504" t="str">
            <v>-</v>
          </cell>
          <cell r="AZ504" t="str">
            <v>-</v>
          </cell>
          <cell r="BA504" t="str">
            <v>-</v>
          </cell>
          <cell r="BB504" t="str">
            <v>-</v>
          </cell>
          <cell r="BC504" t="str">
            <v>-</v>
          </cell>
          <cell r="BD504" t="str">
            <v>-</v>
          </cell>
          <cell r="BE504" t="str">
            <v>-</v>
          </cell>
          <cell r="BF504" t="str">
            <v>-</v>
          </cell>
          <cell r="BG504" t="str">
            <v>-</v>
          </cell>
          <cell r="BH504" t="str">
            <v>-</v>
          </cell>
          <cell r="BI504" t="str">
            <v>-</v>
          </cell>
          <cell r="BJ504" t="str">
            <v>-</v>
          </cell>
          <cell r="BK504" t="str">
            <v>-</v>
          </cell>
          <cell r="BL504" t="str">
            <v>-</v>
          </cell>
          <cell r="BM504" t="str">
            <v>20449</v>
          </cell>
          <cell r="BN504" t="str">
            <v>-</v>
          </cell>
          <cell r="BO504" t="str">
            <v>-</v>
          </cell>
          <cell r="BP504" t="str">
            <v>-</v>
          </cell>
          <cell r="BQ504" t="str">
            <v>-</v>
          </cell>
          <cell r="BR504" t="str">
            <v>-</v>
          </cell>
          <cell r="BS504" t="str">
            <v>-</v>
          </cell>
          <cell r="BT504" t="str">
            <v>-</v>
          </cell>
          <cell r="BU504" t="str">
            <v>-</v>
          </cell>
          <cell r="BV504" t="str">
            <v>-</v>
          </cell>
          <cell r="BW504" t="str">
            <v>-</v>
          </cell>
          <cell r="BX504" t="str">
            <v>-</v>
          </cell>
          <cell r="BY504" t="str">
            <v>-</v>
          </cell>
          <cell r="CB504" t="str">
            <v>-</v>
          </cell>
          <cell r="CC504" t="str">
            <v>-</v>
          </cell>
          <cell r="CD504" t="str">
            <v>-</v>
          </cell>
          <cell r="CE504" t="str">
            <v>-</v>
          </cell>
          <cell r="CF504" t="str">
            <v>-</v>
          </cell>
          <cell r="CG504" t="str">
            <v>-</v>
          </cell>
          <cell r="CH504" t="str">
            <v>-</v>
          </cell>
          <cell r="CI504" t="str">
            <v>-</v>
          </cell>
          <cell r="CJ504" t="str">
            <v>-</v>
          </cell>
          <cell r="CK504" t="str">
            <v>-</v>
          </cell>
          <cell r="CL504" t="str">
            <v>-</v>
          </cell>
          <cell r="CM504" t="str">
            <v>-</v>
          </cell>
          <cell r="CN504" t="str">
            <v>-</v>
          </cell>
          <cell r="CO504" t="str">
            <v>-</v>
          </cell>
          <cell r="CP504" t="str">
            <v>-</v>
          </cell>
          <cell r="CQ504" t="str">
            <v>-</v>
          </cell>
          <cell r="CR504" t="str">
            <v>-</v>
          </cell>
          <cell r="CS504" t="str">
            <v>-</v>
          </cell>
          <cell r="CT504" t="str">
            <v>-</v>
          </cell>
          <cell r="CU504" t="str">
            <v>SANTA MARÍA ZOQUITLÁN</v>
          </cell>
          <cell r="CV504" t="str">
            <v>-</v>
          </cell>
          <cell r="CW504" t="str">
            <v>-</v>
          </cell>
          <cell r="CX504" t="str">
            <v>-</v>
          </cell>
          <cell r="CY504" t="str">
            <v>-</v>
          </cell>
          <cell r="CZ504" t="str">
            <v>-</v>
          </cell>
          <cell r="DB504" t="str">
            <v>-</v>
          </cell>
          <cell r="DC504" t="str">
            <v>-</v>
          </cell>
          <cell r="DD504" t="str">
            <v>-</v>
          </cell>
          <cell r="DE504" t="str">
            <v>-</v>
          </cell>
          <cell r="DF504" t="str">
            <v>-</v>
          </cell>
          <cell r="DG504" t="str">
            <v>-</v>
          </cell>
        </row>
        <row r="505">
          <cell r="AT505" t="str">
            <v>-</v>
          </cell>
          <cell r="AU505" t="str">
            <v>-</v>
          </cell>
          <cell r="AV505" t="str">
            <v>-</v>
          </cell>
          <cell r="AW505" t="str">
            <v>-</v>
          </cell>
          <cell r="AX505" t="str">
            <v>-</v>
          </cell>
          <cell r="AY505" t="str">
            <v>-</v>
          </cell>
          <cell r="AZ505" t="str">
            <v>-</v>
          </cell>
          <cell r="BA505" t="str">
            <v>-</v>
          </cell>
          <cell r="BB505" t="str">
            <v>-</v>
          </cell>
          <cell r="BC505" t="str">
            <v>-</v>
          </cell>
          <cell r="BD505" t="str">
            <v>-</v>
          </cell>
          <cell r="BE505" t="str">
            <v>-</v>
          </cell>
          <cell r="BF505" t="str">
            <v>-</v>
          </cell>
          <cell r="BG505" t="str">
            <v>-</v>
          </cell>
          <cell r="BH505" t="str">
            <v>-</v>
          </cell>
          <cell r="BI505" t="str">
            <v>-</v>
          </cell>
          <cell r="BJ505" t="str">
            <v>-</v>
          </cell>
          <cell r="BK505" t="str">
            <v>-</v>
          </cell>
          <cell r="BL505" t="str">
            <v>-</v>
          </cell>
          <cell r="BM505" t="str">
            <v>20450</v>
          </cell>
          <cell r="BN505" t="str">
            <v>-</v>
          </cell>
          <cell r="BO505" t="str">
            <v>-</v>
          </cell>
          <cell r="BP505" t="str">
            <v>-</v>
          </cell>
          <cell r="BQ505" t="str">
            <v>-</v>
          </cell>
          <cell r="BR505" t="str">
            <v>-</v>
          </cell>
          <cell r="BS505" t="str">
            <v>-</v>
          </cell>
          <cell r="BT505" t="str">
            <v>-</v>
          </cell>
          <cell r="BU505" t="str">
            <v>-</v>
          </cell>
          <cell r="BV505" t="str">
            <v>-</v>
          </cell>
          <cell r="BW505" t="str">
            <v>-</v>
          </cell>
          <cell r="BX505" t="str">
            <v>-</v>
          </cell>
          <cell r="BY505" t="str">
            <v>-</v>
          </cell>
          <cell r="CB505" t="str">
            <v>-</v>
          </cell>
          <cell r="CC505" t="str">
            <v>-</v>
          </cell>
          <cell r="CD505" t="str">
            <v>-</v>
          </cell>
          <cell r="CE505" t="str">
            <v>-</v>
          </cell>
          <cell r="CF505" t="str">
            <v>-</v>
          </cell>
          <cell r="CG505" t="str">
            <v>-</v>
          </cell>
          <cell r="CH505" t="str">
            <v>-</v>
          </cell>
          <cell r="CI505" t="str">
            <v>-</v>
          </cell>
          <cell r="CJ505" t="str">
            <v>-</v>
          </cell>
          <cell r="CK505" t="str">
            <v>-</v>
          </cell>
          <cell r="CL505" t="str">
            <v>-</v>
          </cell>
          <cell r="CM505" t="str">
            <v>-</v>
          </cell>
          <cell r="CN505" t="str">
            <v>-</v>
          </cell>
          <cell r="CO505" t="str">
            <v>-</v>
          </cell>
          <cell r="CP505" t="str">
            <v>-</v>
          </cell>
          <cell r="CQ505" t="str">
            <v>-</v>
          </cell>
          <cell r="CR505" t="str">
            <v>-</v>
          </cell>
          <cell r="CS505" t="str">
            <v>-</v>
          </cell>
          <cell r="CT505" t="str">
            <v>-</v>
          </cell>
          <cell r="CU505" t="str">
            <v>SANTIAGO AMOLTEPEC</v>
          </cell>
          <cell r="CV505" t="str">
            <v>-</v>
          </cell>
          <cell r="CW505" t="str">
            <v>-</v>
          </cell>
          <cell r="CX505" t="str">
            <v>-</v>
          </cell>
          <cell r="CY505" t="str">
            <v>-</v>
          </cell>
          <cell r="CZ505" t="str">
            <v>-</v>
          </cell>
          <cell r="DB505" t="str">
            <v>-</v>
          </cell>
          <cell r="DC505" t="str">
            <v>-</v>
          </cell>
          <cell r="DD505" t="str">
            <v>-</v>
          </cell>
          <cell r="DE505" t="str">
            <v>-</v>
          </cell>
          <cell r="DF505" t="str">
            <v>-</v>
          </cell>
          <cell r="DG505" t="str">
            <v>-</v>
          </cell>
        </row>
        <row r="506">
          <cell r="AT506" t="str">
            <v>-</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t="str">
            <v>-</v>
          </cell>
          <cell r="BJ506" t="str">
            <v>-</v>
          </cell>
          <cell r="BK506" t="str">
            <v>-</v>
          </cell>
          <cell r="BL506" t="str">
            <v>-</v>
          </cell>
          <cell r="BM506" t="str">
            <v>20451</v>
          </cell>
          <cell r="BN506" t="str">
            <v>-</v>
          </cell>
          <cell r="BO506" t="str">
            <v>-</v>
          </cell>
          <cell r="BP506" t="str">
            <v>-</v>
          </cell>
          <cell r="BQ506" t="str">
            <v>-</v>
          </cell>
          <cell r="BR506" t="str">
            <v>-</v>
          </cell>
          <cell r="BS506" t="str">
            <v>-</v>
          </cell>
          <cell r="BT506" t="str">
            <v>-</v>
          </cell>
          <cell r="BU506" t="str">
            <v>-</v>
          </cell>
          <cell r="BV506" t="str">
            <v>-</v>
          </cell>
          <cell r="BW506" t="str">
            <v>-</v>
          </cell>
          <cell r="BX506" t="str">
            <v>-</v>
          </cell>
          <cell r="BY506" t="str">
            <v>-</v>
          </cell>
          <cell r="CB506" t="str">
            <v>-</v>
          </cell>
          <cell r="CC506" t="str">
            <v>-</v>
          </cell>
          <cell r="CD506" t="str">
            <v>-</v>
          </cell>
          <cell r="CE506" t="str">
            <v>-</v>
          </cell>
          <cell r="CF506" t="str">
            <v>-</v>
          </cell>
          <cell r="CG506" t="str">
            <v>-</v>
          </cell>
          <cell r="CH506" t="str">
            <v>-</v>
          </cell>
          <cell r="CI506" t="str">
            <v>-</v>
          </cell>
          <cell r="CJ506" t="str">
            <v>-</v>
          </cell>
          <cell r="CK506" t="str">
            <v>-</v>
          </cell>
          <cell r="CL506" t="str">
            <v>-</v>
          </cell>
          <cell r="CM506" t="str">
            <v>-</v>
          </cell>
          <cell r="CN506" t="str">
            <v>-</v>
          </cell>
          <cell r="CO506" t="str">
            <v>-</v>
          </cell>
          <cell r="CP506" t="str">
            <v>-</v>
          </cell>
          <cell r="CQ506" t="str">
            <v>-</v>
          </cell>
          <cell r="CR506" t="str">
            <v>-</v>
          </cell>
          <cell r="CS506" t="str">
            <v>-</v>
          </cell>
          <cell r="CT506" t="str">
            <v>-</v>
          </cell>
          <cell r="CU506" t="str">
            <v>SANTIAGO APOALA</v>
          </cell>
          <cell r="CV506" t="str">
            <v>-</v>
          </cell>
          <cell r="CW506" t="str">
            <v>-</v>
          </cell>
          <cell r="CX506" t="str">
            <v>-</v>
          </cell>
          <cell r="CY506" t="str">
            <v>-</v>
          </cell>
          <cell r="CZ506" t="str">
            <v>-</v>
          </cell>
          <cell r="DB506" t="str">
            <v>-</v>
          </cell>
          <cell r="DC506" t="str">
            <v>-</v>
          </cell>
          <cell r="DD506" t="str">
            <v>-</v>
          </cell>
          <cell r="DE506" t="str">
            <v>-</v>
          </cell>
          <cell r="DF506" t="str">
            <v>-</v>
          </cell>
          <cell r="DG506" t="str">
            <v>-</v>
          </cell>
        </row>
        <row r="507">
          <cell r="AT507" t="str">
            <v>-</v>
          </cell>
          <cell r="AU507" t="str">
            <v>-</v>
          </cell>
          <cell r="AV507" t="str">
            <v>-</v>
          </cell>
          <cell r="AW507" t="str">
            <v>-</v>
          </cell>
          <cell r="AX507" t="str">
            <v>-</v>
          </cell>
          <cell r="AY507" t="str">
            <v>-</v>
          </cell>
          <cell r="AZ507" t="str">
            <v>-</v>
          </cell>
          <cell r="BA507" t="str">
            <v>-</v>
          </cell>
          <cell r="BB507" t="str">
            <v>-</v>
          </cell>
          <cell r="BC507" t="str">
            <v>-</v>
          </cell>
          <cell r="BD507" t="str">
            <v>-</v>
          </cell>
          <cell r="BE507" t="str">
            <v>-</v>
          </cell>
          <cell r="BF507" t="str">
            <v>-</v>
          </cell>
          <cell r="BG507" t="str">
            <v>-</v>
          </cell>
          <cell r="BH507" t="str">
            <v>-</v>
          </cell>
          <cell r="BI507" t="str">
            <v>-</v>
          </cell>
          <cell r="BJ507" t="str">
            <v>-</v>
          </cell>
          <cell r="BK507" t="str">
            <v>-</v>
          </cell>
          <cell r="BL507" t="str">
            <v>-</v>
          </cell>
          <cell r="BM507" t="str">
            <v>20452</v>
          </cell>
          <cell r="BN507" t="str">
            <v>-</v>
          </cell>
          <cell r="BO507" t="str">
            <v>-</v>
          </cell>
          <cell r="BP507" t="str">
            <v>-</v>
          </cell>
          <cell r="BQ507" t="str">
            <v>-</v>
          </cell>
          <cell r="BR507" t="str">
            <v>-</v>
          </cell>
          <cell r="BS507" t="str">
            <v>-</v>
          </cell>
          <cell r="BT507" t="str">
            <v>-</v>
          </cell>
          <cell r="BU507" t="str">
            <v>-</v>
          </cell>
          <cell r="BV507" t="str">
            <v>-</v>
          </cell>
          <cell r="BW507" t="str">
            <v>-</v>
          </cell>
          <cell r="BX507" t="str">
            <v>-</v>
          </cell>
          <cell r="BY507" t="str">
            <v>-</v>
          </cell>
          <cell r="CB507" t="str">
            <v>-</v>
          </cell>
          <cell r="CC507" t="str">
            <v>-</v>
          </cell>
          <cell r="CD507" t="str">
            <v>-</v>
          </cell>
          <cell r="CE507" t="str">
            <v>-</v>
          </cell>
          <cell r="CF507" t="str">
            <v>-</v>
          </cell>
          <cell r="CG507" t="str">
            <v>-</v>
          </cell>
          <cell r="CH507" t="str">
            <v>-</v>
          </cell>
          <cell r="CI507" t="str">
            <v>-</v>
          </cell>
          <cell r="CJ507" t="str">
            <v>-</v>
          </cell>
          <cell r="CK507" t="str">
            <v>-</v>
          </cell>
          <cell r="CL507" t="str">
            <v>-</v>
          </cell>
          <cell r="CM507" t="str">
            <v>-</v>
          </cell>
          <cell r="CN507" t="str">
            <v>-</v>
          </cell>
          <cell r="CO507" t="str">
            <v>-</v>
          </cell>
          <cell r="CP507" t="str">
            <v>-</v>
          </cell>
          <cell r="CQ507" t="str">
            <v>-</v>
          </cell>
          <cell r="CR507" t="str">
            <v>-</v>
          </cell>
          <cell r="CS507" t="str">
            <v>-</v>
          </cell>
          <cell r="CT507" t="str">
            <v>-</v>
          </cell>
          <cell r="CU507" t="str">
            <v>SANTIAGO APÓSTOL</v>
          </cell>
          <cell r="CV507" t="str">
            <v>-</v>
          </cell>
          <cell r="CW507" t="str">
            <v>-</v>
          </cell>
          <cell r="CX507" t="str">
            <v>-</v>
          </cell>
          <cell r="CY507" t="str">
            <v>-</v>
          </cell>
          <cell r="CZ507" t="str">
            <v>-</v>
          </cell>
          <cell r="DB507" t="str">
            <v>-</v>
          </cell>
          <cell r="DC507" t="str">
            <v>-</v>
          </cell>
          <cell r="DD507" t="str">
            <v>-</v>
          </cell>
          <cell r="DE507" t="str">
            <v>-</v>
          </cell>
          <cell r="DF507" t="str">
            <v>-</v>
          </cell>
          <cell r="DG507" t="str">
            <v>-</v>
          </cell>
        </row>
        <row r="508">
          <cell r="AT508" t="str">
            <v>-</v>
          </cell>
          <cell r="AU508" t="str">
            <v>-</v>
          </cell>
          <cell r="AV508" t="str">
            <v>-</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t="str">
            <v>-</v>
          </cell>
          <cell r="BJ508" t="str">
            <v>-</v>
          </cell>
          <cell r="BK508" t="str">
            <v>-</v>
          </cell>
          <cell r="BL508" t="str">
            <v>-</v>
          </cell>
          <cell r="BM508" t="str">
            <v>20453</v>
          </cell>
          <cell r="BN508" t="str">
            <v>-</v>
          </cell>
          <cell r="BO508" t="str">
            <v>-</v>
          </cell>
          <cell r="BP508" t="str">
            <v>-</v>
          </cell>
          <cell r="BQ508" t="str">
            <v>-</v>
          </cell>
          <cell r="BR508" t="str">
            <v>-</v>
          </cell>
          <cell r="BS508" t="str">
            <v>-</v>
          </cell>
          <cell r="BT508" t="str">
            <v>-</v>
          </cell>
          <cell r="BU508" t="str">
            <v>-</v>
          </cell>
          <cell r="BV508" t="str">
            <v>-</v>
          </cell>
          <cell r="BW508" t="str">
            <v>-</v>
          </cell>
          <cell r="BX508" t="str">
            <v>-</v>
          </cell>
          <cell r="BY508" t="str">
            <v>-</v>
          </cell>
          <cell r="CB508" t="str">
            <v>-</v>
          </cell>
          <cell r="CC508" t="str">
            <v>-</v>
          </cell>
          <cell r="CD508" t="str">
            <v>-</v>
          </cell>
          <cell r="CE508" t="str">
            <v>-</v>
          </cell>
          <cell r="CF508" t="str">
            <v>-</v>
          </cell>
          <cell r="CG508" t="str">
            <v>-</v>
          </cell>
          <cell r="CH508" t="str">
            <v>-</v>
          </cell>
          <cell r="CI508" t="str">
            <v>-</v>
          </cell>
          <cell r="CJ508" t="str">
            <v>-</v>
          </cell>
          <cell r="CK508" t="str">
            <v>-</v>
          </cell>
          <cell r="CL508" t="str">
            <v>-</v>
          </cell>
          <cell r="CM508" t="str">
            <v>-</v>
          </cell>
          <cell r="CN508" t="str">
            <v>-</v>
          </cell>
          <cell r="CO508" t="str">
            <v>-</v>
          </cell>
          <cell r="CP508" t="str">
            <v>-</v>
          </cell>
          <cell r="CQ508" t="str">
            <v>-</v>
          </cell>
          <cell r="CR508" t="str">
            <v>-</v>
          </cell>
          <cell r="CS508" t="str">
            <v>-</v>
          </cell>
          <cell r="CT508" t="str">
            <v>-</v>
          </cell>
          <cell r="CU508" t="str">
            <v>SANTIAGO ASTATA</v>
          </cell>
          <cell r="CV508" t="str">
            <v>-</v>
          </cell>
          <cell r="CW508" t="str">
            <v>-</v>
          </cell>
          <cell r="CX508" t="str">
            <v>-</v>
          </cell>
          <cell r="CY508" t="str">
            <v>-</v>
          </cell>
          <cell r="CZ508" t="str">
            <v>-</v>
          </cell>
          <cell r="DB508" t="str">
            <v>-</v>
          </cell>
          <cell r="DC508" t="str">
            <v>-</v>
          </cell>
          <cell r="DD508" t="str">
            <v>-</v>
          </cell>
          <cell r="DE508" t="str">
            <v>-</v>
          </cell>
          <cell r="DF508" t="str">
            <v>-</v>
          </cell>
          <cell r="DG508" t="str">
            <v>-</v>
          </cell>
        </row>
        <row r="509">
          <cell r="AT509" t="str">
            <v>-</v>
          </cell>
          <cell r="AU509" t="str">
            <v>-</v>
          </cell>
          <cell r="AV509" t="str">
            <v>-</v>
          </cell>
          <cell r="AW509" t="str">
            <v>-</v>
          </cell>
          <cell r="AX509" t="str">
            <v>-</v>
          </cell>
          <cell r="AY509" t="str">
            <v>-</v>
          </cell>
          <cell r="AZ509" t="str">
            <v>-</v>
          </cell>
          <cell r="BA509" t="str">
            <v>-</v>
          </cell>
          <cell r="BB509" t="str">
            <v>-</v>
          </cell>
          <cell r="BC509" t="str">
            <v>-</v>
          </cell>
          <cell r="BD509" t="str">
            <v>-</v>
          </cell>
          <cell r="BE509" t="str">
            <v>-</v>
          </cell>
          <cell r="BF509" t="str">
            <v>-</v>
          </cell>
          <cell r="BG509" t="str">
            <v>-</v>
          </cell>
          <cell r="BH509" t="str">
            <v>-</v>
          </cell>
          <cell r="BI509" t="str">
            <v>-</v>
          </cell>
          <cell r="BJ509" t="str">
            <v>-</v>
          </cell>
          <cell r="BK509" t="str">
            <v>-</v>
          </cell>
          <cell r="BL509" t="str">
            <v>-</v>
          </cell>
          <cell r="BM509" t="str">
            <v>20454</v>
          </cell>
          <cell r="BN509" t="str">
            <v>-</v>
          </cell>
          <cell r="BO509" t="str">
            <v>-</v>
          </cell>
          <cell r="BP509" t="str">
            <v>-</v>
          </cell>
          <cell r="BQ509" t="str">
            <v>-</v>
          </cell>
          <cell r="BR509" t="str">
            <v>-</v>
          </cell>
          <cell r="BS509" t="str">
            <v>-</v>
          </cell>
          <cell r="BT509" t="str">
            <v>-</v>
          </cell>
          <cell r="BU509" t="str">
            <v>-</v>
          </cell>
          <cell r="BV509" t="str">
            <v>-</v>
          </cell>
          <cell r="BW509" t="str">
            <v>-</v>
          </cell>
          <cell r="BX509" t="str">
            <v>-</v>
          </cell>
          <cell r="BY509" t="str">
            <v>-</v>
          </cell>
          <cell r="CB509" t="str">
            <v>-</v>
          </cell>
          <cell r="CC509" t="str">
            <v>-</v>
          </cell>
          <cell r="CD509" t="str">
            <v>-</v>
          </cell>
          <cell r="CE509" t="str">
            <v>-</v>
          </cell>
          <cell r="CF509" t="str">
            <v>-</v>
          </cell>
          <cell r="CG509" t="str">
            <v>-</v>
          </cell>
          <cell r="CH509" t="str">
            <v>-</v>
          </cell>
          <cell r="CI509" t="str">
            <v>-</v>
          </cell>
          <cell r="CJ509" t="str">
            <v>-</v>
          </cell>
          <cell r="CK509" t="str">
            <v>-</v>
          </cell>
          <cell r="CL509" t="str">
            <v>-</v>
          </cell>
          <cell r="CM509" t="str">
            <v>-</v>
          </cell>
          <cell r="CN509" t="str">
            <v>-</v>
          </cell>
          <cell r="CO509" t="str">
            <v>-</v>
          </cell>
          <cell r="CP509" t="str">
            <v>-</v>
          </cell>
          <cell r="CQ509" t="str">
            <v>-</v>
          </cell>
          <cell r="CR509" t="str">
            <v>-</v>
          </cell>
          <cell r="CS509" t="str">
            <v>-</v>
          </cell>
          <cell r="CT509" t="str">
            <v>-</v>
          </cell>
          <cell r="CU509" t="str">
            <v>SANTIAGO ATITLÁN</v>
          </cell>
          <cell r="CV509" t="str">
            <v>-</v>
          </cell>
          <cell r="CW509" t="str">
            <v>-</v>
          </cell>
          <cell r="CX509" t="str">
            <v>-</v>
          </cell>
          <cell r="CY509" t="str">
            <v>-</v>
          </cell>
          <cell r="CZ509" t="str">
            <v>-</v>
          </cell>
          <cell r="DB509" t="str">
            <v>-</v>
          </cell>
          <cell r="DC509" t="str">
            <v>-</v>
          </cell>
          <cell r="DD509" t="str">
            <v>-</v>
          </cell>
          <cell r="DE509" t="str">
            <v>-</v>
          </cell>
          <cell r="DF509" t="str">
            <v>-</v>
          </cell>
          <cell r="DG509" t="str">
            <v>-</v>
          </cell>
        </row>
        <row r="510">
          <cell r="AT510" t="str">
            <v>-</v>
          </cell>
          <cell r="AU510" t="str">
            <v>-</v>
          </cell>
          <cell r="AV510" t="str">
            <v>-</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t="str">
            <v>-</v>
          </cell>
          <cell r="BJ510" t="str">
            <v>-</v>
          </cell>
          <cell r="BK510" t="str">
            <v>-</v>
          </cell>
          <cell r="BL510" t="str">
            <v>-</v>
          </cell>
          <cell r="BM510" t="str">
            <v>20455</v>
          </cell>
          <cell r="BN510" t="str">
            <v>-</v>
          </cell>
          <cell r="BO510" t="str">
            <v>-</v>
          </cell>
          <cell r="BP510" t="str">
            <v>-</v>
          </cell>
          <cell r="BQ510" t="str">
            <v>-</v>
          </cell>
          <cell r="BR510" t="str">
            <v>-</v>
          </cell>
          <cell r="BS510" t="str">
            <v>-</v>
          </cell>
          <cell r="BT510" t="str">
            <v>-</v>
          </cell>
          <cell r="BU510" t="str">
            <v>-</v>
          </cell>
          <cell r="BV510" t="str">
            <v>-</v>
          </cell>
          <cell r="BW510" t="str">
            <v>-</v>
          </cell>
          <cell r="BX510" t="str">
            <v>-</v>
          </cell>
          <cell r="BY510" t="str">
            <v>-</v>
          </cell>
          <cell r="CB510" t="str">
            <v>-</v>
          </cell>
          <cell r="CC510" t="str">
            <v>-</v>
          </cell>
          <cell r="CD510" t="str">
            <v>-</v>
          </cell>
          <cell r="CE510" t="str">
            <v>-</v>
          </cell>
          <cell r="CF510" t="str">
            <v>-</v>
          </cell>
          <cell r="CG510" t="str">
            <v>-</v>
          </cell>
          <cell r="CH510" t="str">
            <v>-</v>
          </cell>
          <cell r="CI510" t="str">
            <v>-</v>
          </cell>
          <cell r="CJ510" t="str">
            <v>-</v>
          </cell>
          <cell r="CK510" t="str">
            <v>-</v>
          </cell>
          <cell r="CL510" t="str">
            <v>-</v>
          </cell>
          <cell r="CM510" t="str">
            <v>-</v>
          </cell>
          <cell r="CN510" t="str">
            <v>-</v>
          </cell>
          <cell r="CO510" t="str">
            <v>-</v>
          </cell>
          <cell r="CP510" t="str">
            <v>-</v>
          </cell>
          <cell r="CQ510" t="str">
            <v>-</v>
          </cell>
          <cell r="CR510" t="str">
            <v>-</v>
          </cell>
          <cell r="CS510" t="str">
            <v>-</v>
          </cell>
          <cell r="CT510" t="str">
            <v>-</v>
          </cell>
          <cell r="CU510" t="str">
            <v>SANTIAGO AYUQUILILLA</v>
          </cell>
          <cell r="CV510" t="str">
            <v>-</v>
          </cell>
          <cell r="CW510" t="str">
            <v>-</v>
          </cell>
          <cell r="CX510" t="str">
            <v>-</v>
          </cell>
          <cell r="CY510" t="str">
            <v>-</v>
          </cell>
          <cell r="CZ510" t="str">
            <v>-</v>
          </cell>
          <cell r="DB510" t="str">
            <v>-</v>
          </cell>
          <cell r="DC510" t="str">
            <v>-</v>
          </cell>
          <cell r="DD510" t="str">
            <v>-</v>
          </cell>
          <cell r="DE510" t="str">
            <v>-</v>
          </cell>
          <cell r="DF510" t="str">
            <v>-</v>
          </cell>
          <cell r="DG510" t="str">
            <v>-</v>
          </cell>
        </row>
        <row r="511">
          <cell r="AT511" t="str">
            <v>-</v>
          </cell>
          <cell r="AU511" t="str">
            <v>-</v>
          </cell>
          <cell r="AV511" t="str">
            <v>-</v>
          </cell>
          <cell r="AW511" t="str">
            <v>-</v>
          </cell>
          <cell r="AX511" t="str">
            <v>-</v>
          </cell>
          <cell r="AY511" t="str">
            <v>-</v>
          </cell>
          <cell r="AZ511" t="str">
            <v>-</v>
          </cell>
          <cell r="BA511" t="str">
            <v>-</v>
          </cell>
          <cell r="BB511" t="str">
            <v>-</v>
          </cell>
          <cell r="BC511" t="str">
            <v>-</v>
          </cell>
          <cell r="BD511" t="str">
            <v>-</v>
          </cell>
          <cell r="BE511" t="str">
            <v>-</v>
          </cell>
          <cell r="BF511" t="str">
            <v>-</v>
          </cell>
          <cell r="BG511" t="str">
            <v>-</v>
          </cell>
          <cell r="BH511" t="str">
            <v>-</v>
          </cell>
          <cell r="BI511" t="str">
            <v>-</v>
          </cell>
          <cell r="BJ511" t="str">
            <v>-</v>
          </cell>
          <cell r="BK511" t="str">
            <v>-</v>
          </cell>
          <cell r="BL511" t="str">
            <v>-</v>
          </cell>
          <cell r="BM511" t="str">
            <v>20456</v>
          </cell>
          <cell r="BN511" t="str">
            <v>-</v>
          </cell>
          <cell r="BO511" t="str">
            <v>-</v>
          </cell>
          <cell r="BP511" t="str">
            <v>-</v>
          </cell>
          <cell r="BQ511" t="str">
            <v>-</v>
          </cell>
          <cell r="BR511" t="str">
            <v>-</v>
          </cell>
          <cell r="BS511" t="str">
            <v>-</v>
          </cell>
          <cell r="BT511" t="str">
            <v>-</v>
          </cell>
          <cell r="BU511" t="str">
            <v>-</v>
          </cell>
          <cell r="BV511" t="str">
            <v>-</v>
          </cell>
          <cell r="BW511" t="str">
            <v>-</v>
          </cell>
          <cell r="BX511" t="str">
            <v>-</v>
          </cell>
          <cell r="BY511" t="str">
            <v>-</v>
          </cell>
          <cell r="CB511" t="str">
            <v>-</v>
          </cell>
          <cell r="CC511" t="str">
            <v>-</v>
          </cell>
          <cell r="CD511" t="str">
            <v>-</v>
          </cell>
          <cell r="CE511" t="str">
            <v>-</v>
          </cell>
          <cell r="CF511" t="str">
            <v>-</v>
          </cell>
          <cell r="CG511" t="str">
            <v>-</v>
          </cell>
          <cell r="CH511" t="str">
            <v>-</v>
          </cell>
          <cell r="CI511" t="str">
            <v>-</v>
          </cell>
          <cell r="CJ511" t="str">
            <v>-</v>
          </cell>
          <cell r="CK511" t="str">
            <v>-</v>
          </cell>
          <cell r="CL511" t="str">
            <v>-</v>
          </cell>
          <cell r="CM511" t="str">
            <v>-</v>
          </cell>
          <cell r="CN511" t="str">
            <v>-</v>
          </cell>
          <cell r="CO511" t="str">
            <v>-</v>
          </cell>
          <cell r="CP511" t="str">
            <v>-</v>
          </cell>
          <cell r="CQ511" t="str">
            <v>-</v>
          </cell>
          <cell r="CR511" t="str">
            <v>-</v>
          </cell>
          <cell r="CS511" t="str">
            <v>-</v>
          </cell>
          <cell r="CT511" t="str">
            <v>-</v>
          </cell>
          <cell r="CU511" t="str">
            <v>SANTIAGO CACALOXTEPEC</v>
          </cell>
          <cell r="CV511" t="str">
            <v>-</v>
          </cell>
          <cell r="CW511" t="str">
            <v>-</v>
          </cell>
          <cell r="CX511" t="str">
            <v>-</v>
          </cell>
          <cell r="CY511" t="str">
            <v>-</v>
          </cell>
          <cell r="CZ511" t="str">
            <v>-</v>
          </cell>
          <cell r="DB511" t="str">
            <v>-</v>
          </cell>
          <cell r="DC511" t="str">
            <v>-</v>
          </cell>
          <cell r="DD511" t="str">
            <v>-</v>
          </cell>
          <cell r="DE511" t="str">
            <v>-</v>
          </cell>
          <cell r="DF511" t="str">
            <v>-</v>
          </cell>
          <cell r="DG511" t="str">
            <v>-</v>
          </cell>
        </row>
        <row r="512">
          <cell r="AT512" t="str">
            <v>-</v>
          </cell>
          <cell r="AU512" t="str">
            <v>-</v>
          </cell>
          <cell r="AV512" t="str">
            <v>-</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t="str">
            <v>-</v>
          </cell>
          <cell r="BJ512" t="str">
            <v>-</v>
          </cell>
          <cell r="BK512" t="str">
            <v>-</v>
          </cell>
          <cell r="BL512" t="str">
            <v>-</v>
          </cell>
          <cell r="BM512" t="str">
            <v>20457</v>
          </cell>
          <cell r="BN512" t="str">
            <v>-</v>
          </cell>
          <cell r="BO512" t="str">
            <v>-</v>
          </cell>
          <cell r="BP512" t="str">
            <v>-</v>
          </cell>
          <cell r="BQ512" t="str">
            <v>-</v>
          </cell>
          <cell r="BR512" t="str">
            <v>-</v>
          </cell>
          <cell r="BS512" t="str">
            <v>-</v>
          </cell>
          <cell r="BT512" t="str">
            <v>-</v>
          </cell>
          <cell r="BU512" t="str">
            <v>-</v>
          </cell>
          <cell r="BV512" t="str">
            <v>-</v>
          </cell>
          <cell r="BW512" t="str">
            <v>-</v>
          </cell>
          <cell r="BX512" t="str">
            <v>-</v>
          </cell>
          <cell r="BY512" t="str">
            <v>-</v>
          </cell>
          <cell r="CB512" t="str">
            <v>-</v>
          </cell>
          <cell r="CC512" t="str">
            <v>-</v>
          </cell>
          <cell r="CD512" t="str">
            <v>-</v>
          </cell>
          <cell r="CE512" t="str">
            <v>-</v>
          </cell>
          <cell r="CF512" t="str">
            <v>-</v>
          </cell>
          <cell r="CG512" t="str">
            <v>-</v>
          </cell>
          <cell r="CH512" t="str">
            <v>-</v>
          </cell>
          <cell r="CI512" t="str">
            <v>-</v>
          </cell>
          <cell r="CJ512" t="str">
            <v>-</v>
          </cell>
          <cell r="CK512" t="str">
            <v>-</v>
          </cell>
          <cell r="CL512" t="str">
            <v>-</v>
          </cell>
          <cell r="CM512" t="str">
            <v>-</v>
          </cell>
          <cell r="CN512" t="str">
            <v>-</v>
          </cell>
          <cell r="CO512" t="str">
            <v>-</v>
          </cell>
          <cell r="CP512" t="str">
            <v>-</v>
          </cell>
          <cell r="CQ512" t="str">
            <v>-</v>
          </cell>
          <cell r="CR512" t="str">
            <v>-</v>
          </cell>
          <cell r="CS512" t="str">
            <v>-</v>
          </cell>
          <cell r="CT512" t="str">
            <v>-</v>
          </cell>
          <cell r="CU512" t="str">
            <v>SANTIAGO CAMOTLÁN</v>
          </cell>
          <cell r="CV512" t="str">
            <v>-</v>
          </cell>
          <cell r="CW512" t="str">
            <v>-</v>
          </cell>
          <cell r="CX512" t="str">
            <v>-</v>
          </cell>
          <cell r="CY512" t="str">
            <v>-</v>
          </cell>
          <cell r="CZ512" t="str">
            <v>-</v>
          </cell>
          <cell r="DB512" t="str">
            <v>-</v>
          </cell>
          <cell r="DC512" t="str">
            <v>-</v>
          </cell>
          <cell r="DD512" t="str">
            <v>-</v>
          </cell>
          <cell r="DE512" t="str">
            <v>-</v>
          </cell>
          <cell r="DF512" t="str">
            <v>-</v>
          </cell>
          <cell r="DG512" t="str">
            <v>-</v>
          </cell>
        </row>
        <row r="513">
          <cell r="AT513" t="str">
            <v>-</v>
          </cell>
          <cell r="AU513" t="str">
            <v>-</v>
          </cell>
          <cell r="AV513" t="str">
            <v>-</v>
          </cell>
          <cell r="AW513" t="str">
            <v>-</v>
          </cell>
          <cell r="AX513" t="str">
            <v>-</v>
          </cell>
          <cell r="AY513" t="str">
            <v>-</v>
          </cell>
          <cell r="AZ513" t="str">
            <v>-</v>
          </cell>
          <cell r="BA513" t="str">
            <v>-</v>
          </cell>
          <cell r="BB513" t="str">
            <v>-</v>
          </cell>
          <cell r="BC513" t="str">
            <v>-</v>
          </cell>
          <cell r="BD513" t="str">
            <v>-</v>
          </cell>
          <cell r="BE513" t="str">
            <v>-</v>
          </cell>
          <cell r="BF513" t="str">
            <v>-</v>
          </cell>
          <cell r="BG513" t="str">
            <v>-</v>
          </cell>
          <cell r="BH513" t="str">
            <v>-</v>
          </cell>
          <cell r="BI513" t="str">
            <v>-</v>
          </cell>
          <cell r="BJ513" t="str">
            <v>-</v>
          </cell>
          <cell r="BK513" t="str">
            <v>-</v>
          </cell>
          <cell r="BL513" t="str">
            <v>-</v>
          </cell>
          <cell r="BM513" t="str">
            <v>20458</v>
          </cell>
          <cell r="BN513" t="str">
            <v>-</v>
          </cell>
          <cell r="BO513" t="str">
            <v>-</v>
          </cell>
          <cell r="BP513" t="str">
            <v>-</v>
          </cell>
          <cell r="BQ513" t="str">
            <v>-</v>
          </cell>
          <cell r="BR513" t="str">
            <v>-</v>
          </cell>
          <cell r="BS513" t="str">
            <v>-</v>
          </cell>
          <cell r="BT513" t="str">
            <v>-</v>
          </cell>
          <cell r="BU513" t="str">
            <v>-</v>
          </cell>
          <cell r="BV513" t="str">
            <v>-</v>
          </cell>
          <cell r="BW513" t="str">
            <v>-</v>
          </cell>
          <cell r="BX513" t="str">
            <v>-</v>
          </cell>
          <cell r="BY513" t="str">
            <v>-</v>
          </cell>
          <cell r="CB513" t="str">
            <v>-</v>
          </cell>
          <cell r="CC513" t="str">
            <v>-</v>
          </cell>
          <cell r="CD513" t="str">
            <v>-</v>
          </cell>
          <cell r="CE513" t="str">
            <v>-</v>
          </cell>
          <cell r="CF513" t="str">
            <v>-</v>
          </cell>
          <cell r="CG513" t="str">
            <v>-</v>
          </cell>
          <cell r="CH513" t="str">
            <v>-</v>
          </cell>
          <cell r="CI513" t="str">
            <v>-</v>
          </cell>
          <cell r="CJ513" t="str">
            <v>-</v>
          </cell>
          <cell r="CK513" t="str">
            <v>-</v>
          </cell>
          <cell r="CL513" t="str">
            <v>-</v>
          </cell>
          <cell r="CM513" t="str">
            <v>-</v>
          </cell>
          <cell r="CN513" t="str">
            <v>-</v>
          </cell>
          <cell r="CO513" t="str">
            <v>-</v>
          </cell>
          <cell r="CP513" t="str">
            <v>-</v>
          </cell>
          <cell r="CQ513" t="str">
            <v>-</v>
          </cell>
          <cell r="CR513" t="str">
            <v>-</v>
          </cell>
          <cell r="CS513" t="str">
            <v>-</v>
          </cell>
          <cell r="CT513" t="str">
            <v>-</v>
          </cell>
          <cell r="CU513" t="str">
            <v>SANTIAGO COMALTEPEC</v>
          </cell>
          <cell r="CV513" t="str">
            <v>-</v>
          </cell>
          <cell r="CW513" t="str">
            <v>-</v>
          </cell>
          <cell r="CX513" t="str">
            <v>-</v>
          </cell>
          <cell r="CY513" t="str">
            <v>-</v>
          </cell>
          <cell r="CZ513" t="str">
            <v>-</v>
          </cell>
          <cell r="DB513" t="str">
            <v>-</v>
          </cell>
          <cell r="DC513" t="str">
            <v>-</v>
          </cell>
          <cell r="DD513" t="str">
            <v>-</v>
          </cell>
          <cell r="DE513" t="str">
            <v>-</v>
          </cell>
          <cell r="DF513" t="str">
            <v>-</v>
          </cell>
          <cell r="DG513" t="str">
            <v>-</v>
          </cell>
        </row>
        <row r="514">
          <cell r="AT514" t="str">
            <v>-</v>
          </cell>
          <cell r="AU514" t="str">
            <v>-</v>
          </cell>
          <cell r="AV514" t="str">
            <v>-</v>
          </cell>
          <cell r="AW514" t="str">
            <v>-</v>
          </cell>
          <cell r="AX514" t="str">
            <v>-</v>
          </cell>
          <cell r="AY514" t="str">
            <v>-</v>
          </cell>
          <cell r="AZ514" t="str">
            <v>-</v>
          </cell>
          <cell r="BA514" t="str">
            <v>-</v>
          </cell>
          <cell r="BB514" t="str">
            <v>-</v>
          </cell>
          <cell r="BC514" t="str">
            <v>-</v>
          </cell>
          <cell r="BD514" t="str">
            <v>-</v>
          </cell>
          <cell r="BE514" t="str">
            <v>-</v>
          </cell>
          <cell r="BF514" t="str">
            <v>-</v>
          </cell>
          <cell r="BG514" t="str">
            <v>-</v>
          </cell>
          <cell r="BH514" t="str">
            <v>-</v>
          </cell>
          <cell r="BI514" t="str">
            <v>-</v>
          </cell>
          <cell r="BJ514" t="str">
            <v>-</v>
          </cell>
          <cell r="BK514" t="str">
            <v>-</v>
          </cell>
          <cell r="BL514" t="str">
            <v>-</v>
          </cell>
          <cell r="BM514" t="str">
            <v>20459</v>
          </cell>
          <cell r="BN514" t="str">
            <v>-</v>
          </cell>
          <cell r="BO514" t="str">
            <v>-</v>
          </cell>
          <cell r="BP514" t="str">
            <v>-</v>
          </cell>
          <cell r="BQ514" t="str">
            <v>-</v>
          </cell>
          <cell r="BR514" t="str">
            <v>-</v>
          </cell>
          <cell r="BS514" t="str">
            <v>-</v>
          </cell>
          <cell r="BT514" t="str">
            <v>-</v>
          </cell>
          <cell r="BU514" t="str">
            <v>-</v>
          </cell>
          <cell r="BV514" t="str">
            <v>-</v>
          </cell>
          <cell r="BW514" t="str">
            <v>-</v>
          </cell>
          <cell r="BX514" t="str">
            <v>-</v>
          </cell>
          <cell r="BY514" t="str">
            <v>-</v>
          </cell>
          <cell r="CB514" t="str">
            <v>-</v>
          </cell>
          <cell r="CC514" t="str">
            <v>-</v>
          </cell>
          <cell r="CD514" t="str">
            <v>-</v>
          </cell>
          <cell r="CE514" t="str">
            <v>-</v>
          </cell>
          <cell r="CF514" t="str">
            <v>-</v>
          </cell>
          <cell r="CG514" t="str">
            <v>-</v>
          </cell>
          <cell r="CH514" t="str">
            <v>-</v>
          </cell>
          <cell r="CI514" t="str">
            <v>-</v>
          </cell>
          <cell r="CJ514" t="str">
            <v>-</v>
          </cell>
          <cell r="CK514" t="str">
            <v>-</v>
          </cell>
          <cell r="CL514" t="str">
            <v>-</v>
          </cell>
          <cell r="CM514" t="str">
            <v>-</v>
          </cell>
          <cell r="CN514" t="str">
            <v>-</v>
          </cell>
          <cell r="CO514" t="str">
            <v>-</v>
          </cell>
          <cell r="CP514" t="str">
            <v>-</v>
          </cell>
          <cell r="CQ514" t="str">
            <v>-</v>
          </cell>
          <cell r="CR514" t="str">
            <v>-</v>
          </cell>
          <cell r="CS514" t="str">
            <v>-</v>
          </cell>
          <cell r="CT514" t="str">
            <v>-</v>
          </cell>
          <cell r="CU514" t="str">
            <v>SANTIAGO CHAZUMBA</v>
          </cell>
          <cell r="CV514" t="str">
            <v>-</v>
          </cell>
          <cell r="CW514" t="str">
            <v>-</v>
          </cell>
          <cell r="CX514" t="str">
            <v>-</v>
          </cell>
          <cell r="CY514" t="str">
            <v>-</v>
          </cell>
          <cell r="CZ514" t="str">
            <v>-</v>
          </cell>
          <cell r="DB514" t="str">
            <v>-</v>
          </cell>
          <cell r="DC514" t="str">
            <v>-</v>
          </cell>
          <cell r="DD514" t="str">
            <v>-</v>
          </cell>
          <cell r="DE514" t="str">
            <v>-</v>
          </cell>
          <cell r="DF514" t="str">
            <v>-</v>
          </cell>
          <cell r="DG514" t="str">
            <v>-</v>
          </cell>
        </row>
        <row r="515">
          <cell r="AT515" t="str">
            <v>-</v>
          </cell>
          <cell r="AU515" t="str">
            <v>-</v>
          </cell>
          <cell r="AV515" t="str">
            <v>-</v>
          </cell>
          <cell r="AW515" t="str">
            <v>-</v>
          </cell>
          <cell r="AX515" t="str">
            <v>-</v>
          </cell>
          <cell r="AY515" t="str">
            <v>-</v>
          </cell>
          <cell r="AZ515" t="str">
            <v>-</v>
          </cell>
          <cell r="BA515" t="str">
            <v>-</v>
          </cell>
          <cell r="BB515" t="str">
            <v>-</v>
          </cell>
          <cell r="BC515" t="str">
            <v>-</v>
          </cell>
          <cell r="BD515" t="str">
            <v>-</v>
          </cell>
          <cell r="BE515" t="str">
            <v>-</v>
          </cell>
          <cell r="BF515" t="str">
            <v>-</v>
          </cell>
          <cell r="BG515" t="str">
            <v>-</v>
          </cell>
          <cell r="BH515" t="str">
            <v>-</v>
          </cell>
          <cell r="BI515" t="str">
            <v>-</v>
          </cell>
          <cell r="BJ515" t="str">
            <v>-</v>
          </cell>
          <cell r="BK515" t="str">
            <v>-</v>
          </cell>
          <cell r="BL515" t="str">
            <v>-</v>
          </cell>
          <cell r="BM515" t="str">
            <v>20460</v>
          </cell>
          <cell r="BN515" t="str">
            <v>-</v>
          </cell>
          <cell r="BO515" t="str">
            <v>-</v>
          </cell>
          <cell r="BP515" t="str">
            <v>-</v>
          </cell>
          <cell r="BQ515" t="str">
            <v>-</v>
          </cell>
          <cell r="BR515" t="str">
            <v>-</v>
          </cell>
          <cell r="BS515" t="str">
            <v>-</v>
          </cell>
          <cell r="BT515" t="str">
            <v>-</v>
          </cell>
          <cell r="BU515" t="str">
            <v>-</v>
          </cell>
          <cell r="BV515" t="str">
            <v>-</v>
          </cell>
          <cell r="BW515" t="str">
            <v>-</v>
          </cell>
          <cell r="BX515" t="str">
            <v>-</v>
          </cell>
          <cell r="BY515" t="str">
            <v>-</v>
          </cell>
          <cell r="CB515" t="str">
            <v>-</v>
          </cell>
          <cell r="CC515" t="str">
            <v>-</v>
          </cell>
          <cell r="CD515" t="str">
            <v>-</v>
          </cell>
          <cell r="CE515" t="str">
            <v>-</v>
          </cell>
          <cell r="CF515" t="str">
            <v>-</v>
          </cell>
          <cell r="CG515" t="str">
            <v>-</v>
          </cell>
          <cell r="CH515" t="str">
            <v>-</v>
          </cell>
          <cell r="CI515" t="str">
            <v>-</v>
          </cell>
          <cell r="CJ515" t="str">
            <v>-</v>
          </cell>
          <cell r="CK515" t="str">
            <v>-</v>
          </cell>
          <cell r="CL515" t="str">
            <v>-</v>
          </cell>
          <cell r="CM515" t="str">
            <v>-</v>
          </cell>
          <cell r="CN515" t="str">
            <v>-</v>
          </cell>
          <cell r="CO515" t="str">
            <v>-</v>
          </cell>
          <cell r="CP515" t="str">
            <v>-</v>
          </cell>
          <cell r="CQ515" t="str">
            <v>-</v>
          </cell>
          <cell r="CR515" t="str">
            <v>-</v>
          </cell>
          <cell r="CS515" t="str">
            <v>-</v>
          </cell>
          <cell r="CT515" t="str">
            <v>-</v>
          </cell>
          <cell r="CU515" t="str">
            <v>SANTIAGO CHOÁPAM</v>
          </cell>
          <cell r="CV515" t="str">
            <v>-</v>
          </cell>
          <cell r="CW515" t="str">
            <v>-</v>
          </cell>
          <cell r="CX515" t="str">
            <v>-</v>
          </cell>
          <cell r="CY515" t="str">
            <v>-</v>
          </cell>
          <cell r="CZ515" t="str">
            <v>-</v>
          </cell>
          <cell r="DB515" t="str">
            <v>-</v>
          </cell>
          <cell r="DC515" t="str">
            <v>-</v>
          </cell>
          <cell r="DD515" t="str">
            <v>-</v>
          </cell>
          <cell r="DE515" t="str">
            <v>-</v>
          </cell>
          <cell r="DF515" t="str">
            <v>-</v>
          </cell>
          <cell r="DG515" t="str">
            <v>-</v>
          </cell>
        </row>
        <row r="516">
          <cell r="AT516" t="str">
            <v>-</v>
          </cell>
          <cell r="AU516" t="str">
            <v>-</v>
          </cell>
          <cell r="AV516" t="str">
            <v>-</v>
          </cell>
          <cell r="AW516" t="str">
            <v>-</v>
          </cell>
          <cell r="AX516" t="str">
            <v>-</v>
          </cell>
          <cell r="AY516" t="str">
            <v>-</v>
          </cell>
          <cell r="AZ516" t="str">
            <v>-</v>
          </cell>
          <cell r="BA516" t="str">
            <v>-</v>
          </cell>
          <cell r="BB516" t="str">
            <v>-</v>
          </cell>
          <cell r="BC516" t="str">
            <v>-</v>
          </cell>
          <cell r="BD516" t="str">
            <v>-</v>
          </cell>
          <cell r="BE516" t="str">
            <v>-</v>
          </cell>
          <cell r="BF516" t="str">
            <v>-</v>
          </cell>
          <cell r="BG516" t="str">
            <v>-</v>
          </cell>
          <cell r="BH516" t="str">
            <v>-</v>
          </cell>
          <cell r="BI516" t="str">
            <v>-</v>
          </cell>
          <cell r="BJ516" t="str">
            <v>-</v>
          </cell>
          <cell r="BK516" t="str">
            <v>-</v>
          </cell>
          <cell r="BL516" t="str">
            <v>-</v>
          </cell>
          <cell r="BM516" t="str">
            <v>20461</v>
          </cell>
          <cell r="BN516" t="str">
            <v>-</v>
          </cell>
          <cell r="BO516" t="str">
            <v>-</v>
          </cell>
          <cell r="BP516" t="str">
            <v>-</v>
          </cell>
          <cell r="BQ516" t="str">
            <v>-</v>
          </cell>
          <cell r="BR516" t="str">
            <v>-</v>
          </cell>
          <cell r="BS516" t="str">
            <v>-</v>
          </cell>
          <cell r="BT516" t="str">
            <v>-</v>
          </cell>
          <cell r="BU516" t="str">
            <v>-</v>
          </cell>
          <cell r="BV516" t="str">
            <v>-</v>
          </cell>
          <cell r="BW516" t="str">
            <v>-</v>
          </cell>
          <cell r="BX516" t="str">
            <v>-</v>
          </cell>
          <cell r="BY516" t="str">
            <v>-</v>
          </cell>
          <cell r="CB516" t="str">
            <v>-</v>
          </cell>
          <cell r="CC516" t="str">
            <v>-</v>
          </cell>
          <cell r="CD516" t="str">
            <v>-</v>
          </cell>
          <cell r="CE516" t="str">
            <v>-</v>
          </cell>
          <cell r="CF516" t="str">
            <v>-</v>
          </cell>
          <cell r="CG516" t="str">
            <v>-</v>
          </cell>
          <cell r="CH516" t="str">
            <v>-</v>
          </cell>
          <cell r="CI516" t="str">
            <v>-</v>
          </cell>
          <cell r="CJ516" t="str">
            <v>-</v>
          </cell>
          <cell r="CK516" t="str">
            <v>-</v>
          </cell>
          <cell r="CL516" t="str">
            <v>-</v>
          </cell>
          <cell r="CM516" t="str">
            <v>-</v>
          </cell>
          <cell r="CN516" t="str">
            <v>-</v>
          </cell>
          <cell r="CO516" t="str">
            <v>-</v>
          </cell>
          <cell r="CP516" t="str">
            <v>-</v>
          </cell>
          <cell r="CQ516" t="str">
            <v>-</v>
          </cell>
          <cell r="CR516" t="str">
            <v>-</v>
          </cell>
          <cell r="CS516" t="str">
            <v>-</v>
          </cell>
          <cell r="CT516" t="str">
            <v>-</v>
          </cell>
          <cell r="CU516" t="str">
            <v>SANTIAGO DEL RÍO</v>
          </cell>
          <cell r="CV516" t="str">
            <v>-</v>
          </cell>
          <cell r="CW516" t="str">
            <v>-</v>
          </cell>
          <cell r="CX516" t="str">
            <v>-</v>
          </cell>
          <cell r="CY516" t="str">
            <v>-</v>
          </cell>
          <cell r="CZ516" t="str">
            <v>-</v>
          </cell>
          <cell r="DB516" t="str">
            <v>-</v>
          </cell>
          <cell r="DC516" t="str">
            <v>-</v>
          </cell>
          <cell r="DD516" t="str">
            <v>-</v>
          </cell>
          <cell r="DE516" t="str">
            <v>-</v>
          </cell>
          <cell r="DF516" t="str">
            <v>-</v>
          </cell>
          <cell r="DG516" t="str">
            <v>-</v>
          </cell>
        </row>
        <row r="517">
          <cell r="AT517" t="str">
            <v>-</v>
          </cell>
          <cell r="AU517" t="str">
            <v>-</v>
          </cell>
          <cell r="AV517" t="str">
            <v>-</v>
          </cell>
          <cell r="AW517" t="str">
            <v>-</v>
          </cell>
          <cell r="AX517" t="str">
            <v>-</v>
          </cell>
          <cell r="AY517" t="str">
            <v>-</v>
          </cell>
          <cell r="AZ517" t="str">
            <v>-</v>
          </cell>
          <cell r="BA517" t="str">
            <v>-</v>
          </cell>
          <cell r="BB517" t="str">
            <v>-</v>
          </cell>
          <cell r="BC517" t="str">
            <v>-</v>
          </cell>
          <cell r="BD517" t="str">
            <v>-</v>
          </cell>
          <cell r="BE517" t="str">
            <v>-</v>
          </cell>
          <cell r="BF517" t="str">
            <v>-</v>
          </cell>
          <cell r="BG517" t="str">
            <v>-</v>
          </cell>
          <cell r="BH517" t="str">
            <v>-</v>
          </cell>
          <cell r="BI517" t="str">
            <v>-</v>
          </cell>
          <cell r="BJ517" t="str">
            <v>-</v>
          </cell>
          <cell r="BK517" t="str">
            <v>-</v>
          </cell>
          <cell r="BL517" t="str">
            <v>-</v>
          </cell>
          <cell r="BM517" t="str">
            <v>20462</v>
          </cell>
          <cell r="BN517" t="str">
            <v>-</v>
          </cell>
          <cell r="BO517" t="str">
            <v>-</v>
          </cell>
          <cell r="BP517" t="str">
            <v>-</v>
          </cell>
          <cell r="BQ517" t="str">
            <v>-</v>
          </cell>
          <cell r="BR517" t="str">
            <v>-</v>
          </cell>
          <cell r="BS517" t="str">
            <v>-</v>
          </cell>
          <cell r="BT517" t="str">
            <v>-</v>
          </cell>
          <cell r="BU517" t="str">
            <v>-</v>
          </cell>
          <cell r="BV517" t="str">
            <v>-</v>
          </cell>
          <cell r="BW517" t="str">
            <v>-</v>
          </cell>
          <cell r="BX517" t="str">
            <v>-</v>
          </cell>
          <cell r="BY517" t="str">
            <v>-</v>
          </cell>
          <cell r="CB517" t="str">
            <v>-</v>
          </cell>
          <cell r="CC517" t="str">
            <v>-</v>
          </cell>
          <cell r="CD517" t="str">
            <v>-</v>
          </cell>
          <cell r="CE517" t="str">
            <v>-</v>
          </cell>
          <cell r="CF517" t="str">
            <v>-</v>
          </cell>
          <cell r="CG517" t="str">
            <v>-</v>
          </cell>
          <cell r="CH517" t="str">
            <v>-</v>
          </cell>
          <cell r="CI517" t="str">
            <v>-</v>
          </cell>
          <cell r="CJ517" t="str">
            <v>-</v>
          </cell>
          <cell r="CK517" t="str">
            <v>-</v>
          </cell>
          <cell r="CL517" t="str">
            <v>-</v>
          </cell>
          <cell r="CM517" t="str">
            <v>-</v>
          </cell>
          <cell r="CN517" t="str">
            <v>-</v>
          </cell>
          <cell r="CO517" t="str">
            <v>-</v>
          </cell>
          <cell r="CP517" t="str">
            <v>-</v>
          </cell>
          <cell r="CQ517" t="str">
            <v>-</v>
          </cell>
          <cell r="CR517" t="str">
            <v>-</v>
          </cell>
          <cell r="CS517" t="str">
            <v>-</v>
          </cell>
          <cell r="CT517" t="str">
            <v>-</v>
          </cell>
          <cell r="CU517" t="str">
            <v>SANTIAGO HUAJOLOTITLÁN</v>
          </cell>
          <cell r="CV517" t="str">
            <v>-</v>
          </cell>
          <cell r="CW517" t="str">
            <v>-</v>
          </cell>
          <cell r="CX517" t="str">
            <v>-</v>
          </cell>
          <cell r="CY517" t="str">
            <v>-</v>
          </cell>
          <cell r="CZ517" t="str">
            <v>-</v>
          </cell>
          <cell r="DB517" t="str">
            <v>-</v>
          </cell>
          <cell r="DC517" t="str">
            <v>-</v>
          </cell>
          <cell r="DD517" t="str">
            <v>-</v>
          </cell>
          <cell r="DE517" t="str">
            <v>-</v>
          </cell>
          <cell r="DF517" t="str">
            <v>-</v>
          </cell>
          <cell r="DG517" t="str">
            <v>-</v>
          </cell>
        </row>
        <row r="518">
          <cell r="AT518" t="str">
            <v>-</v>
          </cell>
          <cell r="AU518" t="str">
            <v>-</v>
          </cell>
          <cell r="AV518" t="str">
            <v>-</v>
          </cell>
          <cell r="AW518" t="str">
            <v>-</v>
          </cell>
          <cell r="AX518" t="str">
            <v>-</v>
          </cell>
          <cell r="AY518" t="str">
            <v>-</v>
          </cell>
          <cell r="AZ518" t="str">
            <v>-</v>
          </cell>
          <cell r="BA518" t="str">
            <v>-</v>
          </cell>
          <cell r="BB518" t="str">
            <v>-</v>
          </cell>
          <cell r="BC518" t="str">
            <v>-</v>
          </cell>
          <cell r="BD518" t="str">
            <v>-</v>
          </cell>
          <cell r="BE518" t="str">
            <v>-</v>
          </cell>
          <cell r="BF518" t="str">
            <v>-</v>
          </cell>
          <cell r="BG518" t="str">
            <v>-</v>
          </cell>
          <cell r="BH518" t="str">
            <v>-</v>
          </cell>
          <cell r="BI518" t="str">
            <v>-</v>
          </cell>
          <cell r="BJ518" t="str">
            <v>-</v>
          </cell>
          <cell r="BK518" t="str">
            <v>-</v>
          </cell>
          <cell r="BL518" t="str">
            <v>-</v>
          </cell>
          <cell r="BM518" t="str">
            <v>20463</v>
          </cell>
          <cell r="BN518" t="str">
            <v>-</v>
          </cell>
          <cell r="BO518" t="str">
            <v>-</v>
          </cell>
          <cell r="BP518" t="str">
            <v>-</v>
          </cell>
          <cell r="BQ518" t="str">
            <v>-</v>
          </cell>
          <cell r="BR518" t="str">
            <v>-</v>
          </cell>
          <cell r="BS518" t="str">
            <v>-</v>
          </cell>
          <cell r="BT518" t="str">
            <v>-</v>
          </cell>
          <cell r="BU518" t="str">
            <v>-</v>
          </cell>
          <cell r="BV518" t="str">
            <v>-</v>
          </cell>
          <cell r="BW518" t="str">
            <v>-</v>
          </cell>
          <cell r="BX518" t="str">
            <v>-</v>
          </cell>
          <cell r="BY518" t="str">
            <v>-</v>
          </cell>
          <cell r="CB518" t="str">
            <v>-</v>
          </cell>
          <cell r="CC518" t="str">
            <v>-</v>
          </cell>
          <cell r="CD518" t="str">
            <v>-</v>
          </cell>
          <cell r="CE518" t="str">
            <v>-</v>
          </cell>
          <cell r="CF518" t="str">
            <v>-</v>
          </cell>
          <cell r="CG518" t="str">
            <v>-</v>
          </cell>
          <cell r="CH518" t="str">
            <v>-</v>
          </cell>
          <cell r="CI518" t="str">
            <v>-</v>
          </cell>
          <cell r="CJ518" t="str">
            <v>-</v>
          </cell>
          <cell r="CK518" t="str">
            <v>-</v>
          </cell>
          <cell r="CL518" t="str">
            <v>-</v>
          </cell>
          <cell r="CM518" t="str">
            <v>-</v>
          </cell>
          <cell r="CN518" t="str">
            <v>-</v>
          </cell>
          <cell r="CO518" t="str">
            <v>-</v>
          </cell>
          <cell r="CP518" t="str">
            <v>-</v>
          </cell>
          <cell r="CQ518" t="str">
            <v>-</v>
          </cell>
          <cell r="CR518" t="str">
            <v>-</v>
          </cell>
          <cell r="CS518" t="str">
            <v>-</v>
          </cell>
          <cell r="CT518" t="str">
            <v>-</v>
          </cell>
          <cell r="CU518" t="str">
            <v>SANTIAGO HUAUCLILLA</v>
          </cell>
          <cell r="CV518" t="str">
            <v>-</v>
          </cell>
          <cell r="CW518" t="str">
            <v>-</v>
          </cell>
          <cell r="CX518" t="str">
            <v>-</v>
          </cell>
          <cell r="CY518" t="str">
            <v>-</v>
          </cell>
          <cell r="CZ518" t="str">
            <v>-</v>
          </cell>
          <cell r="DB518" t="str">
            <v>-</v>
          </cell>
          <cell r="DC518" t="str">
            <v>-</v>
          </cell>
          <cell r="DD518" t="str">
            <v>-</v>
          </cell>
          <cell r="DE518" t="str">
            <v>-</v>
          </cell>
          <cell r="DF518" t="str">
            <v>-</v>
          </cell>
          <cell r="DG518" t="str">
            <v>-</v>
          </cell>
        </row>
        <row r="519">
          <cell r="AT519" t="str">
            <v>-</v>
          </cell>
          <cell r="AU519" t="str">
            <v>-</v>
          </cell>
          <cell r="AV519" t="str">
            <v>-</v>
          </cell>
          <cell r="AW519" t="str">
            <v>-</v>
          </cell>
          <cell r="AX519" t="str">
            <v>-</v>
          </cell>
          <cell r="AY519" t="str">
            <v>-</v>
          </cell>
          <cell r="AZ519" t="str">
            <v>-</v>
          </cell>
          <cell r="BA519" t="str">
            <v>-</v>
          </cell>
          <cell r="BB519" t="str">
            <v>-</v>
          </cell>
          <cell r="BC519" t="str">
            <v>-</v>
          </cell>
          <cell r="BD519" t="str">
            <v>-</v>
          </cell>
          <cell r="BE519" t="str">
            <v>-</v>
          </cell>
          <cell r="BF519" t="str">
            <v>-</v>
          </cell>
          <cell r="BG519" t="str">
            <v>-</v>
          </cell>
          <cell r="BH519" t="str">
            <v>-</v>
          </cell>
          <cell r="BI519" t="str">
            <v>-</v>
          </cell>
          <cell r="BJ519" t="str">
            <v>-</v>
          </cell>
          <cell r="BK519" t="str">
            <v>-</v>
          </cell>
          <cell r="BL519" t="str">
            <v>-</v>
          </cell>
          <cell r="BM519" t="str">
            <v>20464</v>
          </cell>
          <cell r="BN519" t="str">
            <v>-</v>
          </cell>
          <cell r="BO519" t="str">
            <v>-</v>
          </cell>
          <cell r="BP519" t="str">
            <v>-</v>
          </cell>
          <cell r="BQ519" t="str">
            <v>-</v>
          </cell>
          <cell r="BR519" t="str">
            <v>-</v>
          </cell>
          <cell r="BS519" t="str">
            <v>-</v>
          </cell>
          <cell r="BT519" t="str">
            <v>-</v>
          </cell>
          <cell r="BU519" t="str">
            <v>-</v>
          </cell>
          <cell r="BV519" t="str">
            <v>-</v>
          </cell>
          <cell r="BW519" t="str">
            <v>-</v>
          </cell>
          <cell r="BX519" t="str">
            <v>-</v>
          </cell>
          <cell r="BY519" t="str">
            <v>-</v>
          </cell>
          <cell r="CB519" t="str">
            <v>-</v>
          </cell>
          <cell r="CC519" t="str">
            <v>-</v>
          </cell>
          <cell r="CD519" t="str">
            <v>-</v>
          </cell>
          <cell r="CE519" t="str">
            <v>-</v>
          </cell>
          <cell r="CF519" t="str">
            <v>-</v>
          </cell>
          <cell r="CG519" t="str">
            <v>-</v>
          </cell>
          <cell r="CH519" t="str">
            <v>-</v>
          </cell>
          <cell r="CI519" t="str">
            <v>-</v>
          </cell>
          <cell r="CJ519" t="str">
            <v>-</v>
          </cell>
          <cell r="CK519" t="str">
            <v>-</v>
          </cell>
          <cell r="CL519" t="str">
            <v>-</v>
          </cell>
          <cell r="CM519" t="str">
            <v>-</v>
          </cell>
          <cell r="CN519" t="str">
            <v>-</v>
          </cell>
          <cell r="CO519" t="str">
            <v>-</v>
          </cell>
          <cell r="CP519" t="str">
            <v>-</v>
          </cell>
          <cell r="CQ519" t="str">
            <v>-</v>
          </cell>
          <cell r="CR519" t="str">
            <v>-</v>
          </cell>
          <cell r="CS519" t="str">
            <v>-</v>
          </cell>
          <cell r="CT519" t="str">
            <v>-</v>
          </cell>
          <cell r="CU519" t="str">
            <v>SANTIAGO IHUITLÁN PLUMAS</v>
          </cell>
          <cell r="CV519" t="str">
            <v>-</v>
          </cell>
          <cell r="CW519" t="str">
            <v>-</v>
          </cell>
          <cell r="CX519" t="str">
            <v>-</v>
          </cell>
          <cell r="CY519" t="str">
            <v>-</v>
          </cell>
          <cell r="CZ519" t="str">
            <v>-</v>
          </cell>
          <cell r="DB519" t="str">
            <v>-</v>
          </cell>
          <cell r="DC519" t="str">
            <v>-</v>
          </cell>
          <cell r="DD519" t="str">
            <v>-</v>
          </cell>
          <cell r="DE519" t="str">
            <v>-</v>
          </cell>
          <cell r="DF519" t="str">
            <v>-</v>
          </cell>
          <cell r="DG519" t="str">
            <v>-</v>
          </cell>
        </row>
        <row r="520">
          <cell r="AT520" t="str">
            <v>-</v>
          </cell>
          <cell r="AU520" t="str">
            <v>-</v>
          </cell>
          <cell r="AV520" t="str">
            <v>-</v>
          </cell>
          <cell r="AW520" t="str">
            <v>-</v>
          </cell>
          <cell r="AX520" t="str">
            <v>-</v>
          </cell>
          <cell r="AY520" t="str">
            <v>-</v>
          </cell>
          <cell r="AZ520" t="str">
            <v>-</v>
          </cell>
          <cell r="BA520" t="str">
            <v>-</v>
          </cell>
          <cell r="BB520" t="str">
            <v>-</v>
          </cell>
          <cell r="BC520" t="str">
            <v>-</v>
          </cell>
          <cell r="BD520" t="str">
            <v>-</v>
          </cell>
          <cell r="BE520" t="str">
            <v>-</v>
          </cell>
          <cell r="BF520" t="str">
            <v>-</v>
          </cell>
          <cell r="BG520" t="str">
            <v>-</v>
          </cell>
          <cell r="BH520" t="str">
            <v>-</v>
          </cell>
          <cell r="BI520" t="str">
            <v>-</v>
          </cell>
          <cell r="BJ520" t="str">
            <v>-</v>
          </cell>
          <cell r="BK520" t="str">
            <v>-</v>
          </cell>
          <cell r="BL520" t="str">
            <v>-</v>
          </cell>
          <cell r="BM520" t="str">
            <v>20465</v>
          </cell>
          <cell r="BN520" t="str">
            <v>-</v>
          </cell>
          <cell r="BO520" t="str">
            <v>-</v>
          </cell>
          <cell r="BP520" t="str">
            <v>-</v>
          </cell>
          <cell r="BQ520" t="str">
            <v>-</v>
          </cell>
          <cell r="BR520" t="str">
            <v>-</v>
          </cell>
          <cell r="BS520" t="str">
            <v>-</v>
          </cell>
          <cell r="BT520" t="str">
            <v>-</v>
          </cell>
          <cell r="BU520" t="str">
            <v>-</v>
          </cell>
          <cell r="BV520" t="str">
            <v>-</v>
          </cell>
          <cell r="BW520" t="str">
            <v>-</v>
          </cell>
          <cell r="BX520" t="str">
            <v>-</v>
          </cell>
          <cell r="BY520" t="str">
            <v>-</v>
          </cell>
          <cell r="CB520" t="str">
            <v>-</v>
          </cell>
          <cell r="CC520" t="str">
            <v>-</v>
          </cell>
          <cell r="CD520" t="str">
            <v>-</v>
          </cell>
          <cell r="CE520" t="str">
            <v>-</v>
          </cell>
          <cell r="CF520" t="str">
            <v>-</v>
          </cell>
          <cell r="CG520" t="str">
            <v>-</v>
          </cell>
          <cell r="CH520" t="str">
            <v>-</v>
          </cell>
          <cell r="CI520" t="str">
            <v>-</v>
          </cell>
          <cell r="CJ520" t="str">
            <v>-</v>
          </cell>
          <cell r="CK520" t="str">
            <v>-</v>
          </cell>
          <cell r="CL520" t="str">
            <v>-</v>
          </cell>
          <cell r="CM520" t="str">
            <v>-</v>
          </cell>
          <cell r="CN520" t="str">
            <v>-</v>
          </cell>
          <cell r="CO520" t="str">
            <v>-</v>
          </cell>
          <cell r="CP520" t="str">
            <v>-</v>
          </cell>
          <cell r="CQ520" t="str">
            <v>-</v>
          </cell>
          <cell r="CR520" t="str">
            <v>-</v>
          </cell>
          <cell r="CS520" t="str">
            <v>-</v>
          </cell>
          <cell r="CT520" t="str">
            <v>-</v>
          </cell>
          <cell r="CU520" t="str">
            <v>SANTIAGO IXCUINTEPEC</v>
          </cell>
          <cell r="CV520" t="str">
            <v>-</v>
          </cell>
          <cell r="CW520" t="str">
            <v>-</v>
          </cell>
          <cell r="CX520" t="str">
            <v>-</v>
          </cell>
          <cell r="CY520" t="str">
            <v>-</v>
          </cell>
          <cell r="CZ520" t="str">
            <v>-</v>
          </cell>
          <cell r="DB520" t="str">
            <v>-</v>
          </cell>
          <cell r="DC520" t="str">
            <v>-</v>
          </cell>
          <cell r="DD520" t="str">
            <v>-</v>
          </cell>
          <cell r="DE520" t="str">
            <v>-</v>
          </cell>
          <cell r="DF520" t="str">
            <v>-</v>
          </cell>
          <cell r="DG520" t="str">
            <v>-</v>
          </cell>
        </row>
        <row r="521">
          <cell r="AT521" t="str">
            <v>-</v>
          </cell>
          <cell r="AU521" t="str">
            <v>-</v>
          </cell>
          <cell r="AV521" t="str">
            <v>-</v>
          </cell>
          <cell r="AW521" t="str">
            <v>-</v>
          </cell>
          <cell r="AX521" t="str">
            <v>-</v>
          </cell>
          <cell r="AY521" t="str">
            <v>-</v>
          </cell>
          <cell r="AZ521" t="str">
            <v>-</v>
          </cell>
          <cell r="BA521" t="str">
            <v>-</v>
          </cell>
          <cell r="BB521" t="str">
            <v>-</v>
          </cell>
          <cell r="BC521" t="str">
            <v>-</v>
          </cell>
          <cell r="BD521" t="str">
            <v>-</v>
          </cell>
          <cell r="BE521" t="str">
            <v>-</v>
          </cell>
          <cell r="BF521" t="str">
            <v>-</v>
          </cell>
          <cell r="BG521" t="str">
            <v>-</v>
          </cell>
          <cell r="BH521" t="str">
            <v>-</v>
          </cell>
          <cell r="BI521" t="str">
            <v>-</v>
          </cell>
          <cell r="BJ521" t="str">
            <v>-</v>
          </cell>
          <cell r="BK521" t="str">
            <v>-</v>
          </cell>
          <cell r="BL521" t="str">
            <v>-</v>
          </cell>
          <cell r="BM521" t="str">
            <v>20466</v>
          </cell>
          <cell r="BN521" t="str">
            <v>-</v>
          </cell>
          <cell r="BO521" t="str">
            <v>-</v>
          </cell>
          <cell r="BP521" t="str">
            <v>-</v>
          </cell>
          <cell r="BQ521" t="str">
            <v>-</v>
          </cell>
          <cell r="BR521" t="str">
            <v>-</v>
          </cell>
          <cell r="BS521" t="str">
            <v>-</v>
          </cell>
          <cell r="BT521" t="str">
            <v>-</v>
          </cell>
          <cell r="BU521" t="str">
            <v>-</v>
          </cell>
          <cell r="BV521" t="str">
            <v>-</v>
          </cell>
          <cell r="BW521" t="str">
            <v>-</v>
          </cell>
          <cell r="BX521" t="str">
            <v>-</v>
          </cell>
          <cell r="BY521" t="str">
            <v>-</v>
          </cell>
          <cell r="CB521" t="str">
            <v>-</v>
          </cell>
          <cell r="CC521" t="str">
            <v>-</v>
          </cell>
          <cell r="CD521" t="str">
            <v>-</v>
          </cell>
          <cell r="CE521" t="str">
            <v>-</v>
          </cell>
          <cell r="CF521" t="str">
            <v>-</v>
          </cell>
          <cell r="CG521" t="str">
            <v>-</v>
          </cell>
          <cell r="CH521" t="str">
            <v>-</v>
          </cell>
          <cell r="CI521" t="str">
            <v>-</v>
          </cell>
          <cell r="CJ521" t="str">
            <v>-</v>
          </cell>
          <cell r="CK521" t="str">
            <v>-</v>
          </cell>
          <cell r="CL521" t="str">
            <v>-</v>
          </cell>
          <cell r="CM521" t="str">
            <v>-</v>
          </cell>
          <cell r="CN521" t="str">
            <v>-</v>
          </cell>
          <cell r="CO521" t="str">
            <v>-</v>
          </cell>
          <cell r="CP521" t="str">
            <v>-</v>
          </cell>
          <cell r="CQ521" t="str">
            <v>-</v>
          </cell>
          <cell r="CR521" t="str">
            <v>-</v>
          </cell>
          <cell r="CS521" t="str">
            <v>-</v>
          </cell>
          <cell r="CT521" t="str">
            <v>-</v>
          </cell>
          <cell r="CU521" t="str">
            <v>SANTIAGO IXTAYUTLA</v>
          </cell>
          <cell r="CV521" t="str">
            <v>-</v>
          </cell>
          <cell r="CW521" t="str">
            <v>-</v>
          </cell>
          <cell r="CX521" t="str">
            <v>-</v>
          </cell>
          <cell r="CY521" t="str">
            <v>-</v>
          </cell>
          <cell r="CZ521" t="str">
            <v>-</v>
          </cell>
          <cell r="DB521" t="str">
            <v>-</v>
          </cell>
          <cell r="DC521" t="str">
            <v>-</v>
          </cell>
          <cell r="DD521" t="str">
            <v>-</v>
          </cell>
          <cell r="DE521" t="str">
            <v>-</v>
          </cell>
          <cell r="DF521" t="str">
            <v>-</v>
          </cell>
          <cell r="DG521" t="str">
            <v>-</v>
          </cell>
        </row>
        <row r="522">
          <cell r="AT522" t="str">
            <v>-</v>
          </cell>
          <cell r="AU522" t="str">
            <v>-</v>
          </cell>
          <cell r="AV522" t="str">
            <v>-</v>
          </cell>
          <cell r="AW522" t="str">
            <v>-</v>
          </cell>
          <cell r="AX522" t="str">
            <v>-</v>
          </cell>
          <cell r="AY522" t="str">
            <v>-</v>
          </cell>
          <cell r="AZ522" t="str">
            <v>-</v>
          </cell>
          <cell r="BA522" t="str">
            <v>-</v>
          </cell>
          <cell r="BB522" t="str">
            <v>-</v>
          </cell>
          <cell r="BC522" t="str">
            <v>-</v>
          </cell>
          <cell r="BD522" t="str">
            <v>-</v>
          </cell>
          <cell r="BE522" t="str">
            <v>-</v>
          </cell>
          <cell r="BF522" t="str">
            <v>-</v>
          </cell>
          <cell r="BG522" t="str">
            <v>-</v>
          </cell>
          <cell r="BH522" t="str">
            <v>-</v>
          </cell>
          <cell r="BI522" t="str">
            <v>-</v>
          </cell>
          <cell r="BJ522" t="str">
            <v>-</v>
          </cell>
          <cell r="BK522" t="str">
            <v>-</v>
          </cell>
          <cell r="BL522" t="str">
            <v>-</v>
          </cell>
          <cell r="BM522" t="str">
            <v>20467</v>
          </cell>
          <cell r="BN522" t="str">
            <v>-</v>
          </cell>
          <cell r="BO522" t="str">
            <v>-</v>
          </cell>
          <cell r="BP522" t="str">
            <v>-</v>
          </cell>
          <cell r="BQ522" t="str">
            <v>-</v>
          </cell>
          <cell r="BR522" t="str">
            <v>-</v>
          </cell>
          <cell r="BS522" t="str">
            <v>-</v>
          </cell>
          <cell r="BT522" t="str">
            <v>-</v>
          </cell>
          <cell r="BU522" t="str">
            <v>-</v>
          </cell>
          <cell r="BV522" t="str">
            <v>-</v>
          </cell>
          <cell r="BW522" t="str">
            <v>-</v>
          </cell>
          <cell r="BX522" t="str">
            <v>-</v>
          </cell>
          <cell r="BY522" t="str">
            <v>-</v>
          </cell>
          <cell r="CB522" t="str">
            <v>-</v>
          </cell>
          <cell r="CC522" t="str">
            <v>-</v>
          </cell>
          <cell r="CD522" t="str">
            <v>-</v>
          </cell>
          <cell r="CE522" t="str">
            <v>-</v>
          </cell>
          <cell r="CF522" t="str">
            <v>-</v>
          </cell>
          <cell r="CG522" t="str">
            <v>-</v>
          </cell>
          <cell r="CH522" t="str">
            <v>-</v>
          </cell>
          <cell r="CI522" t="str">
            <v>-</v>
          </cell>
          <cell r="CJ522" t="str">
            <v>-</v>
          </cell>
          <cell r="CK522" t="str">
            <v>-</v>
          </cell>
          <cell r="CL522" t="str">
            <v>-</v>
          </cell>
          <cell r="CM522" t="str">
            <v>-</v>
          </cell>
          <cell r="CN522" t="str">
            <v>-</v>
          </cell>
          <cell r="CO522" t="str">
            <v>-</v>
          </cell>
          <cell r="CP522" t="str">
            <v>-</v>
          </cell>
          <cell r="CQ522" t="str">
            <v>-</v>
          </cell>
          <cell r="CR522" t="str">
            <v>-</v>
          </cell>
          <cell r="CS522" t="str">
            <v>-</v>
          </cell>
          <cell r="CT522" t="str">
            <v>-</v>
          </cell>
          <cell r="CU522" t="str">
            <v>SANTIAGO JAMILTEPEC</v>
          </cell>
          <cell r="CV522" t="str">
            <v>-</v>
          </cell>
          <cell r="CW522" t="str">
            <v>-</v>
          </cell>
          <cell r="CX522" t="str">
            <v>-</v>
          </cell>
          <cell r="CY522" t="str">
            <v>-</v>
          </cell>
          <cell r="CZ522" t="str">
            <v>-</v>
          </cell>
          <cell r="DB522" t="str">
            <v>-</v>
          </cell>
          <cell r="DC522" t="str">
            <v>-</v>
          </cell>
          <cell r="DD522" t="str">
            <v>-</v>
          </cell>
          <cell r="DE522" t="str">
            <v>-</v>
          </cell>
          <cell r="DF522" t="str">
            <v>-</v>
          </cell>
          <cell r="DG522" t="str">
            <v>-</v>
          </cell>
        </row>
        <row r="523">
          <cell r="AT523" t="str">
            <v>-</v>
          </cell>
          <cell r="AU523" t="str">
            <v>-</v>
          </cell>
          <cell r="AV523" t="str">
            <v>-</v>
          </cell>
          <cell r="AW523" t="str">
            <v>-</v>
          </cell>
          <cell r="AX523" t="str">
            <v>-</v>
          </cell>
          <cell r="AY523" t="str">
            <v>-</v>
          </cell>
          <cell r="AZ523" t="str">
            <v>-</v>
          </cell>
          <cell r="BA523" t="str">
            <v>-</v>
          </cell>
          <cell r="BB523" t="str">
            <v>-</v>
          </cell>
          <cell r="BC523" t="str">
            <v>-</v>
          </cell>
          <cell r="BD523" t="str">
            <v>-</v>
          </cell>
          <cell r="BE523" t="str">
            <v>-</v>
          </cell>
          <cell r="BF523" t="str">
            <v>-</v>
          </cell>
          <cell r="BG523" t="str">
            <v>-</v>
          </cell>
          <cell r="BH523" t="str">
            <v>-</v>
          </cell>
          <cell r="BI523" t="str">
            <v>-</v>
          </cell>
          <cell r="BJ523" t="str">
            <v>-</v>
          </cell>
          <cell r="BK523" t="str">
            <v>-</v>
          </cell>
          <cell r="BL523" t="str">
            <v>-</v>
          </cell>
          <cell r="BM523" t="str">
            <v>20468</v>
          </cell>
          <cell r="BN523" t="str">
            <v>-</v>
          </cell>
          <cell r="BO523" t="str">
            <v>-</v>
          </cell>
          <cell r="BP523" t="str">
            <v>-</v>
          </cell>
          <cell r="BQ523" t="str">
            <v>-</v>
          </cell>
          <cell r="BR523" t="str">
            <v>-</v>
          </cell>
          <cell r="BS523" t="str">
            <v>-</v>
          </cell>
          <cell r="BT523" t="str">
            <v>-</v>
          </cell>
          <cell r="BU523" t="str">
            <v>-</v>
          </cell>
          <cell r="BV523" t="str">
            <v>-</v>
          </cell>
          <cell r="BW523" t="str">
            <v>-</v>
          </cell>
          <cell r="BX523" t="str">
            <v>-</v>
          </cell>
          <cell r="BY523" t="str">
            <v>-</v>
          </cell>
          <cell r="CB523" t="str">
            <v>-</v>
          </cell>
          <cell r="CC523" t="str">
            <v>-</v>
          </cell>
          <cell r="CD523" t="str">
            <v>-</v>
          </cell>
          <cell r="CE523" t="str">
            <v>-</v>
          </cell>
          <cell r="CF523" t="str">
            <v>-</v>
          </cell>
          <cell r="CG523" t="str">
            <v>-</v>
          </cell>
          <cell r="CH523" t="str">
            <v>-</v>
          </cell>
          <cell r="CI523" t="str">
            <v>-</v>
          </cell>
          <cell r="CJ523" t="str">
            <v>-</v>
          </cell>
          <cell r="CK523" t="str">
            <v>-</v>
          </cell>
          <cell r="CL523" t="str">
            <v>-</v>
          </cell>
          <cell r="CM523" t="str">
            <v>-</v>
          </cell>
          <cell r="CN523" t="str">
            <v>-</v>
          </cell>
          <cell r="CO523" t="str">
            <v>-</v>
          </cell>
          <cell r="CP523" t="str">
            <v>-</v>
          </cell>
          <cell r="CQ523" t="str">
            <v>-</v>
          </cell>
          <cell r="CR523" t="str">
            <v>-</v>
          </cell>
          <cell r="CS523" t="str">
            <v>-</v>
          </cell>
          <cell r="CT523" t="str">
            <v>-</v>
          </cell>
          <cell r="CU523" t="str">
            <v>SANTIAGO JOCOTEPEC</v>
          </cell>
          <cell r="CV523" t="str">
            <v>-</v>
          </cell>
          <cell r="CW523" t="str">
            <v>-</v>
          </cell>
          <cell r="CX523" t="str">
            <v>-</v>
          </cell>
          <cell r="CY523" t="str">
            <v>-</v>
          </cell>
          <cell r="CZ523" t="str">
            <v>-</v>
          </cell>
          <cell r="DB523" t="str">
            <v>-</v>
          </cell>
          <cell r="DC523" t="str">
            <v>-</v>
          </cell>
          <cell r="DD523" t="str">
            <v>-</v>
          </cell>
          <cell r="DE523" t="str">
            <v>-</v>
          </cell>
          <cell r="DF523" t="str">
            <v>-</v>
          </cell>
          <cell r="DG523" t="str">
            <v>-</v>
          </cell>
        </row>
        <row r="524">
          <cell r="AT524" t="str">
            <v>-</v>
          </cell>
          <cell r="AU524" t="str">
            <v>-</v>
          </cell>
          <cell r="AV524" t="str">
            <v>-</v>
          </cell>
          <cell r="AW524" t="str">
            <v>-</v>
          </cell>
          <cell r="AX524" t="str">
            <v>-</v>
          </cell>
          <cell r="AY524" t="str">
            <v>-</v>
          </cell>
          <cell r="AZ524" t="str">
            <v>-</v>
          </cell>
          <cell r="BA524" t="str">
            <v>-</v>
          </cell>
          <cell r="BB524" t="str">
            <v>-</v>
          </cell>
          <cell r="BC524" t="str">
            <v>-</v>
          </cell>
          <cell r="BD524" t="str">
            <v>-</v>
          </cell>
          <cell r="BE524" t="str">
            <v>-</v>
          </cell>
          <cell r="BF524" t="str">
            <v>-</v>
          </cell>
          <cell r="BG524" t="str">
            <v>-</v>
          </cell>
          <cell r="BH524" t="str">
            <v>-</v>
          </cell>
          <cell r="BI524" t="str">
            <v>-</v>
          </cell>
          <cell r="BJ524" t="str">
            <v>-</v>
          </cell>
          <cell r="BK524" t="str">
            <v>-</v>
          </cell>
          <cell r="BL524" t="str">
            <v>-</v>
          </cell>
          <cell r="BM524" t="str">
            <v>20470</v>
          </cell>
          <cell r="BN524" t="str">
            <v>-</v>
          </cell>
          <cell r="BO524" t="str">
            <v>-</v>
          </cell>
          <cell r="BP524" t="str">
            <v>-</v>
          </cell>
          <cell r="BQ524" t="str">
            <v>-</v>
          </cell>
          <cell r="BR524" t="str">
            <v>-</v>
          </cell>
          <cell r="BS524" t="str">
            <v>-</v>
          </cell>
          <cell r="BT524" t="str">
            <v>-</v>
          </cell>
          <cell r="BU524" t="str">
            <v>-</v>
          </cell>
          <cell r="BV524" t="str">
            <v>-</v>
          </cell>
          <cell r="BW524" t="str">
            <v>-</v>
          </cell>
          <cell r="BX524" t="str">
            <v>-</v>
          </cell>
          <cell r="BY524" t="str">
            <v>-</v>
          </cell>
          <cell r="CB524" t="str">
            <v>-</v>
          </cell>
          <cell r="CC524" t="str">
            <v>-</v>
          </cell>
          <cell r="CD524" t="str">
            <v>-</v>
          </cell>
          <cell r="CE524" t="str">
            <v>-</v>
          </cell>
          <cell r="CF524" t="str">
            <v>-</v>
          </cell>
          <cell r="CG524" t="str">
            <v>-</v>
          </cell>
          <cell r="CH524" t="str">
            <v>-</v>
          </cell>
          <cell r="CI524" t="str">
            <v>-</v>
          </cell>
          <cell r="CJ524" t="str">
            <v>-</v>
          </cell>
          <cell r="CK524" t="str">
            <v>-</v>
          </cell>
          <cell r="CL524" t="str">
            <v>-</v>
          </cell>
          <cell r="CM524" t="str">
            <v>-</v>
          </cell>
          <cell r="CN524" t="str">
            <v>-</v>
          </cell>
          <cell r="CO524" t="str">
            <v>-</v>
          </cell>
          <cell r="CP524" t="str">
            <v>-</v>
          </cell>
          <cell r="CQ524" t="str">
            <v>-</v>
          </cell>
          <cell r="CR524" t="str">
            <v>-</v>
          </cell>
          <cell r="CS524" t="str">
            <v>-</v>
          </cell>
          <cell r="CT524" t="str">
            <v>-</v>
          </cell>
          <cell r="CU524" t="str">
            <v>SANTIAGO LACHIGUIRI</v>
          </cell>
          <cell r="CV524" t="str">
            <v>-</v>
          </cell>
          <cell r="CW524" t="str">
            <v>-</v>
          </cell>
          <cell r="CX524" t="str">
            <v>-</v>
          </cell>
          <cell r="CY524" t="str">
            <v>-</v>
          </cell>
          <cell r="CZ524" t="str">
            <v>-</v>
          </cell>
          <cell r="DB524" t="str">
            <v>-</v>
          </cell>
          <cell r="DC524" t="str">
            <v>-</v>
          </cell>
          <cell r="DD524" t="str">
            <v>-</v>
          </cell>
          <cell r="DE524" t="str">
            <v>-</v>
          </cell>
          <cell r="DF524" t="str">
            <v>-</v>
          </cell>
          <cell r="DG524" t="str">
            <v>-</v>
          </cell>
        </row>
        <row r="525">
          <cell r="AT525" t="str">
            <v>-</v>
          </cell>
          <cell r="AU525" t="str">
            <v>-</v>
          </cell>
          <cell r="AV525" t="str">
            <v>-</v>
          </cell>
          <cell r="AW525" t="str">
            <v>-</v>
          </cell>
          <cell r="AX525" t="str">
            <v>-</v>
          </cell>
          <cell r="AY525" t="str">
            <v>-</v>
          </cell>
          <cell r="AZ525" t="str">
            <v>-</v>
          </cell>
          <cell r="BA525" t="str">
            <v>-</v>
          </cell>
          <cell r="BB525" t="str">
            <v>-</v>
          </cell>
          <cell r="BC525" t="str">
            <v>-</v>
          </cell>
          <cell r="BD525" t="str">
            <v>-</v>
          </cell>
          <cell r="BE525" t="str">
            <v>-</v>
          </cell>
          <cell r="BF525" t="str">
            <v>-</v>
          </cell>
          <cell r="BG525" t="str">
            <v>-</v>
          </cell>
          <cell r="BH525" t="str">
            <v>-</v>
          </cell>
          <cell r="BI525" t="str">
            <v>-</v>
          </cell>
          <cell r="BJ525" t="str">
            <v>-</v>
          </cell>
          <cell r="BK525" t="str">
            <v>-</v>
          </cell>
          <cell r="BL525" t="str">
            <v>-</v>
          </cell>
          <cell r="BM525" t="str">
            <v>20471</v>
          </cell>
          <cell r="BN525" t="str">
            <v>-</v>
          </cell>
          <cell r="BO525" t="str">
            <v>-</v>
          </cell>
          <cell r="BP525" t="str">
            <v>-</v>
          </cell>
          <cell r="BQ525" t="str">
            <v>-</v>
          </cell>
          <cell r="BR525" t="str">
            <v>-</v>
          </cell>
          <cell r="BS525" t="str">
            <v>-</v>
          </cell>
          <cell r="BT525" t="str">
            <v>-</v>
          </cell>
          <cell r="BU525" t="str">
            <v>-</v>
          </cell>
          <cell r="BV525" t="str">
            <v>-</v>
          </cell>
          <cell r="BW525" t="str">
            <v>-</v>
          </cell>
          <cell r="BX525" t="str">
            <v>-</v>
          </cell>
          <cell r="BY525" t="str">
            <v>-</v>
          </cell>
          <cell r="CB525" t="str">
            <v>-</v>
          </cell>
          <cell r="CC525" t="str">
            <v>-</v>
          </cell>
          <cell r="CD525" t="str">
            <v>-</v>
          </cell>
          <cell r="CE525" t="str">
            <v>-</v>
          </cell>
          <cell r="CF525" t="str">
            <v>-</v>
          </cell>
          <cell r="CG525" t="str">
            <v>-</v>
          </cell>
          <cell r="CH525" t="str">
            <v>-</v>
          </cell>
          <cell r="CI525" t="str">
            <v>-</v>
          </cell>
          <cell r="CJ525" t="str">
            <v>-</v>
          </cell>
          <cell r="CK525" t="str">
            <v>-</v>
          </cell>
          <cell r="CL525" t="str">
            <v>-</v>
          </cell>
          <cell r="CM525" t="str">
            <v>-</v>
          </cell>
          <cell r="CN525" t="str">
            <v>-</v>
          </cell>
          <cell r="CO525" t="str">
            <v>-</v>
          </cell>
          <cell r="CP525" t="str">
            <v>-</v>
          </cell>
          <cell r="CQ525" t="str">
            <v>-</v>
          </cell>
          <cell r="CR525" t="str">
            <v>-</v>
          </cell>
          <cell r="CS525" t="str">
            <v>-</v>
          </cell>
          <cell r="CT525" t="str">
            <v>-</v>
          </cell>
          <cell r="CU525" t="str">
            <v>SANTIAGO LALOPA</v>
          </cell>
          <cell r="CV525" t="str">
            <v>-</v>
          </cell>
          <cell r="CW525" t="str">
            <v>-</v>
          </cell>
          <cell r="CX525" t="str">
            <v>-</v>
          </cell>
          <cell r="CY525" t="str">
            <v>-</v>
          </cell>
          <cell r="CZ525" t="str">
            <v>-</v>
          </cell>
          <cell r="DB525" t="str">
            <v>-</v>
          </cell>
          <cell r="DC525" t="str">
            <v>-</v>
          </cell>
          <cell r="DD525" t="str">
            <v>-</v>
          </cell>
          <cell r="DE525" t="str">
            <v>-</v>
          </cell>
          <cell r="DF525" t="str">
            <v>-</v>
          </cell>
          <cell r="DG525" t="str">
            <v>-</v>
          </cell>
        </row>
        <row r="526">
          <cell r="AT526" t="str">
            <v>-</v>
          </cell>
          <cell r="AU526" t="str">
            <v>-</v>
          </cell>
          <cell r="AV526" t="str">
            <v>-</v>
          </cell>
          <cell r="AW526" t="str">
            <v>-</v>
          </cell>
          <cell r="AX526" t="str">
            <v>-</v>
          </cell>
          <cell r="AY526" t="str">
            <v>-</v>
          </cell>
          <cell r="AZ526" t="str">
            <v>-</v>
          </cell>
          <cell r="BA526" t="str">
            <v>-</v>
          </cell>
          <cell r="BB526" t="str">
            <v>-</v>
          </cell>
          <cell r="BC526" t="str">
            <v>-</v>
          </cell>
          <cell r="BD526" t="str">
            <v>-</v>
          </cell>
          <cell r="BE526" t="str">
            <v>-</v>
          </cell>
          <cell r="BF526" t="str">
            <v>-</v>
          </cell>
          <cell r="BG526" t="str">
            <v>-</v>
          </cell>
          <cell r="BH526" t="str">
            <v>-</v>
          </cell>
          <cell r="BI526" t="str">
            <v>-</v>
          </cell>
          <cell r="BJ526" t="str">
            <v>-</v>
          </cell>
          <cell r="BK526" t="str">
            <v>-</v>
          </cell>
          <cell r="BL526" t="str">
            <v>-</v>
          </cell>
          <cell r="BM526" t="str">
            <v>20472</v>
          </cell>
          <cell r="BN526" t="str">
            <v>-</v>
          </cell>
          <cell r="BO526" t="str">
            <v>-</v>
          </cell>
          <cell r="BP526" t="str">
            <v>-</v>
          </cell>
          <cell r="BQ526" t="str">
            <v>-</v>
          </cell>
          <cell r="BR526" t="str">
            <v>-</v>
          </cell>
          <cell r="BS526" t="str">
            <v>-</v>
          </cell>
          <cell r="BT526" t="str">
            <v>-</v>
          </cell>
          <cell r="BU526" t="str">
            <v>-</v>
          </cell>
          <cell r="BV526" t="str">
            <v>-</v>
          </cell>
          <cell r="BW526" t="str">
            <v>-</v>
          </cell>
          <cell r="BX526" t="str">
            <v>-</v>
          </cell>
          <cell r="BY526" t="str">
            <v>-</v>
          </cell>
          <cell r="CB526" t="str">
            <v>-</v>
          </cell>
          <cell r="CC526" t="str">
            <v>-</v>
          </cell>
          <cell r="CD526" t="str">
            <v>-</v>
          </cell>
          <cell r="CE526" t="str">
            <v>-</v>
          </cell>
          <cell r="CF526" t="str">
            <v>-</v>
          </cell>
          <cell r="CG526" t="str">
            <v>-</v>
          </cell>
          <cell r="CH526" t="str">
            <v>-</v>
          </cell>
          <cell r="CI526" t="str">
            <v>-</v>
          </cell>
          <cell r="CJ526" t="str">
            <v>-</v>
          </cell>
          <cell r="CK526" t="str">
            <v>-</v>
          </cell>
          <cell r="CL526" t="str">
            <v>-</v>
          </cell>
          <cell r="CM526" t="str">
            <v>-</v>
          </cell>
          <cell r="CN526" t="str">
            <v>-</v>
          </cell>
          <cell r="CO526" t="str">
            <v>-</v>
          </cell>
          <cell r="CP526" t="str">
            <v>-</v>
          </cell>
          <cell r="CQ526" t="str">
            <v>-</v>
          </cell>
          <cell r="CR526" t="str">
            <v>-</v>
          </cell>
          <cell r="CS526" t="str">
            <v>-</v>
          </cell>
          <cell r="CT526" t="str">
            <v>-</v>
          </cell>
          <cell r="CU526" t="str">
            <v>SANTIAGO LAOLLAGA</v>
          </cell>
          <cell r="CV526" t="str">
            <v>-</v>
          </cell>
          <cell r="CW526" t="str">
            <v>-</v>
          </cell>
          <cell r="CX526" t="str">
            <v>-</v>
          </cell>
          <cell r="CY526" t="str">
            <v>-</v>
          </cell>
          <cell r="CZ526" t="str">
            <v>-</v>
          </cell>
          <cell r="DB526" t="str">
            <v>-</v>
          </cell>
          <cell r="DC526" t="str">
            <v>-</v>
          </cell>
          <cell r="DD526" t="str">
            <v>-</v>
          </cell>
          <cell r="DE526" t="str">
            <v>-</v>
          </cell>
          <cell r="DF526" t="str">
            <v>-</v>
          </cell>
          <cell r="DG526" t="str">
            <v>-</v>
          </cell>
        </row>
        <row r="527">
          <cell r="AT527" t="str">
            <v>-</v>
          </cell>
          <cell r="AU527" t="str">
            <v>-</v>
          </cell>
          <cell r="AV527" t="str">
            <v>-</v>
          </cell>
          <cell r="AW527" t="str">
            <v>-</v>
          </cell>
          <cell r="AX527" t="str">
            <v>-</v>
          </cell>
          <cell r="AY527" t="str">
            <v>-</v>
          </cell>
          <cell r="AZ527" t="str">
            <v>-</v>
          </cell>
          <cell r="BA527" t="str">
            <v>-</v>
          </cell>
          <cell r="BB527" t="str">
            <v>-</v>
          </cell>
          <cell r="BC527" t="str">
            <v>-</v>
          </cell>
          <cell r="BD527" t="str">
            <v>-</v>
          </cell>
          <cell r="BE527" t="str">
            <v>-</v>
          </cell>
          <cell r="BF527" t="str">
            <v>-</v>
          </cell>
          <cell r="BG527" t="str">
            <v>-</v>
          </cell>
          <cell r="BH527" t="str">
            <v>-</v>
          </cell>
          <cell r="BI527" t="str">
            <v>-</v>
          </cell>
          <cell r="BJ527" t="str">
            <v>-</v>
          </cell>
          <cell r="BK527" t="str">
            <v>-</v>
          </cell>
          <cell r="BL527" t="str">
            <v>-</v>
          </cell>
          <cell r="BM527" t="str">
            <v>20473</v>
          </cell>
          <cell r="BN527" t="str">
            <v>-</v>
          </cell>
          <cell r="BO527" t="str">
            <v>-</v>
          </cell>
          <cell r="BP527" t="str">
            <v>-</v>
          </cell>
          <cell r="BQ527" t="str">
            <v>-</v>
          </cell>
          <cell r="BR527" t="str">
            <v>-</v>
          </cell>
          <cell r="BS527" t="str">
            <v>-</v>
          </cell>
          <cell r="BT527" t="str">
            <v>-</v>
          </cell>
          <cell r="BU527" t="str">
            <v>-</v>
          </cell>
          <cell r="BV527" t="str">
            <v>-</v>
          </cell>
          <cell r="BW527" t="str">
            <v>-</v>
          </cell>
          <cell r="BX527" t="str">
            <v>-</v>
          </cell>
          <cell r="BY527" t="str">
            <v>-</v>
          </cell>
          <cell r="CB527" t="str">
            <v>-</v>
          </cell>
          <cell r="CC527" t="str">
            <v>-</v>
          </cell>
          <cell r="CD527" t="str">
            <v>-</v>
          </cell>
          <cell r="CE527" t="str">
            <v>-</v>
          </cell>
          <cell r="CF527" t="str">
            <v>-</v>
          </cell>
          <cell r="CG527" t="str">
            <v>-</v>
          </cell>
          <cell r="CH527" t="str">
            <v>-</v>
          </cell>
          <cell r="CI527" t="str">
            <v>-</v>
          </cell>
          <cell r="CJ527" t="str">
            <v>-</v>
          </cell>
          <cell r="CK527" t="str">
            <v>-</v>
          </cell>
          <cell r="CL527" t="str">
            <v>-</v>
          </cell>
          <cell r="CM527" t="str">
            <v>-</v>
          </cell>
          <cell r="CN527" t="str">
            <v>-</v>
          </cell>
          <cell r="CO527" t="str">
            <v>-</v>
          </cell>
          <cell r="CP527" t="str">
            <v>-</v>
          </cell>
          <cell r="CQ527" t="str">
            <v>-</v>
          </cell>
          <cell r="CR527" t="str">
            <v>-</v>
          </cell>
          <cell r="CS527" t="str">
            <v>-</v>
          </cell>
          <cell r="CT527" t="str">
            <v>-</v>
          </cell>
          <cell r="CU527" t="str">
            <v>SANTIAGO LAXOPA</v>
          </cell>
          <cell r="CV527" t="str">
            <v>-</v>
          </cell>
          <cell r="CW527" t="str">
            <v>-</v>
          </cell>
          <cell r="CX527" t="str">
            <v>-</v>
          </cell>
          <cell r="CY527" t="str">
            <v>-</v>
          </cell>
          <cell r="CZ527" t="str">
            <v>-</v>
          </cell>
          <cell r="DB527" t="str">
            <v>-</v>
          </cell>
          <cell r="DC527" t="str">
            <v>-</v>
          </cell>
          <cell r="DD527" t="str">
            <v>-</v>
          </cell>
          <cell r="DE527" t="str">
            <v>-</v>
          </cell>
          <cell r="DF527" t="str">
            <v>-</v>
          </cell>
          <cell r="DG527" t="str">
            <v>-</v>
          </cell>
        </row>
        <row r="528">
          <cell r="AT528" t="str">
            <v>-</v>
          </cell>
          <cell r="AU528" t="str">
            <v>-</v>
          </cell>
          <cell r="AV528" t="str">
            <v>-</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t="str">
            <v>-</v>
          </cell>
          <cell r="BJ528" t="str">
            <v>-</v>
          </cell>
          <cell r="BK528" t="str">
            <v>-</v>
          </cell>
          <cell r="BL528" t="str">
            <v>-</v>
          </cell>
          <cell r="BM528" t="str">
            <v>20474</v>
          </cell>
          <cell r="BN528" t="str">
            <v>-</v>
          </cell>
          <cell r="BO528" t="str">
            <v>-</v>
          </cell>
          <cell r="BP528" t="str">
            <v>-</v>
          </cell>
          <cell r="BQ528" t="str">
            <v>-</v>
          </cell>
          <cell r="BR528" t="str">
            <v>-</v>
          </cell>
          <cell r="BS528" t="str">
            <v>-</v>
          </cell>
          <cell r="BT528" t="str">
            <v>-</v>
          </cell>
          <cell r="BU528" t="str">
            <v>-</v>
          </cell>
          <cell r="BV528" t="str">
            <v>-</v>
          </cell>
          <cell r="BW528" t="str">
            <v>-</v>
          </cell>
          <cell r="BX528" t="str">
            <v>-</v>
          </cell>
          <cell r="BY528" t="str">
            <v>-</v>
          </cell>
          <cell r="CB528" t="str">
            <v>-</v>
          </cell>
          <cell r="CC528" t="str">
            <v>-</v>
          </cell>
          <cell r="CD528" t="str">
            <v>-</v>
          </cell>
          <cell r="CE528" t="str">
            <v>-</v>
          </cell>
          <cell r="CF528" t="str">
            <v>-</v>
          </cell>
          <cell r="CG528" t="str">
            <v>-</v>
          </cell>
          <cell r="CH528" t="str">
            <v>-</v>
          </cell>
          <cell r="CI528" t="str">
            <v>-</v>
          </cell>
          <cell r="CJ528" t="str">
            <v>-</v>
          </cell>
          <cell r="CK528" t="str">
            <v>-</v>
          </cell>
          <cell r="CL528" t="str">
            <v>-</v>
          </cell>
          <cell r="CM528" t="str">
            <v>-</v>
          </cell>
          <cell r="CN528" t="str">
            <v>-</v>
          </cell>
          <cell r="CO528" t="str">
            <v>-</v>
          </cell>
          <cell r="CP528" t="str">
            <v>-</v>
          </cell>
          <cell r="CQ528" t="str">
            <v>-</v>
          </cell>
          <cell r="CR528" t="str">
            <v>-</v>
          </cell>
          <cell r="CS528" t="str">
            <v>-</v>
          </cell>
          <cell r="CT528" t="str">
            <v>-</v>
          </cell>
          <cell r="CU528" t="str">
            <v>SANTIAGO LLANO GRANDE</v>
          </cell>
          <cell r="CV528" t="str">
            <v>-</v>
          </cell>
          <cell r="CW528" t="str">
            <v>-</v>
          </cell>
          <cell r="CX528" t="str">
            <v>-</v>
          </cell>
          <cell r="CY528" t="str">
            <v>-</v>
          </cell>
          <cell r="CZ528" t="str">
            <v>-</v>
          </cell>
          <cell r="DB528" t="str">
            <v>-</v>
          </cell>
          <cell r="DC528" t="str">
            <v>-</v>
          </cell>
          <cell r="DD528" t="str">
            <v>-</v>
          </cell>
          <cell r="DE528" t="str">
            <v>-</v>
          </cell>
          <cell r="DF528" t="str">
            <v>-</v>
          </cell>
          <cell r="DG528" t="str">
            <v>-</v>
          </cell>
        </row>
        <row r="529">
          <cell r="AT529" t="str">
            <v>-</v>
          </cell>
          <cell r="AU529" t="str">
            <v>-</v>
          </cell>
          <cell r="AV529" t="str">
            <v>-</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t="str">
            <v>-</v>
          </cell>
          <cell r="BJ529" t="str">
            <v>-</v>
          </cell>
          <cell r="BK529" t="str">
            <v>-</v>
          </cell>
          <cell r="BL529" t="str">
            <v>-</v>
          </cell>
          <cell r="BM529" t="str">
            <v>20475</v>
          </cell>
          <cell r="BN529" t="str">
            <v>-</v>
          </cell>
          <cell r="BO529" t="str">
            <v>-</v>
          </cell>
          <cell r="BP529" t="str">
            <v>-</v>
          </cell>
          <cell r="BQ529" t="str">
            <v>-</v>
          </cell>
          <cell r="BR529" t="str">
            <v>-</v>
          </cell>
          <cell r="BS529" t="str">
            <v>-</v>
          </cell>
          <cell r="BT529" t="str">
            <v>-</v>
          </cell>
          <cell r="BU529" t="str">
            <v>-</v>
          </cell>
          <cell r="BV529" t="str">
            <v>-</v>
          </cell>
          <cell r="BW529" t="str">
            <v>-</v>
          </cell>
          <cell r="BX529" t="str">
            <v>-</v>
          </cell>
          <cell r="BY529" t="str">
            <v>-</v>
          </cell>
          <cell r="CB529" t="str">
            <v>-</v>
          </cell>
          <cell r="CC529" t="str">
            <v>-</v>
          </cell>
          <cell r="CD529" t="str">
            <v>-</v>
          </cell>
          <cell r="CE529" t="str">
            <v>-</v>
          </cell>
          <cell r="CF529" t="str">
            <v>-</v>
          </cell>
          <cell r="CG529" t="str">
            <v>-</v>
          </cell>
          <cell r="CH529" t="str">
            <v>-</v>
          </cell>
          <cell r="CI529" t="str">
            <v>-</v>
          </cell>
          <cell r="CJ529" t="str">
            <v>-</v>
          </cell>
          <cell r="CK529" t="str">
            <v>-</v>
          </cell>
          <cell r="CL529" t="str">
            <v>-</v>
          </cell>
          <cell r="CM529" t="str">
            <v>-</v>
          </cell>
          <cell r="CN529" t="str">
            <v>-</v>
          </cell>
          <cell r="CO529" t="str">
            <v>-</v>
          </cell>
          <cell r="CP529" t="str">
            <v>-</v>
          </cell>
          <cell r="CQ529" t="str">
            <v>-</v>
          </cell>
          <cell r="CR529" t="str">
            <v>-</v>
          </cell>
          <cell r="CS529" t="str">
            <v>-</v>
          </cell>
          <cell r="CT529" t="str">
            <v>-</v>
          </cell>
          <cell r="CU529" t="str">
            <v>SANTIAGO MATATLÁN</v>
          </cell>
          <cell r="CV529" t="str">
            <v>-</v>
          </cell>
          <cell r="CW529" t="str">
            <v>-</v>
          </cell>
          <cell r="CX529" t="str">
            <v>-</v>
          </cell>
          <cell r="CY529" t="str">
            <v>-</v>
          </cell>
          <cell r="CZ529" t="str">
            <v>-</v>
          </cell>
          <cell r="DB529" t="str">
            <v>-</v>
          </cell>
          <cell r="DC529" t="str">
            <v>-</v>
          </cell>
          <cell r="DD529" t="str">
            <v>-</v>
          </cell>
          <cell r="DE529" t="str">
            <v>-</v>
          </cell>
          <cell r="DF529" t="str">
            <v>-</v>
          </cell>
          <cell r="DG529" t="str">
            <v>-</v>
          </cell>
        </row>
        <row r="530">
          <cell r="AT530" t="str">
            <v>-</v>
          </cell>
          <cell r="AU530" t="str">
            <v>-</v>
          </cell>
          <cell r="AV530" t="str">
            <v>-</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t="str">
            <v>-</v>
          </cell>
          <cell r="BJ530" t="str">
            <v>-</v>
          </cell>
          <cell r="BK530" t="str">
            <v>-</v>
          </cell>
          <cell r="BL530" t="str">
            <v>-</v>
          </cell>
          <cell r="BM530" t="str">
            <v>20476</v>
          </cell>
          <cell r="BN530" t="str">
            <v>-</v>
          </cell>
          <cell r="BO530" t="str">
            <v>-</v>
          </cell>
          <cell r="BP530" t="str">
            <v>-</v>
          </cell>
          <cell r="BQ530" t="str">
            <v>-</v>
          </cell>
          <cell r="BR530" t="str">
            <v>-</v>
          </cell>
          <cell r="BS530" t="str">
            <v>-</v>
          </cell>
          <cell r="BT530" t="str">
            <v>-</v>
          </cell>
          <cell r="BU530" t="str">
            <v>-</v>
          </cell>
          <cell r="BV530" t="str">
            <v>-</v>
          </cell>
          <cell r="BW530" t="str">
            <v>-</v>
          </cell>
          <cell r="BX530" t="str">
            <v>-</v>
          </cell>
          <cell r="BY530" t="str">
            <v>-</v>
          </cell>
          <cell r="CB530" t="str">
            <v>-</v>
          </cell>
          <cell r="CC530" t="str">
            <v>-</v>
          </cell>
          <cell r="CD530" t="str">
            <v>-</v>
          </cell>
          <cell r="CE530" t="str">
            <v>-</v>
          </cell>
          <cell r="CF530" t="str">
            <v>-</v>
          </cell>
          <cell r="CG530" t="str">
            <v>-</v>
          </cell>
          <cell r="CH530" t="str">
            <v>-</v>
          </cell>
          <cell r="CI530" t="str">
            <v>-</v>
          </cell>
          <cell r="CJ530" t="str">
            <v>-</v>
          </cell>
          <cell r="CK530" t="str">
            <v>-</v>
          </cell>
          <cell r="CL530" t="str">
            <v>-</v>
          </cell>
          <cell r="CM530" t="str">
            <v>-</v>
          </cell>
          <cell r="CN530" t="str">
            <v>-</v>
          </cell>
          <cell r="CO530" t="str">
            <v>-</v>
          </cell>
          <cell r="CP530" t="str">
            <v>-</v>
          </cell>
          <cell r="CQ530" t="str">
            <v>-</v>
          </cell>
          <cell r="CR530" t="str">
            <v>-</v>
          </cell>
          <cell r="CS530" t="str">
            <v>-</v>
          </cell>
          <cell r="CT530" t="str">
            <v>-</v>
          </cell>
          <cell r="CU530" t="str">
            <v>SANTIAGO MILTEPEC</v>
          </cell>
          <cell r="CV530" t="str">
            <v>-</v>
          </cell>
          <cell r="CW530" t="str">
            <v>-</v>
          </cell>
          <cell r="CX530" t="str">
            <v>-</v>
          </cell>
          <cell r="CY530" t="str">
            <v>-</v>
          </cell>
          <cell r="CZ530" t="str">
            <v>-</v>
          </cell>
          <cell r="DB530" t="str">
            <v>-</v>
          </cell>
          <cell r="DC530" t="str">
            <v>-</v>
          </cell>
          <cell r="DD530" t="str">
            <v>-</v>
          </cell>
          <cell r="DE530" t="str">
            <v>-</v>
          </cell>
          <cell r="DF530" t="str">
            <v>-</v>
          </cell>
          <cell r="DG530" t="str">
            <v>-</v>
          </cell>
        </row>
        <row r="531">
          <cell r="AT531" t="str">
            <v>-</v>
          </cell>
          <cell r="AU531" t="str">
            <v>-</v>
          </cell>
          <cell r="AV531" t="str">
            <v>-</v>
          </cell>
          <cell r="AW531" t="str">
            <v>-</v>
          </cell>
          <cell r="AX531" t="str">
            <v>-</v>
          </cell>
          <cell r="AY531" t="str">
            <v>-</v>
          </cell>
          <cell r="AZ531" t="str">
            <v>-</v>
          </cell>
          <cell r="BA531" t="str">
            <v>-</v>
          </cell>
          <cell r="BB531" t="str">
            <v>-</v>
          </cell>
          <cell r="BC531" t="str">
            <v>-</v>
          </cell>
          <cell r="BD531" t="str">
            <v>-</v>
          </cell>
          <cell r="BE531" t="str">
            <v>-</v>
          </cell>
          <cell r="BF531" t="str">
            <v>-</v>
          </cell>
          <cell r="BG531" t="str">
            <v>-</v>
          </cell>
          <cell r="BH531" t="str">
            <v>-</v>
          </cell>
          <cell r="BI531" t="str">
            <v>-</v>
          </cell>
          <cell r="BJ531" t="str">
            <v>-</v>
          </cell>
          <cell r="BK531" t="str">
            <v>-</v>
          </cell>
          <cell r="BL531" t="str">
            <v>-</v>
          </cell>
          <cell r="BM531" t="str">
            <v>20477</v>
          </cell>
          <cell r="BN531" t="str">
            <v>-</v>
          </cell>
          <cell r="BO531" t="str">
            <v>-</v>
          </cell>
          <cell r="BP531" t="str">
            <v>-</v>
          </cell>
          <cell r="BQ531" t="str">
            <v>-</v>
          </cell>
          <cell r="BR531" t="str">
            <v>-</v>
          </cell>
          <cell r="BS531" t="str">
            <v>-</v>
          </cell>
          <cell r="BT531" t="str">
            <v>-</v>
          </cell>
          <cell r="BU531" t="str">
            <v>-</v>
          </cell>
          <cell r="BV531" t="str">
            <v>-</v>
          </cell>
          <cell r="BW531" t="str">
            <v>-</v>
          </cell>
          <cell r="BX531" t="str">
            <v>-</v>
          </cell>
          <cell r="BY531" t="str">
            <v>-</v>
          </cell>
          <cell r="CB531" t="str">
            <v>-</v>
          </cell>
          <cell r="CC531" t="str">
            <v>-</v>
          </cell>
          <cell r="CD531" t="str">
            <v>-</v>
          </cell>
          <cell r="CE531" t="str">
            <v>-</v>
          </cell>
          <cell r="CF531" t="str">
            <v>-</v>
          </cell>
          <cell r="CG531" t="str">
            <v>-</v>
          </cell>
          <cell r="CH531" t="str">
            <v>-</v>
          </cell>
          <cell r="CI531" t="str">
            <v>-</v>
          </cell>
          <cell r="CJ531" t="str">
            <v>-</v>
          </cell>
          <cell r="CK531" t="str">
            <v>-</v>
          </cell>
          <cell r="CL531" t="str">
            <v>-</v>
          </cell>
          <cell r="CM531" t="str">
            <v>-</v>
          </cell>
          <cell r="CN531" t="str">
            <v>-</v>
          </cell>
          <cell r="CO531" t="str">
            <v>-</v>
          </cell>
          <cell r="CP531" t="str">
            <v>-</v>
          </cell>
          <cell r="CQ531" t="str">
            <v>-</v>
          </cell>
          <cell r="CR531" t="str">
            <v>-</v>
          </cell>
          <cell r="CS531" t="str">
            <v>-</v>
          </cell>
          <cell r="CT531" t="str">
            <v>-</v>
          </cell>
          <cell r="CU531" t="str">
            <v>SANTIAGO MINAS</v>
          </cell>
          <cell r="CV531" t="str">
            <v>-</v>
          </cell>
          <cell r="CW531" t="str">
            <v>-</v>
          </cell>
          <cell r="CX531" t="str">
            <v>-</v>
          </cell>
          <cell r="CY531" t="str">
            <v>-</v>
          </cell>
          <cell r="CZ531" t="str">
            <v>-</v>
          </cell>
          <cell r="DB531" t="str">
            <v>-</v>
          </cell>
          <cell r="DC531" t="str">
            <v>-</v>
          </cell>
          <cell r="DD531" t="str">
            <v>-</v>
          </cell>
          <cell r="DE531" t="str">
            <v>-</v>
          </cell>
          <cell r="DF531" t="str">
            <v>-</v>
          </cell>
          <cell r="DG531" t="str">
            <v>-</v>
          </cell>
        </row>
        <row r="532">
          <cell r="AT532" t="str">
            <v>-</v>
          </cell>
          <cell r="AU532" t="str">
            <v>-</v>
          </cell>
          <cell r="AV532" t="str">
            <v>-</v>
          </cell>
          <cell r="AW532" t="str">
            <v>-</v>
          </cell>
          <cell r="AX532" t="str">
            <v>-</v>
          </cell>
          <cell r="AY532" t="str">
            <v>-</v>
          </cell>
          <cell r="AZ532" t="str">
            <v>-</v>
          </cell>
          <cell r="BA532" t="str">
            <v>-</v>
          </cell>
          <cell r="BB532" t="str">
            <v>-</v>
          </cell>
          <cell r="BC532" t="str">
            <v>-</v>
          </cell>
          <cell r="BD532" t="str">
            <v>-</v>
          </cell>
          <cell r="BE532" t="str">
            <v>-</v>
          </cell>
          <cell r="BF532" t="str">
            <v>-</v>
          </cell>
          <cell r="BG532" t="str">
            <v>-</v>
          </cell>
          <cell r="BH532" t="str">
            <v>-</v>
          </cell>
          <cell r="BI532" t="str">
            <v>-</v>
          </cell>
          <cell r="BJ532" t="str">
            <v>-</v>
          </cell>
          <cell r="BK532" t="str">
            <v>-</v>
          </cell>
          <cell r="BL532" t="str">
            <v>-</v>
          </cell>
          <cell r="BM532" t="str">
            <v>20478</v>
          </cell>
          <cell r="BN532" t="str">
            <v>-</v>
          </cell>
          <cell r="BO532" t="str">
            <v>-</v>
          </cell>
          <cell r="BP532" t="str">
            <v>-</v>
          </cell>
          <cell r="BQ532" t="str">
            <v>-</v>
          </cell>
          <cell r="BR532" t="str">
            <v>-</v>
          </cell>
          <cell r="BS532" t="str">
            <v>-</v>
          </cell>
          <cell r="BT532" t="str">
            <v>-</v>
          </cell>
          <cell r="BU532" t="str">
            <v>-</v>
          </cell>
          <cell r="BV532" t="str">
            <v>-</v>
          </cell>
          <cell r="BW532" t="str">
            <v>-</v>
          </cell>
          <cell r="BX532" t="str">
            <v>-</v>
          </cell>
          <cell r="BY532" t="str">
            <v>-</v>
          </cell>
          <cell r="CB532" t="str">
            <v>-</v>
          </cell>
          <cell r="CC532" t="str">
            <v>-</v>
          </cell>
          <cell r="CD532" t="str">
            <v>-</v>
          </cell>
          <cell r="CE532" t="str">
            <v>-</v>
          </cell>
          <cell r="CF532" t="str">
            <v>-</v>
          </cell>
          <cell r="CG532" t="str">
            <v>-</v>
          </cell>
          <cell r="CH532" t="str">
            <v>-</v>
          </cell>
          <cell r="CI532" t="str">
            <v>-</v>
          </cell>
          <cell r="CJ532" t="str">
            <v>-</v>
          </cell>
          <cell r="CK532" t="str">
            <v>-</v>
          </cell>
          <cell r="CL532" t="str">
            <v>-</v>
          </cell>
          <cell r="CM532" t="str">
            <v>-</v>
          </cell>
          <cell r="CN532" t="str">
            <v>-</v>
          </cell>
          <cell r="CO532" t="str">
            <v>-</v>
          </cell>
          <cell r="CP532" t="str">
            <v>-</v>
          </cell>
          <cell r="CQ532" t="str">
            <v>-</v>
          </cell>
          <cell r="CR532" t="str">
            <v>-</v>
          </cell>
          <cell r="CS532" t="str">
            <v>-</v>
          </cell>
          <cell r="CT532" t="str">
            <v>-</v>
          </cell>
          <cell r="CU532" t="str">
            <v>SANTIAGO NACALTEPEC</v>
          </cell>
          <cell r="CV532" t="str">
            <v>-</v>
          </cell>
          <cell r="CW532" t="str">
            <v>-</v>
          </cell>
          <cell r="CX532" t="str">
            <v>-</v>
          </cell>
          <cell r="CY532" t="str">
            <v>-</v>
          </cell>
          <cell r="CZ532" t="str">
            <v>-</v>
          </cell>
          <cell r="DB532" t="str">
            <v>-</v>
          </cell>
          <cell r="DC532" t="str">
            <v>-</v>
          </cell>
          <cell r="DD532" t="str">
            <v>-</v>
          </cell>
          <cell r="DE532" t="str">
            <v>-</v>
          </cell>
          <cell r="DF532" t="str">
            <v>-</v>
          </cell>
          <cell r="DG532" t="str">
            <v>-</v>
          </cell>
        </row>
        <row r="533">
          <cell r="AT533" t="str">
            <v>-</v>
          </cell>
          <cell r="AU533" t="str">
            <v>-</v>
          </cell>
          <cell r="AV533" t="str">
            <v>-</v>
          </cell>
          <cell r="AW533" t="str">
            <v>-</v>
          </cell>
          <cell r="AX533" t="str">
            <v>-</v>
          </cell>
          <cell r="AY533" t="str">
            <v>-</v>
          </cell>
          <cell r="AZ533" t="str">
            <v>-</v>
          </cell>
          <cell r="BA533" t="str">
            <v>-</v>
          </cell>
          <cell r="BB533" t="str">
            <v>-</v>
          </cell>
          <cell r="BC533" t="str">
            <v>-</v>
          </cell>
          <cell r="BD533" t="str">
            <v>-</v>
          </cell>
          <cell r="BE533" t="str">
            <v>-</v>
          </cell>
          <cell r="BF533" t="str">
            <v>-</v>
          </cell>
          <cell r="BG533" t="str">
            <v>-</v>
          </cell>
          <cell r="BH533" t="str">
            <v>-</v>
          </cell>
          <cell r="BI533" t="str">
            <v>-</v>
          </cell>
          <cell r="BJ533" t="str">
            <v>-</v>
          </cell>
          <cell r="BK533" t="str">
            <v>-</v>
          </cell>
          <cell r="BL533" t="str">
            <v>-</v>
          </cell>
          <cell r="BM533" t="str">
            <v>20479</v>
          </cell>
          <cell r="BN533" t="str">
            <v>-</v>
          </cell>
          <cell r="BO533" t="str">
            <v>-</v>
          </cell>
          <cell r="BP533" t="str">
            <v>-</v>
          </cell>
          <cell r="BQ533" t="str">
            <v>-</v>
          </cell>
          <cell r="BR533" t="str">
            <v>-</v>
          </cell>
          <cell r="BS533" t="str">
            <v>-</v>
          </cell>
          <cell r="BT533" t="str">
            <v>-</v>
          </cell>
          <cell r="BU533" t="str">
            <v>-</v>
          </cell>
          <cell r="BV533" t="str">
            <v>-</v>
          </cell>
          <cell r="BW533" t="str">
            <v>-</v>
          </cell>
          <cell r="BX533" t="str">
            <v>-</v>
          </cell>
          <cell r="BY533" t="str">
            <v>-</v>
          </cell>
          <cell r="CB533" t="str">
            <v>-</v>
          </cell>
          <cell r="CC533" t="str">
            <v>-</v>
          </cell>
          <cell r="CD533" t="str">
            <v>-</v>
          </cell>
          <cell r="CE533" t="str">
            <v>-</v>
          </cell>
          <cell r="CF533" t="str">
            <v>-</v>
          </cell>
          <cell r="CG533" t="str">
            <v>-</v>
          </cell>
          <cell r="CH533" t="str">
            <v>-</v>
          </cell>
          <cell r="CI533" t="str">
            <v>-</v>
          </cell>
          <cell r="CJ533" t="str">
            <v>-</v>
          </cell>
          <cell r="CK533" t="str">
            <v>-</v>
          </cell>
          <cell r="CL533" t="str">
            <v>-</v>
          </cell>
          <cell r="CM533" t="str">
            <v>-</v>
          </cell>
          <cell r="CN533" t="str">
            <v>-</v>
          </cell>
          <cell r="CO533" t="str">
            <v>-</v>
          </cell>
          <cell r="CP533" t="str">
            <v>-</v>
          </cell>
          <cell r="CQ533" t="str">
            <v>-</v>
          </cell>
          <cell r="CR533" t="str">
            <v>-</v>
          </cell>
          <cell r="CS533" t="str">
            <v>-</v>
          </cell>
          <cell r="CT533" t="str">
            <v>-</v>
          </cell>
          <cell r="CU533" t="str">
            <v>SANTIAGO NEJAPILLA</v>
          </cell>
          <cell r="CV533" t="str">
            <v>-</v>
          </cell>
          <cell r="CW533" t="str">
            <v>-</v>
          </cell>
          <cell r="CX533" t="str">
            <v>-</v>
          </cell>
          <cell r="CY533" t="str">
            <v>-</v>
          </cell>
          <cell r="CZ533" t="str">
            <v>-</v>
          </cell>
          <cell r="DB533" t="str">
            <v>-</v>
          </cell>
          <cell r="DC533" t="str">
            <v>-</v>
          </cell>
          <cell r="DD533" t="str">
            <v>-</v>
          </cell>
          <cell r="DE533" t="str">
            <v>-</v>
          </cell>
          <cell r="DF533" t="str">
            <v>-</v>
          </cell>
          <cell r="DG533" t="str">
            <v>-</v>
          </cell>
        </row>
        <row r="534">
          <cell r="AT534" t="str">
            <v>-</v>
          </cell>
          <cell r="AU534" t="str">
            <v>-</v>
          </cell>
          <cell r="AV534" t="str">
            <v>-</v>
          </cell>
          <cell r="AW534" t="str">
            <v>-</v>
          </cell>
          <cell r="AX534" t="str">
            <v>-</v>
          </cell>
          <cell r="AY534" t="str">
            <v>-</v>
          </cell>
          <cell r="AZ534" t="str">
            <v>-</v>
          </cell>
          <cell r="BA534" t="str">
            <v>-</v>
          </cell>
          <cell r="BB534" t="str">
            <v>-</v>
          </cell>
          <cell r="BC534" t="str">
            <v>-</v>
          </cell>
          <cell r="BD534" t="str">
            <v>-</v>
          </cell>
          <cell r="BE534" t="str">
            <v>-</v>
          </cell>
          <cell r="BF534" t="str">
            <v>-</v>
          </cell>
          <cell r="BG534" t="str">
            <v>-</v>
          </cell>
          <cell r="BH534" t="str">
            <v>-</v>
          </cell>
          <cell r="BI534" t="str">
            <v>-</v>
          </cell>
          <cell r="BJ534" t="str">
            <v>-</v>
          </cell>
          <cell r="BK534" t="str">
            <v>-</v>
          </cell>
          <cell r="BL534" t="str">
            <v>-</v>
          </cell>
          <cell r="BM534" t="str">
            <v>20480</v>
          </cell>
          <cell r="BN534" t="str">
            <v>-</v>
          </cell>
          <cell r="BO534" t="str">
            <v>-</v>
          </cell>
          <cell r="BP534" t="str">
            <v>-</v>
          </cell>
          <cell r="BQ534" t="str">
            <v>-</v>
          </cell>
          <cell r="BR534" t="str">
            <v>-</v>
          </cell>
          <cell r="BS534" t="str">
            <v>-</v>
          </cell>
          <cell r="BT534" t="str">
            <v>-</v>
          </cell>
          <cell r="BU534" t="str">
            <v>-</v>
          </cell>
          <cell r="BV534" t="str">
            <v>-</v>
          </cell>
          <cell r="BW534" t="str">
            <v>-</v>
          </cell>
          <cell r="BX534" t="str">
            <v>-</v>
          </cell>
          <cell r="BY534" t="str">
            <v>-</v>
          </cell>
          <cell r="CB534" t="str">
            <v>-</v>
          </cell>
          <cell r="CC534" t="str">
            <v>-</v>
          </cell>
          <cell r="CD534" t="str">
            <v>-</v>
          </cell>
          <cell r="CE534" t="str">
            <v>-</v>
          </cell>
          <cell r="CF534" t="str">
            <v>-</v>
          </cell>
          <cell r="CG534" t="str">
            <v>-</v>
          </cell>
          <cell r="CH534" t="str">
            <v>-</v>
          </cell>
          <cell r="CI534" t="str">
            <v>-</v>
          </cell>
          <cell r="CJ534" t="str">
            <v>-</v>
          </cell>
          <cell r="CK534" t="str">
            <v>-</v>
          </cell>
          <cell r="CL534" t="str">
            <v>-</v>
          </cell>
          <cell r="CM534" t="str">
            <v>-</v>
          </cell>
          <cell r="CN534" t="str">
            <v>-</v>
          </cell>
          <cell r="CO534" t="str">
            <v>-</v>
          </cell>
          <cell r="CP534" t="str">
            <v>-</v>
          </cell>
          <cell r="CQ534" t="str">
            <v>-</v>
          </cell>
          <cell r="CR534" t="str">
            <v>-</v>
          </cell>
          <cell r="CS534" t="str">
            <v>-</v>
          </cell>
          <cell r="CT534" t="str">
            <v>-</v>
          </cell>
          <cell r="CU534" t="str">
            <v>SANTIAGO NUNDICHE</v>
          </cell>
          <cell r="CV534" t="str">
            <v>-</v>
          </cell>
          <cell r="CW534" t="str">
            <v>-</v>
          </cell>
          <cell r="CX534" t="str">
            <v>-</v>
          </cell>
          <cell r="CY534" t="str">
            <v>-</v>
          </cell>
          <cell r="CZ534" t="str">
            <v>-</v>
          </cell>
          <cell r="DB534" t="str">
            <v>-</v>
          </cell>
          <cell r="DC534" t="str">
            <v>-</v>
          </cell>
          <cell r="DD534" t="str">
            <v>-</v>
          </cell>
          <cell r="DE534" t="str">
            <v>-</v>
          </cell>
          <cell r="DF534" t="str">
            <v>-</v>
          </cell>
          <cell r="DG534" t="str">
            <v>-</v>
          </cell>
        </row>
        <row r="535">
          <cell r="AT535" t="str">
            <v>-</v>
          </cell>
          <cell r="AU535" t="str">
            <v>-</v>
          </cell>
          <cell r="AV535" t="str">
            <v>-</v>
          </cell>
          <cell r="AW535" t="str">
            <v>-</v>
          </cell>
          <cell r="AX535" t="str">
            <v>-</v>
          </cell>
          <cell r="AY535" t="str">
            <v>-</v>
          </cell>
          <cell r="AZ535" t="str">
            <v>-</v>
          </cell>
          <cell r="BA535" t="str">
            <v>-</v>
          </cell>
          <cell r="BB535" t="str">
            <v>-</v>
          </cell>
          <cell r="BC535" t="str">
            <v>-</v>
          </cell>
          <cell r="BD535" t="str">
            <v>-</v>
          </cell>
          <cell r="BE535" t="str">
            <v>-</v>
          </cell>
          <cell r="BF535" t="str">
            <v>-</v>
          </cell>
          <cell r="BG535" t="str">
            <v>-</v>
          </cell>
          <cell r="BH535" t="str">
            <v>-</v>
          </cell>
          <cell r="BI535" t="str">
            <v>-</v>
          </cell>
          <cell r="BJ535" t="str">
            <v>-</v>
          </cell>
          <cell r="BK535" t="str">
            <v>-</v>
          </cell>
          <cell r="BL535" t="str">
            <v>-</v>
          </cell>
          <cell r="BM535" t="str">
            <v>20481</v>
          </cell>
          <cell r="BN535" t="str">
            <v>-</v>
          </cell>
          <cell r="BO535" t="str">
            <v>-</v>
          </cell>
          <cell r="BP535" t="str">
            <v>-</v>
          </cell>
          <cell r="BQ535" t="str">
            <v>-</v>
          </cell>
          <cell r="BR535" t="str">
            <v>-</v>
          </cell>
          <cell r="BS535" t="str">
            <v>-</v>
          </cell>
          <cell r="BT535" t="str">
            <v>-</v>
          </cell>
          <cell r="BU535" t="str">
            <v>-</v>
          </cell>
          <cell r="BV535" t="str">
            <v>-</v>
          </cell>
          <cell r="BW535" t="str">
            <v>-</v>
          </cell>
          <cell r="BX535" t="str">
            <v>-</v>
          </cell>
          <cell r="BY535" t="str">
            <v>-</v>
          </cell>
          <cell r="CB535" t="str">
            <v>-</v>
          </cell>
          <cell r="CC535" t="str">
            <v>-</v>
          </cell>
          <cell r="CD535" t="str">
            <v>-</v>
          </cell>
          <cell r="CE535" t="str">
            <v>-</v>
          </cell>
          <cell r="CF535" t="str">
            <v>-</v>
          </cell>
          <cell r="CG535" t="str">
            <v>-</v>
          </cell>
          <cell r="CH535" t="str">
            <v>-</v>
          </cell>
          <cell r="CI535" t="str">
            <v>-</v>
          </cell>
          <cell r="CJ535" t="str">
            <v>-</v>
          </cell>
          <cell r="CK535" t="str">
            <v>-</v>
          </cell>
          <cell r="CL535" t="str">
            <v>-</v>
          </cell>
          <cell r="CM535" t="str">
            <v>-</v>
          </cell>
          <cell r="CN535" t="str">
            <v>-</v>
          </cell>
          <cell r="CO535" t="str">
            <v>-</v>
          </cell>
          <cell r="CP535" t="str">
            <v>-</v>
          </cell>
          <cell r="CQ535" t="str">
            <v>-</v>
          </cell>
          <cell r="CR535" t="str">
            <v>-</v>
          </cell>
          <cell r="CS535" t="str">
            <v>-</v>
          </cell>
          <cell r="CT535" t="str">
            <v>-</v>
          </cell>
          <cell r="CU535" t="str">
            <v>SANTIAGO NUYOÓ</v>
          </cell>
          <cell r="CV535" t="str">
            <v>-</v>
          </cell>
          <cell r="CW535" t="str">
            <v>-</v>
          </cell>
          <cell r="CX535" t="str">
            <v>-</v>
          </cell>
          <cell r="CY535" t="str">
            <v>-</v>
          </cell>
          <cell r="CZ535" t="str">
            <v>-</v>
          </cell>
          <cell r="DB535" t="str">
            <v>-</v>
          </cell>
          <cell r="DC535" t="str">
            <v>-</v>
          </cell>
          <cell r="DD535" t="str">
            <v>-</v>
          </cell>
          <cell r="DE535" t="str">
            <v>-</v>
          </cell>
          <cell r="DF535" t="str">
            <v>-</v>
          </cell>
          <cell r="DG535" t="str">
            <v>-</v>
          </cell>
        </row>
        <row r="536">
          <cell r="AT536" t="str">
            <v>-</v>
          </cell>
          <cell r="AU536" t="str">
            <v>-</v>
          </cell>
          <cell r="AV536" t="str">
            <v>-</v>
          </cell>
          <cell r="AW536" t="str">
            <v>-</v>
          </cell>
          <cell r="AX536" t="str">
            <v>-</v>
          </cell>
          <cell r="AY536" t="str">
            <v>-</v>
          </cell>
          <cell r="AZ536" t="str">
            <v>-</v>
          </cell>
          <cell r="BA536" t="str">
            <v>-</v>
          </cell>
          <cell r="BB536" t="str">
            <v>-</v>
          </cell>
          <cell r="BC536" t="str">
            <v>-</v>
          </cell>
          <cell r="BD536" t="str">
            <v>-</v>
          </cell>
          <cell r="BE536" t="str">
            <v>-</v>
          </cell>
          <cell r="BF536" t="str">
            <v>-</v>
          </cell>
          <cell r="BG536" t="str">
            <v>-</v>
          </cell>
          <cell r="BH536" t="str">
            <v>-</v>
          </cell>
          <cell r="BI536" t="str">
            <v>-</v>
          </cell>
          <cell r="BJ536" t="str">
            <v>-</v>
          </cell>
          <cell r="BK536" t="str">
            <v>-</v>
          </cell>
          <cell r="BL536" t="str">
            <v>-</v>
          </cell>
          <cell r="BM536" t="str">
            <v>20483</v>
          </cell>
          <cell r="BN536" t="str">
            <v>-</v>
          </cell>
          <cell r="BO536" t="str">
            <v>-</v>
          </cell>
          <cell r="BP536" t="str">
            <v>-</v>
          </cell>
          <cell r="BQ536" t="str">
            <v>-</v>
          </cell>
          <cell r="BR536" t="str">
            <v>-</v>
          </cell>
          <cell r="BS536" t="str">
            <v>-</v>
          </cell>
          <cell r="BT536" t="str">
            <v>-</v>
          </cell>
          <cell r="BU536" t="str">
            <v>-</v>
          </cell>
          <cell r="BV536" t="str">
            <v>-</v>
          </cell>
          <cell r="BW536" t="str">
            <v>-</v>
          </cell>
          <cell r="BX536" t="str">
            <v>-</v>
          </cell>
          <cell r="BY536" t="str">
            <v>-</v>
          </cell>
          <cell r="CB536" t="str">
            <v>-</v>
          </cell>
          <cell r="CC536" t="str">
            <v>-</v>
          </cell>
          <cell r="CD536" t="str">
            <v>-</v>
          </cell>
          <cell r="CE536" t="str">
            <v>-</v>
          </cell>
          <cell r="CF536" t="str">
            <v>-</v>
          </cell>
          <cell r="CG536" t="str">
            <v>-</v>
          </cell>
          <cell r="CH536" t="str">
            <v>-</v>
          </cell>
          <cell r="CI536" t="str">
            <v>-</v>
          </cell>
          <cell r="CJ536" t="str">
            <v>-</v>
          </cell>
          <cell r="CK536" t="str">
            <v>-</v>
          </cell>
          <cell r="CL536" t="str">
            <v>-</v>
          </cell>
          <cell r="CM536" t="str">
            <v>-</v>
          </cell>
          <cell r="CN536" t="str">
            <v>-</v>
          </cell>
          <cell r="CO536" t="str">
            <v>-</v>
          </cell>
          <cell r="CP536" t="str">
            <v>-</v>
          </cell>
          <cell r="CQ536" t="str">
            <v>-</v>
          </cell>
          <cell r="CR536" t="str">
            <v>-</v>
          </cell>
          <cell r="CS536" t="str">
            <v>-</v>
          </cell>
          <cell r="CT536" t="str">
            <v>-</v>
          </cell>
          <cell r="CU536" t="str">
            <v>SANTIAGO SUCHILQUITONGO</v>
          </cell>
          <cell r="CV536" t="str">
            <v>-</v>
          </cell>
          <cell r="CW536" t="str">
            <v>-</v>
          </cell>
          <cell r="CX536" t="str">
            <v>-</v>
          </cell>
          <cell r="CY536" t="str">
            <v>-</v>
          </cell>
          <cell r="CZ536" t="str">
            <v>-</v>
          </cell>
          <cell r="DB536" t="str">
            <v>-</v>
          </cell>
          <cell r="DC536" t="str">
            <v>-</v>
          </cell>
          <cell r="DD536" t="str">
            <v>-</v>
          </cell>
          <cell r="DE536" t="str">
            <v>-</v>
          </cell>
          <cell r="DF536" t="str">
            <v>-</v>
          </cell>
          <cell r="DG536" t="str">
            <v>-</v>
          </cell>
        </row>
        <row r="537">
          <cell r="AT537" t="str">
            <v>-</v>
          </cell>
          <cell r="AU537" t="str">
            <v>-</v>
          </cell>
          <cell r="AV537" t="str">
            <v>-</v>
          </cell>
          <cell r="AW537" t="str">
            <v>-</v>
          </cell>
          <cell r="AX537" t="str">
            <v>-</v>
          </cell>
          <cell r="AY537" t="str">
            <v>-</v>
          </cell>
          <cell r="AZ537" t="str">
            <v>-</v>
          </cell>
          <cell r="BA537" t="str">
            <v>-</v>
          </cell>
          <cell r="BB537" t="str">
            <v>-</v>
          </cell>
          <cell r="BC537" t="str">
            <v>-</v>
          </cell>
          <cell r="BD537" t="str">
            <v>-</v>
          </cell>
          <cell r="BE537" t="str">
            <v>-</v>
          </cell>
          <cell r="BF537" t="str">
            <v>-</v>
          </cell>
          <cell r="BG537" t="str">
            <v>-</v>
          </cell>
          <cell r="BH537" t="str">
            <v>-</v>
          </cell>
          <cell r="BI537" t="str">
            <v>-</v>
          </cell>
          <cell r="BJ537" t="str">
            <v>-</v>
          </cell>
          <cell r="BK537" t="str">
            <v>-</v>
          </cell>
          <cell r="BL537" t="str">
            <v>-</v>
          </cell>
          <cell r="BM537" t="str">
            <v>20484</v>
          </cell>
          <cell r="BN537" t="str">
            <v>-</v>
          </cell>
          <cell r="BO537" t="str">
            <v>-</v>
          </cell>
          <cell r="BP537" t="str">
            <v>-</v>
          </cell>
          <cell r="BQ537" t="str">
            <v>-</v>
          </cell>
          <cell r="BR537" t="str">
            <v>-</v>
          </cell>
          <cell r="BS537" t="str">
            <v>-</v>
          </cell>
          <cell r="BT537" t="str">
            <v>-</v>
          </cell>
          <cell r="BU537" t="str">
            <v>-</v>
          </cell>
          <cell r="BV537" t="str">
            <v>-</v>
          </cell>
          <cell r="BW537" t="str">
            <v>-</v>
          </cell>
          <cell r="BX537" t="str">
            <v>-</v>
          </cell>
          <cell r="BY537" t="str">
            <v>-</v>
          </cell>
          <cell r="CB537" t="str">
            <v>-</v>
          </cell>
          <cell r="CC537" t="str">
            <v>-</v>
          </cell>
          <cell r="CD537" t="str">
            <v>-</v>
          </cell>
          <cell r="CE537" t="str">
            <v>-</v>
          </cell>
          <cell r="CF537" t="str">
            <v>-</v>
          </cell>
          <cell r="CG537" t="str">
            <v>-</v>
          </cell>
          <cell r="CH537" t="str">
            <v>-</v>
          </cell>
          <cell r="CI537" t="str">
            <v>-</v>
          </cell>
          <cell r="CJ537" t="str">
            <v>-</v>
          </cell>
          <cell r="CK537" t="str">
            <v>-</v>
          </cell>
          <cell r="CL537" t="str">
            <v>-</v>
          </cell>
          <cell r="CM537" t="str">
            <v>-</v>
          </cell>
          <cell r="CN537" t="str">
            <v>-</v>
          </cell>
          <cell r="CO537" t="str">
            <v>-</v>
          </cell>
          <cell r="CP537" t="str">
            <v>-</v>
          </cell>
          <cell r="CQ537" t="str">
            <v>-</v>
          </cell>
          <cell r="CR537" t="str">
            <v>-</v>
          </cell>
          <cell r="CS537" t="str">
            <v>-</v>
          </cell>
          <cell r="CT537" t="str">
            <v>-</v>
          </cell>
          <cell r="CU537" t="str">
            <v>SANTIAGO TAMAZOLA</v>
          </cell>
          <cell r="CV537" t="str">
            <v>-</v>
          </cell>
          <cell r="CW537" t="str">
            <v>-</v>
          </cell>
          <cell r="CX537" t="str">
            <v>-</v>
          </cell>
          <cell r="CY537" t="str">
            <v>-</v>
          </cell>
          <cell r="CZ537" t="str">
            <v>-</v>
          </cell>
          <cell r="DB537" t="str">
            <v>-</v>
          </cell>
          <cell r="DC537" t="str">
            <v>-</v>
          </cell>
          <cell r="DD537" t="str">
            <v>-</v>
          </cell>
          <cell r="DE537" t="str">
            <v>-</v>
          </cell>
          <cell r="DF537" t="str">
            <v>-</v>
          </cell>
          <cell r="DG537" t="str">
            <v>-</v>
          </cell>
        </row>
        <row r="538">
          <cell r="AT538" t="str">
            <v>-</v>
          </cell>
          <cell r="AU538" t="str">
            <v>-</v>
          </cell>
          <cell r="AV538" t="str">
            <v>-</v>
          </cell>
          <cell r="AW538" t="str">
            <v>-</v>
          </cell>
          <cell r="AX538" t="str">
            <v>-</v>
          </cell>
          <cell r="AY538" t="str">
            <v>-</v>
          </cell>
          <cell r="AZ538" t="str">
            <v>-</v>
          </cell>
          <cell r="BA538" t="str">
            <v>-</v>
          </cell>
          <cell r="BB538" t="str">
            <v>-</v>
          </cell>
          <cell r="BC538" t="str">
            <v>-</v>
          </cell>
          <cell r="BD538" t="str">
            <v>-</v>
          </cell>
          <cell r="BE538" t="str">
            <v>-</v>
          </cell>
          <cell r="BF538" t="str">
            <v>-</v>
          </cell>
          <cell r="BG538" t="str">
            <v>-</v>
          </cell>
          <cell r="BH538" t="str">
            <v>-</v>
          </cell>
          <cell r="BI538" t="str">
            <v>-</v>
          </cell>
          <cell r="BJ538" t="str">
            <v>-</v>
          </cell>
          <cell r="BK538" t="str">
            <v>-</v>
          </cell>
          <cell r="BL538" t="str">
            <v>-</v>
          </cell>
          <cell r="BM538" t="str">
            <v>20485</v>
          </cell>
          <cell r="BN538" t="str">
            <v>-</v>
          </cell>
          <cell r="BO538" t="str">
            <v>-</v>
          </cell>
          <cell r="BP538" t="str">
            <v>-</v>
          </cell>
          <cell r="BQ538" t="str">
            <v>-</v>
          </cell>
          <cell r="BR538" t="str">
            <v>-</v>
          </cell>
          <cell r="BS538" t="str">
            <v>-</v>
          </cell>
          <cell r="BT538" t="str">
            <v>-</v>
          </cell>
          <cell r="BU538" t="str">
            <v>-</v>
          </cell>
          <cell r="BV538" t="str">
            <v>-</v>
          </cell>
          <cell r="BW538" t="str">
            <v>-</v>
          </cell>
          <cell r="BX538" t="str">
            <v>-</v>
          </cell>
          <cell r="BY538" t="str">
            <v>-</v>
          </cell>
          <cell r="CB538" t="str">
            <v>-</v>
          </cell>
          <cell r="CC538" t="str">
            <v>-</v>
          </cell>
          <cell r="CD538" t="str">
            <v>-</v>
          </cell>
          <cell r="CE538" t="str">
            <v>-</v>
          </cell>
          <cell r="CF538" t="str">
            <v>-</v>
          </cell>
          <cell r="CG538" t="str">
            <v>-</v>
          </cell>
          <cell r="CH538" t="str">
            <v>-</v>
          </cell>
          <cell r="CI538" t="str">
            <v>-</v>
          </cell>
          <cell r="CJ538" t="str">
            <v>-</v>
          </cell>
          <cell r="CK538" t="str">
            <v>-</v>
          </cell>
          <cell r="CL538" t="str">
            <v>-</v>
          </cell>
          <cell r="CM538" t="str">
            <v>-</v>
          </cell>
          <cell r="CN538" t="str">
            <v>-</v>
          </cell>
          <cell r="CO538" t="str">
            <v>-</v>
          </cell>
          <cell r="CP538" t="str">
            <v>-</v>
          </cell>
          <cell r="CQ538" t="str">
            <v>-</v>
          </cell>
          <cell r="CR538" t="str">
            <v>-</v>
          </cell>
          <cell r="CS538" t="str">
            <v>-</v>
          </cell>
          <cell r="CT538" t="str">
            <v>-</v>
          </cell>
          <cell r="CU538" t="str">
            <v>SANTIAGO TAPEXTLA</v>
          </cell>
          <cell r="CV538" t="str">
            <v>-</v>
          </cell>
          <cell r="CW538" t="str">
            <v>-</v>
          </cell>
          <cell r="CX538" t="str">
            <v>-</v>
          </cell>
          <cell r="CY538" t="str">
            <v>-</v>
          </cell>
          <cell r="CZ538" t="str">
            <v>-</v>
          </cell>
          <cell r="DB538" t="str">
            <v>-</v>
          </cell>
          <cell r="DC538" t="str">
            <v>-</v>
          </cell>
          <cell r="DD538" t="str">
            <v>-</v>
          </cell>
          <cell r="DE538" t="str">
            <v>-</v>
          </cell>
          <cell r="DF538" t="str">
            <v>-</v>
          </cell>
          <cell r="DG538" t="str">
            <v>-</v>
          </cell>
        </row>
        <row r="539">
          <cell r="AT539" t="str">
            <v>-</v>
          </cell>
          <cell r="AU539" t="str">
            <v>-</v>
          </cell>
          <cell r="AV539" t="str">
            <v>-</v>
          </cell>
          <cell r="AW539" t="str">
            <v>-</v>
          </cell>
          <cell r="AX539" t="str">
            <v>-</v>
          </cell>
          <cell r="AY539" t="str">
            <v>-</v>
          </cell>
          <cell r="AZ539" t="str">
            <v>-</v>
          </cell>
          <cell r="BA539" t="str">
            <v>-</v>
          </cell>
          <cell r="BB539" t="str">
            <v>-</v>
          </cell>
          <cell r="BC539" t="str">
            <v>-</v>
          </cell>
          <cell r="BD539" t="str">
            <v>-</v>
          </cell>
          <cell r="BE539" t="str">
            <v>-</v>
          </cell>
          <cell r="BF539" t="str">
            <v>-</v>
          </cell>
          <cell r="BG539" t="str">
            <v>-</v>
          </cell>
          <cell r="BH539" t="str">
            <v>-</v>
          </cell>
          <cell r="BI539" t="str">
            <v>-</v>
          </cell>
          <cell r="BJ539" t="str">
            <v>-</v>
          </cell>
          <cell r="BK539" t="str">
            <v>-</v>
          </cell>
          <cell r="BL539" t="str">
            <v>-</v>
          </cell>
          <cell r="BM539" t="str">
            <v>20486</v>
          </cell>
          <cell r="BN539" t="str">
            <v>-</v>
          </cell>
          <cell r="BO539" t="str">
            <v>-</v>
          </cell>
          <cell r="BP539" t="str">
            <v>-</v>
          </cell>
          <cell r="BQ539" t="str">
            <v>-</v>
          </cell>
          <cell r="BR539" t="str">
            <v>-</v>
          </cell>
          <cell r="BS539" t="str">
            <v>-</v>
          </cell>
          <cell r="BT539" t="str">
            <v>-</v>
          </cell>
          <cell r="BU539" t="str">
            <v>-</v>
          </cell>
          <cell r="BV539" t="str">
            <v>-</v>
          </cell>
          <cell r="BW539" t="str">
            <v>-</v>
          </cell>
          <cell r="BX539" t="str">
            <v>-</v>
          </cell>
          <cell r="BY539" t="str">
            <v>-</v>
          </cell>
          <cell r="CB539" t="str">
            <v>-</v>
          </cell>
          <cell r="CC539" t="str">
            <v>-</v>
          </cell>
          <cell r="CD539" t="str">
            <v>-</v>
          </cell>
          <cell r="CE539" t="str">
            <v>-</v>
          </cell>
          <cell r="CF539" t="str">
            <v>-</v>
          </cell>
          <cell r="CG539" t="str">
            <v>-</v>
          </cell>
          <cell r="CH539" t="str">
            <v>-</v>
          </cell>
          <cell r="CI539" t="str">
            <v>-</v>
          </cell>
          <cell r="CJ539" t="str">
            <v>-</v>
          </cell>
          <cell r="CK539" t="str">
            <v>-</v>
          </cell>
          <cell r="CL539" t="str">
            <v>-</v>
          </cell>
          <cell r="CM539" t="str">
            <v>-</v>
          </cell>
          <cell r="CN539" t="str">
            <v>-</v>
          </cell>
          <cell r="CO539" t="str">
            <v>-</v>
          </cell>
          <cell r="CP539" t="str">
            <v>-</v>
          </cell>
          <cell r="CQ539" t="str">
            <v>-</v>
          </cell>
          <cell r="CR539" t="str">
            <v>-</v>
          </cell>
          <cell r="CS539" t="str">
            <v>-</v>
          </cell>
          <cell r="CT539" t="str">
            <v>-</v>
          </cell>
          <cell r="CU539" t="str">
            <v>VILLA TEJÚPAM DE LA UNIÓN</v>
          </cell>
          <cell r="CV539" t="str">
            <v>-</v>
          </cell>
          <cell r="CW539" t="str">
            <v>-</v>
          </cell>
          <cell r="CX539" t="str">
            <v>-</v>
          </cell>
          <cell r="CY539" t="str">
            <v>-</v>
          </cell>
          <cell r="CZ539" t="str">
            <v>-</v>
          </cell>
          <cell r="DB539" t="str">
            <v>-</v>
          </cell>
          <cell r="DC539" t="str">
            <v>-</v>
          </cell>
          <cell r="DD539" t="str">
            <v>-</v>
          </cell>
          <cell r="DE539" t="str">
            <v>-</v>
          </cell>
          <cell r="DF539" t="str">
            <v>-</v>
          </cell>
          <cell r="DG539" t="str">
            <v>-</v>
          </cell>
        </row>
        <row r="540">
          <cell r="AT540" t="str">
            <v>-</v>
          </cell>
          <cell r="AU540" t="str">
            <v>-</v>
          </cell>
          <cell r="AV540" t="str">
            <v>-</v>
          </cell>
          <cell r="AW540" t="str">
            <v>-</v>
          </cell>
          <cell r="AX540" t="str">
            <v>-</v>
          </cell>
          <cell r="AY540" t="str">
            <v>-</v>
          </cell>
          <cell r="AZ540" t="str">
            <v>-</v>
          </cell>
          <cell r="BA540" t="str">
            <v>-</v>
          </cell>
          <cell r="BB540" t="str">
            <v>-</v>
          </cell>
          <cell r="BC540" t="str">
            <v>-</v>
          </cell>
          <cell r="BD540" t="str">
            <v>-</v>
          </cell>
          <cell r="BE540" t="str">
            <v>-</v>
          </cell>
          <cell r="BF540" t="str">
            <v>-</v>
          </cell>
          <cell r="BG540" t="str">
            <v>-</v>
          </cell>
          <cell r="BH540" t="str">
            <v>-</v>
          </cell>
          <cell r="BI540" t="str">
            <v>-</v>
          </cell>
          <cell r="BJ540" t="str">
            <v>-</v>
          </cell>
          <cell r="BK540" t="str">
            <v>-</v>
          </cell>
          <cell r="BL540" t="str">
            <v>-</v>
          </cell>
          <cell r="BM540" t="str">
            <v>20487</v>
          </cell>
          <cell r="BN540" t="str">
            <v>-</v>
          </cell>
          <cell r="BO540" t="str">
            <v>-</v>
          </cell>
          <cell r="BP540" t="str">
            <v>-</v>
          </cell>
          <cell r="BQ540" t="str">
            <v>-</v>
          </cell>
          <cell r="BR540" t="str">
            <v>-</v>
          </cell>
          <cell r="BS540" t="str">
            <v>-</v>
          </cell>
          <cell r="BT540" t="str">
            <v>-</v>
          </cell>
          <cell r="BU540" t="str">
            <v>-</v>
          </cell>
          <cell r="BV540" t="str">
            <v>-</v>
          </cell>
          <cell r="BW540" t="str">
            <v>-</v>
          </cell>
          <cell r="BX540" t="str">
            <v>-</v>
          </cell>
          <cell r="BY540" t="str">
            <v>-</v>
          </cell>
          <cell r="CB540" t="str">
            <v>-</v>
          </cell>
          <cell r="CC540" t="str">
            <v>-</v>
          </cell>
          <cell r="CD540" t="str">
            <v>-</v>
          </cell>
          <cell r="CE540" t="str">
            <v>-</v>
          </cell>
          <cell r="CF540" t="str">
            <v>-</v>
          </cell>
          <cell r="CG540" t="str">
            <v>-</v>
          </cell>
          <cell r="CH540" t="str">
            <v>-</v>
          </cell>
          <cell r="CI540" t="str">
            <v>-</v>
          </cell>
          <cell r="CJ540" t="str">
            <v>-</v>
          </cell>
          <cell r="CK540" t="str">
            <v>-</v>
          </cell>
          <cell r="CL540" t="str">
            <v>-</v>
          </cell>
          <cell r="CM540" t="str">
            <v>-</v>
          </cell>
          <cell r="CN540" t="str">
            <v>-</v>
          </cell>
          <cell r="CO540" t="str">
            <v>-</v>
          </cell>
          <cell r="CP540" t="str">
            <v>-</v>
          </cell>
          <cell r="CQ540" t="str">
            <v>-</v>
          </cell>
          <cell r="CR540" t="str">
            <v>-</v>
          </cell>
          <cell r="CS540" t="str">
            <v>-</v>
          </cell>
          <cell r="CT540" t="str">
            <v>-</v>
          </cell>
          <cell r="CU540" t="str">
            <v>SANTIAGO TENANGO</v>
          </cell>
          <cell r="CV540" t="str">
            <v>-</v>
          </cell>
          <cell r="CW540" t="str">
            <v>-</v>
          </cell>
          <cell r="CX540" t="str">
            <v>-</v>
          </cell>
          <cell r="CY540" t="str">
            <v>-</v>
          </cell>
          <cell r="CZ540" t="str">
            <v>-</v>
          </cell>
          <cell r="DB540" t="str">
            <v>-</v>
          </cell>
          <cell r="DC540" t="str">
            <v>-</v>
          </cell>
          <cell r="DD540" t="str">
            <v>-</v>
          </cell>
          <cell r="DE540" t="str">
            <v>-</v>
          </cell>
          <cell r="DF540" t="str">
            <v>-</v>
          </cell>
          <cell r="DG540" t="str">
            <v>-</v>
          </cell>
        </row>
        <row r="541">
          <cell r="AT541" t="str">
            <v>-</v>
          </cell>
          <cell r="AU541" t="str">
            <v>-</v>
          </cell>
          <cell r="AV541" t="str">
            <v>-</v>
          </cell>
          <cell r="AW541" t="str">
            <v>-</v>
          </cell>
          <cell r="AX541" t="str">
            <v>-</v>
          </cell>
          <cell r="AY541" t="str">
            <v>-</v>
          </cell>
          <cell r="AZ541" t="str">
            <v>-</v>
          </cell>
          <cell r="BA541" t="str">
            <v>-</v>
          </cell>
          <cell r="BB541" t="str">
            <v>-</v>
          </cell>
          <cell r="BC541" t="str">
            <v>-</v>
          </cell>
          <cell r="BD541" t="str">
            <v>-</v>
          </cell>
          <cell r="BE541" t="str">
            <v>-</v>
          </cell>
          <cell r="BF541" t="str">
            <v>-</v>
          </cell>
          <cell r="BG541" t="str">
            <v>-</v>
          </cell>
          <cell r="BH541" t="str">
            <v>-</v>
          </cell>
          <cell r="BI541" t="str">
            <v>-</v>
          </cell>
          <cell r="BJ541" t="str">
            <v>-</v>
          </cell>
          <cell r="BK541" t="str">
            <v>-</v>
          </cell>
          <cell r="BL541" t="str">
            <v>-</v>
          </cell>
          <cell r="BM541" t="str">
            <v>20488</v>
          </cell>
          <cell r="BN541" t="str">
            <v>-</v>
          </cell>
          <cell r="BO541" t="str">
            <v>-</v>
          </cell>
          <cell r="BP541" t="str">
            <v>-</v>
          </cell>
          <cell r="BQ541" t="str">
            <v>-</v>
          </cell>
          <cell r="BR541" t="str">
            <v>-</v>
          </cell>
          <cell r="BS541" t="str">
            <v>-</v>
          </cell>
          <cell r="BT541" t="str">
            <v>-</v>
          </cell>
          <cell r="BU541" t="str">
            <v>-</v>
          </cell>
          <cell r="BV541" t="str">
            <v>-</v>
          </cell>
          <cell r="BW541" t="str">
            <v>-</v>
          </cell>
          <cell r="BX541" t="str">
            <v>-</v>
          </cell>
          <cell r="BY541" t="str">
            <v>-</v>
          </cell>
          <cell r="CB541" t="str">
            <v>-</v>
          </cell>
          <cell r="CC541" t="str">
            <v>-</v>
          </cell>
          <cell r="CD541" t="str">
            <v>-</v>
          </cell>
          <cell r="CE541" t="str">
            <v>-</v>
          </cell>
          <cell r="CF541" t="str">
            <v>-</v>
          </cell>
          <cell r="CG541" t="str">
            <v>-</v>
          </cell>
          <cell r="CH541" t="str">
            <v>-</v>
          </cell>
          <cell r="CI541" t="str">
            <v>-</v>
          </cell>
          <cell r="CJ541" t="str">
            <v>-</v>
          </cell>
          <cell r="CK541" t="str">
            <v>-</v>
          </cell>
          <cell r="CL541" t="str">
            <v>-</v>
          </cell>
          <cell r="CM541" t="str">
            <v>-</v>
          </cell>
          <cell r="CN541" t="str">
            <v>-</v>
          </cell>
          <cell r="CO541" t="str">
            <v>-</v>
          </cell>
          <cell r="CP541" t="str">
            <v>-</v>
          </cell>
          <cell r="CQ541" t="str">
            <v>-</v>
          </cell>
          <cell r="CR541" t="str">
            <v>-</v>
          </cell>
          <cell r="CS541" t="str">
            <v>-</v>
          </cell>
          <cell r="CT541" t="str">
            <v>-</v>
          </cell>
          <cell r="CU541" t="str">
            <v>SANTIAGO TEPETLAPA</v>
          </cell>
          <cell r="CV541" t="str">
            <v>-</v>
          </cell>
          <cell r="CW541" t="str">
            <v>-</v>
          </cell>
          <cell r="CX541" t="str">
            <v>-</v>
          </cell>
          <cell r="CY541" t="str">
            <v>-</v>
          </cell>
          <cell r="CZ541" t="str">
            <v>-</v>
          </cell>
          <cell r="DB541" t="str">
            <v>-</v>
          </cell>
          <cell r="DC541" t="str">
            <v>-</v>
          </cell>
          <cell r="DD541" t="str">
            <v>-</v>
          </cell>
          <cell r="DE541" t="str">
            <v>-</v>
          </cell>
          <cell r="DF541" t="str">
            <v>-</v>
          </cell>
          <cell r="DG541" t="str">
            <v>-</v>
          </cell>
        </row>
        <row r="542">
          <cell r="AT542" t="str">
            <v>-</v>
          </cell>
          <cell r="AU542" t="str">
            <v>-</v>
          </cell>
          <cell r="AV542" t="str">
            <v>-</v>
          </cell>
          <cell r="AW542" t="str">
            <v>-</v>
          </cell>
          <cell r="AX542" t="str">
            <v>-</v>
          </cell>
          <cell r="AY542" t="str">
            <v>-</v>
          </cell>
          <cell r="AZ542" t="str">
            <v>-</v>
          </cell>
          <cell r="BA542" t="str">
            <v>-</v>
          </cell>
          <cell r="BB542" t="str">
            <v>-</v>
          </cell>
          <cell r="BC542" t="str">
            <v>-</v>
          </cell>
          <cell r="BD542" t="str">
            <v>-</v>
          </cell>
          <cell r="BE542" t="str">
            <v>-</v>
          </cell>
          <cell r="BF542" t="str">
            <v>-</v>
          </cell>
          <cell r="BG542" t="str">
            <v>-</v>
          </cell>
          <cell r="BH542" t="str">
            <v>-</v>
          </cell>
          <cell r="BI542" t="str">
            <v>-</v>
          </cell>
          <cell r="BJ542" t="str">
            <v>-</v>
          </cell>
          <cell r="BK542" t="str">
            <v>-</v>
          </cell>
          <cell r="BL542" t="str">
            <v>-</v>
          </cell>
          <cell r="BM542" t="str">
            <v>20489</v>
          </cell>
          <cell r="BN542" t="str">
            <v>-</v>
          </cell>
          <cell r="BO542" t="str">
            <v>-</v>
          </cell>
          <cell r="BP542" t="str">
            <v>-</v>
          </cell>
          <cell r="BQ542" t="str">
            <v>-</v>
          </cell>
          <cell r="BR542" t="str">
            <v>-</v>
          </cell>
          <cell r="BS542" t="str">
            <v>-</v>
          </cell>
          <cell r="BT542" t="str">
            <v>-</v>
          </cell>
          <cell r="BU542" t="str">
            <v>-</v>
          </cell>
          <cell r="BV542" t="str">
            <v>-</v>
          </cell>
          <cell r="BW542" t="str">
            <v>-</v>
          </cell>
          <cell r="BX542" t="str">
            <v>-</v>
          </cell>
          <cell r="BY542" t="str">
            <v>-</v>
          </cell>
          <cell r="CB542" t="str">
            <v>-</v>
          </cell>
          <cell r="CC542" t="str">
            <v>-</v>
          </cell>
          <cell r="CD542" t="str">
            <v>-</v>
          </cell>
          <cell r="CE542" t="str">
            <v>-</v>
          </cell>
          <cell r="CF542" t="str">
            <v>-</v>
          </cell>
          <cell r="CG542" t="str">
            <v>-</v>
          </cell>
          <cell r="CH542" t="str">
            <v>-</v>
          </cell>
          <cell r="CI542" t="str">
            <v>-</v>
          </cell>
          <cell r="CJ542" t="str">
            <v>-</v>
          </cell>
          <cell r="CK542" t="str">
            <v>-</v>
          </cell>
          <cell r="CL542" t="str">
            <v>-</v>
          </cell>
          <cell r="CM542" t="str">
            <v>-</v>
          </cell>
          <cell r="CN542" t="str">
            <v>-</v>
          </cell>
          <cell r="CO542" t="str">
            <v>-</v>
          </cell>
          <cell r="CP542" t="str">
            <v>-</v>
          </cell>
          <cell r="CQ542" t="str">
            <v>-</v>
          </cell>
          <cell r="CR542" t="str">
            <v>-</v>
          </cell>
          <cell r="CS542" t="str">
            <v>-</v>
          </cell>
          <cell r="CT542" t="str">
            <v>-</v>
          </cell>
          <cell r="CU542" t="str">
            <v>SANTIAGO TETEPEC</v>
          </cell>
          <cell r="CV542" t="str">
            <v>-</v>
          </cell>
          <cell r="CW542" t="str">
            <v>-</v>
          </cell>
          <cell r="CX542" t="str">
            <v>-</v>
          </cell>
          <cell r="CY542" t="str">
            <v>-</v>
          </cell>
          <cell r="CZ542" t="str">
            <v>-</v>
          </cell>
          <cell r="DB542" t="str">
            <v>-</v>
          </cell>
          <cell r="DC542" t="str">
            <v>-</v>
          </cell>
          <cell r="DD542" t="str">
            <v>-</v>
          </cell>
          <cell r="DE542" t="str">
            <v>-</v>
          </cell>
          <cell r="DF542" t="str">
            <v>-</v>
          </cell>
          <cell r="DG542" t="str">
            <v>-</v>
          </cell>
        </row>
        <row r="543">
          <cell r="AT543" t="str">
            <v>-</v>
          </cell>
          <cell r="AU543" t="str">
            <v>-</v>
          </cell>
          <cell r="AV543" t="str">
            <v>-</v>
          </cell>
          <cell r="AW543" t="str">
            <v>-</v>
          </cell>
          <cell r="AX543" t="str">
            <v>-</v>
          </cell>
          <cell r="AY543" t="str">
            <v>-</v>
          </cell>
          <cell r="AZ543" t="str">
            <v>-</v>
          </cell>
          <cell r="BA543" t="str">
            <v>-</v>
          </cell>
          <cell r="BB543" t="str">
            <v>-</v>
          </cell>
          <cell r="BC543" t="str">
            <v>-</v>
          </cell>
          <cell r="BD543" t="str">
            <v>-</v>
          </cell>
          <cell r="BE543" t="str">
            <v>-</v>
          </cell>
          <cell r="BF543" t="str">
            <v>-</v>
          </cell>
          <cell r="BG543" t="str">
            <v>-</v>
          </cell>
          <cell r="BH543" t="str">
            <v>-</v>
          </cell>
          <cell r="BI543" t="str">
            <v>-</v>
          </cell>
          <cell r="BJ543" t="str">
            <v>-</v>
          </cell>
          <cell r="BK543" t="str">
            <v>-</v>
          </cell>
          <cell r="BL543" t="str">
            <v>-</v>
          </cell>
          <cell r="BM543" t="str">
            <v>20490</v>
          </cell>
          <cell r="BN543" t="str">
            <v>-</v>
          </cell>
          <cell r="BO543" t="str">
            <v>-</v>
          </cell>
          <cell r="BP543" t="str">
            <v>-</v>
          </cell>
          <cell r="BQ543" t="str">
            <v>-</v>
          </cell>
          <cell r="BR543" t="str">
            <v>-</v>
          </cell>
          <cell r="BS543" t="str">
            <v>-</v>
          </cell>
          <cell r="BT543" t="str">
            <v>-</v>
          </cell>
          <cell r="BU543" t="str">
            <v>-</v>
          </cell>
          <cell r="BV543" t="str">
            <v>-</v>
          </cell>
          <cell r="BW543" t="str">
            <v>-</v>
          </cell>
          <cell r="BX543" t="str">
            <v>-</v>
          </cell>
          <cell r="BY543" t="str">
            <v>-</v>
          </cell>
          <cell r="CB543" t="str">
            <v>-</v>
          </cell>
          <cell r="CC543" t="str">
            <v>-</v>
          </cell>
          <cell r="CD543" t="str">
            <v>-</v>
          </cell>
          <cell r="CE543" t="str">
            <v>-</v>
          </cell>
          <cell r="CF543" t="str">
            <v>-</v>
          </cell>
          <cell r="CG543" t="str">
            <v>-</v>
          </cell>
          <cell r="CH543" t="str">
            <v>-</v>
          </cell>
          <cell r="CI543" t="str">
            <v>-</v>
          </cell>
          <cell r="CJ543" t="str">
            <v>-</v>
          </cell>
          <cell r="CK543" t="str">
            <v>-</v>
          </cell>
          <cell r="CL543" t="str">
            <v>-</v>
          </cell>
          <cell r="CM543" t="str">
            <v>-</v>
          </cell>
          <cell r="CN543" t="str">
            <v>-</v>
          </cell>
          <cell r="CO543" t="str">
            <v>-</v>
          </cell>
          <cell r="CP543" t="str">
            <v>-</v>
          </cell>
          <cell r="CQ543" t="str">
            <v>-</v>
          </cell>
          <cell r="CR543" t="str">
            <v>-</v>
          </cell>
          <cell r="CS543" t="str">
            <v>-</v>
          </cell>
          <cell r="CT543" t="str">
            <v>-</v>
          </cell>
          <cell r="CU543" t="str">
            <v>SANTIAGO TEXCALCINGO</v>
          </cell>
          <cell r="CV543" t="str">
            <v>-</v>
          </cell>
          <cell r="CW543" t="str">
            <v>-</v>
          </cell>
          <cell r="CX543" t="str">
            <v>-</v>
          </cell>
          <cell r="CY543" t="str">
            <v>-</v>
          </cell>
          <cell r="CZ543" t="str">
            <v>-</v>
          </cell>
          <cell r="DB543" t="str">
            <v>-</v>
          </cell>
          <cell r="DC543" t="str">
            <v>-</v>
          </cell>
          <cell r="DD543" t="str">
            <v>-</v>
          </cell>
          <cell r="DE543" t="str">
            <v>-</v>
          </cell>
          <cell r="DF543" t="str">
            <v>-</v>
          </cell>
          <cell r="DG543" t="str">
            <v>-</v>
          </cell>
        </row>
        <row r="544">
          <cell r="AT544" t="str">
            <v>-</v>
          </cell>
          <cell r="AU544" t="str">
            <v>-</v>
          </cell>
          <cell r="AV544" t="str">
            <v>-</v>
          </cell>
          <cell r="AW544" t="str">
            <v>-</v>
          </cell>
          <cell r="AX544" t="str">
            <v>-</v>
          </cell>
          <cell r="AY544" t="str">
            <v>-</v>
          </cell>
          <cell r="AZ544" t="str">
            <v>-</v>
          </cell>
          <cell r="BA544" t="str">
            <v>-</v>
          </cell>
          <cell r="BB544" t="str">
            <v>-</v>
          </cell>
          <cell r="BC544" t="str">
            <v>-</v>
          </cell>
          <cell r="BD544" t="str">
            <v>-</v>
          </cell>
          <cell r="BE544" t="str">
            <v>-</v>
          </cell>
          <cell r="BF544" t="str">
            <v>-</v>
          </cell>
          <cell r="BG544" t="str">
            <v>-</v>
          </cell>
          <cell r="BH544" t="str">
            <v>-</v>
          </cell>
          <cell r="BI544" t="str">
            <v>-</v>
          </cell>
          <cell r="BJ544" t="str">
            <v>-</v>
          </cell>
          <cell r="BK544" t="str">
            <v>-</v>
          </cell>
          <cell r="BL544" t="str">
            <v>-</v>
          </cell>
          <cell r="BM544" t="str">
            <v>20491</v>
          </cell>
          <cell r="BN544" t="str">
            <v>-</v>
          </cell>
          <cell r="BO544" t="str">
            <v>-</v>
          </cell>
          <cell r="BP544" t="str">
            <v>-</v>
          </cell>
          <cell r="BQ544" t="str">
            <v>-</v>
          </cell>
          <cell r="BR544" t="str">
            <v>-</v>
          </cell>
          <cell r="BS544" t="str">
            <v>-</v>
          </cell>
          <cell r="BT544" t="str">
            <v>-</v>
          </cell>
          <cell r="BU544" t="str">
            <v>-</v>
          </cell>
          <cell r="BV544" t="str">
            <v>-</v>
          </cell>
          <cell r="BW544" t="str">
            <v>-</v>
          </cell>
          <cell r="BX544" t="str">
            <v>-</v>
          </cell>
          <cell r="BY544" t="str">
            <v>-</v>
          </cell>
          <cell r="CB544" t="str">
            <v>-</v>
          </cell>
          <cell r="CC544" t="str">
            <v>-</v>
          </cell>
          <cell r="CD544" t="str">
            <v>-</v>
          </cell>
          <cell r="CE544" t="str">
            <v>-</v>
          </cell>
          <cell r="CF544" t="str">
            <v>-</v>
          </cell>
          <cell r="CG544" t="str">
            <v>-</v>
          </cell>
          <cell r="CH544" t="str">
            <v>-</v>
          </cell>
          <cell r="CI544" t="str">
            <v>-</v>
          </cell>
          <cell r="CJ544" t="str">
            <v>-</v>
          </cell>
          <cell r="CK544" t="str">
            <v>-</v>
          </cell>
          <cell r="CL544" t="str">
            <v>-</v>
          </cell>
          <cell r="CM544" t="str">
            <v>-</v>
          </cell>
          <cell r="CN544" t="str">
            <v>-</v>
          </cell>
          <cell r="CO544" t="str">
            <v>-</v>
          </cell>
          <cell r="CP544" t="str">
            <v>-</v>
          </cell>
          <cell r="CQ544" t="str">
            <v>-</v>
          </cell>
          <cell r="CR544" t="str">
            <v>-</v>
          </cell>
          <cell r="CS544" t="str">
            <v>-</v>
          </cell>
          <cell r="CT544" t="str">
            <v>-</v>
          </cell>
          <cell r="CU544" t="str">
            <v>SANTIAGO TEXTITLÁN</v>
          </cell>
          <cell r="CV544" t="str">
            <v>-</v>
          </cell>
          <cell r="CW544" t="str">
            <v>-</v>
          </cell>
          <cell r="CX544" t="str">
            <v>-</v>
          </cell>
          <cell r="CY544" t="str">
            <v>-</v>
          </cell>
          <cell r="CZ544" t="str">
            <v>-</v>
          </cell>
          <cell r="DB544" t="str">
            <v>-</v>
          </cell>
          <cell r="DC544" t="str">
            <v>-</v>
          </cell>
          <cell r="DD544" t="str">
            <v>-</v>
          </cell>
          <cell r="DE544" t="str">
            <v>-</v>
          </cell>
          <cell r="DF544" t="str">
            <v>-</v>
          </cell>
          <cell r="DG544" t="str">
            <v>-</v>
          </cell>
        </row>
        <row r="545">
          <cell r="AT545" t="str">
            <v>-</v>
          </cell>
          <cell r="AU545" t="str">
            <v>-</v>
          </cell>
          <cell r="AV545" t="str">
            <v>-</v>
          </cell>
          <cell r="AW545" t="str">
            <v>-</v>
          </cell>
          <cell r="AX545" t="str">
            <v>-</v>
          </cell>
          <cell r="AY545" t="str">
            <v>-</v>
          </cell>
          <cell r="AZ545" t="str">
            <v>-</v>
          </cell>
          <cell r="BA545" t="str">
            <v>-</v>
          </cell>
          <cell r="BB545" t="str">
            <v>-</v>
          </cell>
          <cell r="BC545" t="str">
            <v>-</v>
          </cell>
          <cell r="BD545" t="str">
            <v>-</v>
          </cell>
          <cell r="BE545" t="str">
            <v>-</v>
          </cell>
          <cell r="BF545" t="str">
            <v>-</v>
          </cell>
          <cell r="BG545" t="str">
            <v>-</v>
          </cell>
          <cell r="BH545" t="str">
            <v>-</v>
          </cell>
          <cell r="BI545" t="str">
            <v>-</v>
          </cell>
          <cell r="BJ545" t="str">
            <v>-</v>
          </cell>
          <cell r="BK545" t="str">
            <v>-</v>
          </cell>
          <cell r="BL545" t="str">
            <v>-</v>
          </cell>
          <cell r="BM545" t="str">
            <v>20492</v>
          </cell>
          <cell r="BN545" t="str">
            <v>-</v>
          </cell>
          <cell r="BO545" t="str">
            <v>-</v>
          </cell>
          <cell r="BP545" t="str">
            <v>-</v>
          </cell>
          <cell r="BQ545" t="str">
            <v>-</v>
          </cell>
          <cell r="BR545" t="str">
            <v>-</v>
          </cell>
          <cell r="BS545" t="str">
            <v>-</v>
          </cell>
          <cell r="BT545" t="str">
            <v>-</v>
          </cell>
          <cell r="BU545" t="str">
            <v>-</v>
          </cell>
          <cell r="BV545" t="str">
            <v>-</v>
          </cell>
          <cell r="BW545" t="str">
            <v>-</v>
          </cell>
          <cell r="BX545" t="str">
            <v>-</v>
          </cell>
          <cell r="BY545" t="str">
            <v>-</v>
          </cell>
          <cell r="CB545" t="str">
            <v>-</v>
          </cell>
          <cell r="CC545" t="str">
            <v>-</v>
          </cell>
          <cell r="CD545" t="str">
            <v>-</v>
          </cell>
          <cell r="CE545" t="str">
            <v>-</v>
          </cell>
          <cell r="CF545" t="str">
            <v>-</v>
          </cell>
          <cell r="CG545" t="str">
            <v>-</v>
          </cell>
          <cell r="CH545" t="str">
            <v>-</v>
          </cell>
          <cell r="CI545" t="str">
            <v>-</v>
          </cell>
          <cell r="CJ545" t="str">
            <v>-</v>
          </cell>
          <cell r="CK545" t="str">
            <v>-</v>
          </cell>
          <cell r="CL545" t="str">
            <v>-</v>
          </cell>
          <cell r="CM545" t="str">
            <v>-</v>
          </cell>
          <cell r="CN545" t="str">
            <v>-</v>
          </cell>
          <cell r="CO545" t="str">
            <v>-</v>
          </cell>
          <cell r="CP545" t="str">
            <v>-</v>
          </cell>
          <cell r="CQ545" t="str">
            <v>-</v>
          </cell>
          <cell r="CR545" t="str">
            <v>-</v>
          </cell>
          <cell r="CS545" t="str">
            <v>-</v>
          </cell>
          <cell r="CT545" t="str">
            <v>-</v>
          </cell>
          <cell r="CU545" t="str">
            <v>SANTIAGO TILANTONGO</v>
          </cell>
          <cell r="CV545" t="str">
            <v>-</v>
          </cell>
          <cell r="CW545" t="str">
            <v>-</v>
          </cell>
          <cell r="CX545" t="str">
            <v>-</v>
          </cell>
          <cell r="CY545" t="str">
            <v>-</v>
          </cell>
          <cell r="CZ545" t="str">
            <v>-</v>
          </cell>
          <cell r="DB545" t="str">
            <v>-</v>
          </cell>
          <cell r="DC545" t="str">
            <v>-</v>
          </cell>
          <cell r="DD545" t="str">
            <v>-</v>
          </cell>
          <cell r="DE545" t="str">
            <v>-</v>
          </cell>
          <cell r="DF545" t="str">
            <v>-</v>
          </cell>
          <cell r="DG545" t="str">
            <v>-</v>
          </cell>
        </row>
        <row r="546">
          <cell r="AT546" t="str">
            <v>-</v>
          </cell>
          <cell r="AU546" t="str">
            <v>-</v>
          </cell>
          <cell r="AV546" t="str">
            <v>-</v>
          </cell>
          <cell r="AW546" t="str">
            <v>-</v>
          </cell>
          <cell r="AX546" t="str">
            <v>-</v>
          </cell>
          <cell r="AY546" t="str">
            <v>-</v>
          </cell>
          <cell r="AZ546" t="str">
            <v>-</v>
          </cell>
          <cell r="BA546" t="str">
            <v>-</v>
          </cell>
          <cell r="BB546" t="str">
            <v>-</v>
          </cell>
          <cell r="BC546" t="str">
            <v>-</v>
          </cell>
          <cell r="BD546" t="str">
            <v>-</v>
          </cell>
          <cell r="BE546" t="str">
            <v>-</v>
          </cell>
          <cell r="BF546" t="str">
            <v>-</v>
          </cell>
          <cell r="BG546" t="str">
            <v>-</v>
          </cell>
          <cell r="BH546" t="str">
            <v>-</v>
          </cell>
          <cell r="BI546" t="str">
            <v>-</v>
          </cell>
          <cell r="BJ546" t="str">
            <v>-</v>
          </cell>
          <cell r="BK546" t="str">
            <v>-</v>
          </cell>
          <cell r="BL546" t="str">
            <v>-</v>
          </cell>
          <cell r="BM546" t="str">
            <v>20493</v>
          </cell>
          <cell r="BN546" t="str">
            <v>-</v>
          </cell>
          <cell r="BO546" t="str">
            <v>-</v>
          </cell>
          <cell r="BP546" t="str">
            <v>-</v>
          </cell>
          <cell r="BQ546" t="str">
            <v>-</v>
          </cell>
          <cell r="BR546" t="str">
            <v>-</v>
          </cell>
          <cell r="BS546" t="str">
            <v>-</v>
          </cell>
          <cell r="BT546" t="str">
            <v>-</v>
          </cell>
          <cell r="BU546" t="str">
            <v>-</v>
          </cell>
          <cell r="BV546" t="str">
            <v>-</v>
          </cell>
          <cell r="BW546" t="str">
            <v>-</v>
          </cell>
          <cell r="BX546" t="str">
            <v>-</v>
          </cell>
          <cell r="BY546" t="str">
            <v>-</v>
          </cell>
          <cell r="CB546" t="str">
            <v>-</v>
          </cell>
          <cell r="CC546" t="str">
            <v>-</v>
          </cell>
          <cell r="CD546" t="str">
            <v>-</v>
          </cell>
          <cell r="CE546" t="str">
            <v>-</v>
          </cell>
          <cell r="CF546" t="str">
            <v>-</v>
          </cell>
          <cell r="CG546" t="str">
            <v>-</v>
          </cell>
          <cell r="CH546" t="str">
            <v>-</v>
          </cell>
          <cell r="CI546" t="str">
            <v>-</v>
          </cell>
          <cell r="CJ546" t="str">
            <v>-</v>
          </cell>
          <cell r="CK546" t="str">
            <v>-</v>
          </cell>
          <cell r="CL546" t="str">
            <v>-</v>
          </cell>
          <cell r="CM546" t="str">
            <v>-</v>
          </cell>
          <cell r="CN546" t="str">
            <v>-</v>
          </cell>
          <cell r="CO546" t="str">
            <v>-</v>
          </cell>
          <cell r="CP546" t="str">
            <v>-</v>
          </cell>
          <cell r="CQ546" t="str">
            <v>-</v>
          </cell>
          <cell r="CR546" t="str">
            <v>-</v>
          </cell>
          <cell r="CS546" t="str">
            <v>-</v>
          </cell>
          <cell r="CT546" t="str">
            <v>-</v>
          </cell>
          <cell r="CU546" t="str">
            <v>SANTIAGO TILLO</v>
          </cell>
          <cell r="CV546" t="str">
            <v>-</v>
          </cell>
          <cell r="CW546" t="str">
            <v>-</v>
          </cell>
          <cell r="CX546" t="str">
            <v>-</v>
          </cell>
          <cell r="CY546" t="str">
            <v>-</v>
          </cell>
          <cell r="CZ546" t="str">
            <v>-</v>
          </cell>
          <cell r="DB546" t="str">
            <v>-</v>
          </cell>
          <cell r="DC546" t="str">
            <v>-</v>
          </cell>
          <cell r="DD546" t="str">
            <v>-</v>
          </cell>
          <cell r="DE546" t="str">
            <v>-</v>
          </cell>
          <cell r="DF546" t="str">
            <v>-</v>
          </cell>
          <cell r="DG546" t="str">
            <v>-</v>
          </cell>
        </row>
        <row r="547">
          <cell r="AT547" t="str">
            <v>-</v>
          </cell>
          <cell r="AU547" t="str">
            <v>-</v>
          </cell>
          <cell r="AV547" t="str">
            <v>-</v>
          </cell>
          <cell r="AW547" t="str">
            <v>-</v>
          </cell>
          <cell r="AX547" t="str">
            <v>-</v>
          </cell>
          <cell r="AY547" t="str">
            <v>-</v>
          </cell>
          <cell r="AZ547" t="str">
            <v>-</v>
          </cell>
          <cell r="BA547" t="str">
            <v>-</v>
          </cell>
          <cell r="BB547" t="str">
            <v>-</v>
          </cell>
          <cell r="BC547" t="str">
            <v>-</v>
          </cell>
          <cell r="BD547" t="str">
            <v>-</v>
          </cell>
          <cell r="BE547" t="str">
            <v>-</v>
          </cell>
          <cell r="BF547" t="str">
            <v>-</v>
          </cell>
          <cell r="BG547" t="str">
            <v>-</v>
          </cell>
          <cell r="BH547" t="str">
            <v>-</v>
          </cell>
          <cell r="BI547" t="str">
            <v>-</v>
          </cell>
          <cell r="BJ547" t="str">
            <v>-</v>
          </cell>
          <cell r="BK547" t="str">
            <v>-</v>
          </cell>
          <cell r="BL547" t="str">
            <v>-</v>
          </cell>
          <cell r="BM547" t="str">
            <v>20494</v>
          </cell>
          <cell r="BN547" t="str">
            <v>-</v>
          </cell>
          <cell r="BO547" t="str">
            <v>-</v>
          </cell>
          <cell r="BP547" t="str">
            <v>-</v>
          </cell>
          <cell r="BQ547" t="str">
            <v>-</v>
          </cell>
          <cell r="BR547" t="str">
            <v>-</v>
          </cell>
          <cell r="BS547" t="str">
            <v>-</v>
          </cell>
          <cell r="BT547" t="str">
            <v>-</v>
          </cell>
          <cell r="BU547" t="str">
            <v>-</v>
          </cell>
          <cell r="BV547" t="str">
            <v>-</v>
          </cell>
          <cell r="BW547" t="str">
            <v>-</v>
          </cell>
          <cell r="BX547" t="str">
            <v>-</v>
          </cell>
          <cell r="BY547" t="str">
            <v>-</v>
          </cell>
          <cell r="CB547" t="str">
            <v>-</v>
          </cell>
          <cell r="CC547" t="str">
            <v>-</v>
          </cell>
          <cell r="CD547" t="str">
            <v>-</v>
          </cell>
          <cell r="CE547" t="str">
            <v>-</v>
          </cell>
          <cell r="CF547" t="str">
            <v>-</v>
          </cell>
          <cell r="CG547" t="str">
            <v>-</v>
          </cell>
          <cell r="CH547" t="str">
            <v>-</v>
          </cell>
          <cell r="CI547" t="str">
            <v>-</v>
          </cell>
          <cell r="CJ547" t="str">
            <v>-</v>
          </cell>
          <cell r="CK547" t="str">
            <v>-</v>
          </cell>
          <cell r="CL547" t="str">
            <v>-</v>
          </cell>
          <cell r="CM547" t="str">
            <v>-</v>
          </cell>
          <cell r="CN547" t="str">
            <v>-</v>
          </cell>
          <cell r="CO547" t="str">
            <v>-</v>
          </cell>
          <cell r="CP547" t="str">
            <v>-</v>
          </cell>
          <cell r="CQ547" t="str">
            <v>-</v>
          </cell>
          <cell r="CR547" t="str">
            <v>-</v>
          </cell>
          <cell r="CS547" t="str">
            <v>-</v>
          </cell>
          <cell r="CT547" t="str">
            <v>-</v>
          </cell>
          <cell r="CU547" t="str">
            <v>SANTIAGO TLAZOYALTEPEC</v>
          </cell>
          <cell r="CV547" t="str">
            <v>-</v>
          </cell>
          <cell r="CW547" t="str">
            <v>-</v>
          </cell>
          <cell r="CX547" t="str">
            <v>-</v>
          </cell>
          <cell r="CY547" t="str">
            <v>-</v>
          </cell>
          <cell r="CZ547" t="str">
            <v>-</v>
          </cell>
          <cell r="DB547" t="str">
            <v>-</v>
          </cell>
          <cell r="DC547" t="str">
            <v>-</v>
          </cell>
          <cell r="DD547" t="str">
            <v>-</v>
          </cell>
          <cell r="DE547" t="str">
            <v>-</v>
          </cell>
          <cell r="DF547" t="str">
            <v>-</v>
          </cell>
          <cell r="DG547" t="str">
            <v>-</v>
          </cell>
        </row>
        <row r="548">
          <cell r="AT548" t="str">
            <v>-</v>
          </cell>
          <cell r="AU548" t="str">
            <v>-</v>
          </cell>
          <cell r="AV548" t="str">
            <v>-</v>
          </cell>
          <cell r="AW548" t="str">
            <v>-</v>
          </cell>
          <cell r="AX548" t="str">
            <v>-</v>
          </cell>
          <cell r="AY548" t="str">
            <v>-</v>
          </cell>
          <cell r="AZ548" t="str">
            <v>-</v>
          </cell>
          <cell r="BA548" t="str">
            <v>-</v>
          </cell>
          <cell r="BB548" t="str">
            <v>-</v>
          </cell>
          <cell r="BC548" t="str">
            <v>-</v>
          </cell>
          <cell r="BD548" t="str">
            <v>-</v>
          </cell>
          <cell r="BE548" t="str">
            <v>-</v>
          </cell>
          <cell r="BF548" t="str">
            <v>-</v>
          </cell>
          <cell r="BG548" t="str">
            <v>-</v>
          </cell>
          <cell r="BH548" t="str">
            <v>-</v>
          </cell>
          <cell r="BI548" t="str">
            <v>-</v>
          </cell>
          <cell r="BJ548" t="str">
            <v>-</v>
          </cell>
          <cell r="BK548" t="str">
            <v>-</v>
          </cell>
          <cell r="BL548" t="str">
            <v>-</v>
          </cell>
          <cell r="BM548" t="str">
            <v>20495</v>
          </cell>
          <cell r="BN548" t="str">
            <v>-</v>
          </cell>
          <cell r="BO548" t="str">
            <v>-</v>
          </cell>
          <cell r="BP548" t="str">
            <v>-</v>
          </cell>
          <cell r="BQ548" t="str">
            <v>-</v>
          </cell>
          <cell r="BR548" t="str">
            <v>-</v>
          </cell>
          <cell r="BS548" t="str">
            <v>-</v>
          </cell>
          <cell r="BT548" t="str">
            <v>-</v>
          </cell>
          <cell r="BU548" t="str">
            <v>-</v>
          </cell>
          <cell r="BV548" t="str">
            <v>-</v>
          </cell>
          <cell r="BW548" t="str">
            <v>-</v>
          </cell>
          <cell r="BX548" t="str">
            <v>-</v>
          </cell>
          <cell r="BY548" t="str">
            <v>-</v>
          </cell>
          <cell r="CB548" t="str">
            <v>-</v>
          </cell>
          <cell r="CC548" t="str">
            <v>-</v>
          </cell>
          <cell r="CD548" t="str">
            <v>-</v>
          </cell>
          <cell r="CE548" t="str">
            <v>-</v>
          </cell>
          <cell r="CF548" t="str">
            <v>-</v>
          </cell>
          <cell r="CG548" t="str">
            <v>-</v>
          </cell>
          <cell r="CH548" t="str">
            <v>-</v>
          </cell>
          <cell r="CI548" t="str">
            <v>-</v>
          </cell>
          <cell r="CJ548" t="str">
            <v>-</v>
          </cell>
          <cell r="CK548" t="str">
            <v>-</v>
          </cell>
          <cell r="CL548" t="str">
            <v>-</v>
          </cell>
          <cell r="CM548" t="str">
            <v>-</v>
          </cell>
          <cell r="CN548" t="str">
            <v>-</v>
          </cell>
          <cell r="CO548" t="str">
            <v>-</v>
          </cell>
          <cell r="CP548" t="str">
            <v>-</v>
          </cell>
          <cell r="CQ548" t="str">
            <v>-</v>
          </cell>
          <cell r="CR548" t="str">
            <v>-</v>
          </cell>
          <cell r="CS548" t="str">
            <v>-</v>
          </cell>
          <cell r="CT548" t="str">
            <v>-</v>
          </cell>
          <cell r="CU548" t="str">
            <v>SANTIAGO XANICA</v>
          </cell>
          <cell r="CV548" t="str">
            <v>-</v>
          </cell>
          <cell r="CW548" t="str">
            <v>-</v>
          </cell>
          <cell r="CX548" t="str">
            <v>-</v>
          </cell>
          <cell r="CY548" t="str">
            <v>-</v>
          </cell>
          <cell r="CZ548" t="str">
            <v>-</v>
          </cell>
          <cell r="DB548" t="str">
            <v>-</v>
          </cell>
          <cell r="DC548" t="str">
            <v>-</v>
          </cell>
          <cell r="DD548" t="str">
            <v>-</v>
          </cell>
          <cell r="DE548" t="str">
            <v>-</v>
          </cell>
          <cell r="DF548" t="str">
            <v>-</v>
          </cell>
          <cell r="DG548" t="str">
            <v>-</v>
          </cell>
        </row>
        <row r="549">
          <cell r="AT549" t="str">
            <v>-</v>
          </cell>
          <cell r="AU549" t="str">
            <v>-</v>
          </cell>
          <cell r="AV549" t="str">
            <v>-</v>
          </cell>
          <cell r="AW549" t="str">
            <v>-</v>
          </cell>
          <cell r="AX549" t="str">
            <v>-</v>
          </cell>
          <cell r="AY549" t="str">
            <v>-</v>
          </cell>
          <cell r="AZ549" t="str">
            <v>-</v>
          </cell>
          <cell r="BA549" t="str">
            <v>-</v>
          </cell>
          <cell r="BB549" t="str">
            <v>-</v>
          </cell>
          <cell r="BC549" t="str">
            <v>-</v>
          </cell>
          <cell r="BD549" t="str">
            <v>-</v>
          </cell>
          <cell r="BE549" t="str">
            <v>-</v>
          </cell>
          <cell r="BF549" t="str">
            <v>-</v>
          </cell>
          <cell r="BG549" t="str">
            <v>-</v>
          </cell>
          <cell r="BH549" t="str">
            <v>-</v>
          </cell>
          <cell r="BI549" t="str">
            <v>-</v>
          </cell>
          <cell r="BJ549" t="str">
            <v>-</v>
          </cell>
          <cell r="BK549" t="str">
            <v>-</v>
          </cell>
          <cell r="BL549" t="str">
            <v>-</v>
          </cell>
          <cell r="BM549" t="str">
            <v>20496</v>
          </cell>
          <cell r="BN549" t="str">
            <v>-</v>
          </cell>
          <cell r="BO549" t="str">
            <v>-</v>
          </cell>
          <cell r="BP549" t="str">
            <v>-</v>
          </cell>
          <cell r="BQ549" t="str">
            <v>-</v>
          </cell>
          <cell r="BR549" t="str">
            <v>-</v>
          </cell>
          <cell r="BS549" t="str">
            <v>-</v>
          </cell>
          <cell r="BT549" t="str">
            <v>-</v>
          </cell>
          <cell r="BU549" t="str">
            <v>-</v>
          </cell>
          <cell r="BV549" t="str">
            <v>-</v>
          </cell>
          <cell r="BW549" t="str">
            <v>-</v>
          </cell>
          <cell r="BX549" t="str">
            <v>-</v>
          </cell>
          <cell r="BY549" t="str">
            <v>-</v>
          </cell>
          <cell r="CB549" t="str">
            <v>-</v>
          </cell>
          <cell r="CC549" t="str">
            <v>-</v>
          </cell>
          <cell r="CD549" t="str">
            <v>-</v>
          </cell>
          <cell r="CE549" t="str">
            <v>-</v>
          </cell>
          <cell r="CF549" t="str">
            <v>-</v>
          </cell>
          <cell r="CG549" t="str">
            <v>-</v>
          </cell>
          <cell r="CH549" t="str">
            <v>-</v>
          </cell>
          <cell r="CI549" t="str">
            <v>-</v>
          </cell>
          <cell r="CJ549" t="str">
            <v>-</v>
          </cell>
          <cell r="CK549" t="str">
            <v>-</v>
          </cell>
          <cell r="CL549" t="str">
            <v>-</v>
          </cell>
          <cell r="CM549" t="str">
            <v>-</v>
          </cell>
          <cell r="CN549" t="str">
            <v>-</v>
          </cell>
          <cell r="CO549" t="str">
            <v>-</v>
          </cell>
          <cell r="CP549" t="str">
            <v>-</v>
          </cell>
          <cell r="CQ549" t="str">
            <v>-</v>
          </cell>
          <cell r="CR549" t="str">
            <v>-</v>
          </cell>
          <cell r="CS549" t="str">
            <v>-</v>
          </cell>
          <cell r="CT549" t="str">
            <v>-</v>
          </cell>
          <cell r="CU549" t="str">
            <v>SANTIAGO XIACUÍ</v>
          </cell>
          <cell r="CV549" t="str">
            <v>-</v>
          </cell>
          <cell r="CW549" t="str">
            <v>-</v>
          </cell>
          <cell r="CX549" t="str">
            <v>-</v>
          </cell>
          <cell r="CY549" t="str">
            <v>-</v>
          </cell>
          <cell r="CZ549" t="str">
            <v>-</v>
          </cell>
          <cell r="DB549" t="str">
            <v>-</v>
          </cell>
          <cell r="DC549" t="str">
            <v>-</v>
          </cell>
          <cell r="DD549" t="str">
            <v>-</v>
          </cell>
          <cell r="DE549" t="str">
            <v>-</v>
          </cell>
          <cell r="DF549" t="str">
            <v>-</v>
          </cell>
          <cell r="DG549" t="str">
            <v>-</v>
          </cell>
        </row>
        <row r="550">
          <cell r="AT550" t="str">
            <v>-</v>
          </cell>
          <cell r="AU550" t="str">
            <v>-</v>
          </cell>
          <cell r="AV550" t="str">
            <v>-</v>
          </cell>
          <cell r="AW550" t="str">
            <v>-</v>
          </cell>
          <cell r="AX550" t="str">
            <v>-</v>
          </cell>
          <cell r="AY550" t="str">
            <v>-</v>
          </cell>
          <cell r="AZ550" t="str">
            <v>-</v>
          </cell>
          <cell r="BA550" t="str">
            <v>-</v>
          </cell>
          <cell r="BB550" t="str">
            <v>-</v>
          </cell>
          <cell r="BC550" t="str">
            <v>-</v>
          </cell>
          <cell r="BD550" t="str">
            <v>-</v>
          </cell>
          <cell r="BE550" t="str">
            <v>-</v>
          </cell>
          <cell r="BF550" t="str">
            <v>-</v>
          </cell>
          <cell r="BG550" t="str">
            <v>-</v>
          </cell>
          <cell r="BH550" t="str">
            <v>-</v>
          </cell>
          <cell r="BI550" t="str">
            <v>-</v>
          </cell>
          <cell r="BJ550" t="str">
            <v>-</v>
          </cell>
          <cell r="BK550" t="str">
            <v>-</v>
          </cell>
          <cell r="BL550" t="str">
            <v>-</v>
          </cell>
          <cell r="BM550" t="str">
            <v>20497</v>
          </cell>
          <cell r="BN550" t="str">
            <v>-</v>
          </cell>
          <cell r="BO550" t="str">
            <v>-</v>
          </cell>
          <cell r="BP550" t="str">
            <v>-</v>
          </cell>
          <cell r="BQ550" t="str">
            <v>-</v>
          </cell>
          <cell r="BR550" t="str">
            <v>-</v>
          </cell>
          <cell r="BS550" t="str">
            <v>-</v>
          </cell>
          <cell r="BT550" t="str">
            <v>-</v>
          </cell>
          <cell r="BU550" t="str">
            <v>-</v>
          </cell>
          <cell r="BV550" t="str">
            <v>-</v>
          </cell>
          <cell r="BW550" t="str">
            <v>-</v>
          </cell>
          <cell r="BX550" t="str">
            <v>-</v>
          </cell>
          <cell r="BY550" t="str">
            <v>-</v>
          </cell>
          <cell r="CB550" t="str">
            <v>-</v>
          </cell>
          <cell r="CC550" t="str">
            <v>-</v>
          </cell>
          <cell r="CD550" t="str">
            <v>-</v>
          </cell>
          <cell r="CE550" t="str">
            <v>-</v>
          </cell>
          <cell r="CF550" t="str">
            <v>-</v>
          </cell>
          <cell r="CG550" t="str">
            <v>-</v>
          </cell>
          <cell r="CH550" t="str">
            <v>-</v>
          </cell>
          <cell r="CI550" t="str">
            <v>-</v>
          </cell>
          <cell r="CJ550" t="str">
            <v>-</v>
          </cell>
          <cell r="CK550" t="str">
            <v>-</v>
          </cell>
          <cell r="CL550" t="str">
            <v>-</v>
          </cell>
          <cell r="CM550" t="str">
            <v>-</v>
          </cell>
          <cell r="CN550" t="str">
            <v>-</v>
          </cell>
          <cell r="CO550" t="str">
            <v>-</v>
          </cell>
          <cell r="CP550" t="str">
            <v>-</v>
          </cell>
          <cell r="CQ550" t="str">
            <v>-</v>
          </cell>
          <cell r="CR550" t="str">
            <v>-</v>
          </cell>
          <cell r="CS550" t="str">
            <v>-</v>
          </cell>
          <cell r="CT550" t="str">
            <v>-</v>
          </cell>
          <cell r="CU550" t="str">
            <v>SANTIAGO YAITEPEC</v>
          </cell>
          <cell r="CV550" t="str">
            <v>-</v>
          </cell>
          <cell r="CW550" t="str">
            <v>-</v>
          </cell>
          <cell r="CX550" t="str">
            <v>-</v>
          </cell>
          <cell r="CY550" t="str">
            <v>-</v>
          </cell>
          <cell r="CZ550" t="str">
            <v>-</v>
          </cell>
          <cell r="DB550" t="str">
            <v>-</v>
          </cell>
          <cell r="DC550" t="str">
            <v>-</v>
          </cell>
          <cell r="DD550" t="str">
            <v>-</v>
          </cell>
          <cell r="DE550" t="str">
            <v>-</v>
          </cell>
          <cell r="DF550" t="str">
            <v>-</v>
          </cell>
          <cell r="DG550" t="str">
            <v>-</v>
          </cell>
        </row>
        <row r="551">
          <cell r="AT551" t="str">
            <v>-</v>
          </cell>
          <cell r="AU551" t="str">
            <v>-</v>
          </cell>
          <cell r="AV551" t="str">
            <v>-</v>
          </cell>
          <cell r="AW551" t="str">
            <v>-</v>
          </cell>
          <cell r="AX551" t="str">
            <v>-</v>
          </cell>
          <cell r="AY551" t="str">
            <v>-</v>
          </cell>
          <cell r="AZ551" t="str">
            <v>-</v>
          </cell>
          <cell r="BA551" t="str">
            <v>-</v>
          </cell>
          <cell r="BB551" t="str">
            <v>-</v>
          </cell>
          <cell r="BC551" t="str">
            <v>-</v>
          </cell>
          <cell r="BD551" t="str">
            <v>-</v>
          </cell>
          <cell r="BE551" t="str">
            <v>-</v>
          </cell>
          <cell r="BF551" t="str">
            <v>-</v>
          </cell>
          <cell r="BG551" t="str">
            <v>-</v>
          </cell>
          <cell r="BH551" t="str">
            <v>-</v>
          </cell>
          <cell r="BI551" t="str">
            <v>-</v>
          </cell>
          <cell r="BJ551" t="str">
            <v>-</v>
          </cell>
          <cell r="BK551" t="str">
            <v>-</v>
          </cell>
          <cell r="BL551" t="str">
            <v>-</v>
          </cell>
          <cell r="BM551" t="str">
            <v>20498</v>
          </cell>
          <cell r="BN551" t="str">
            <v>-</v>
          </cell>
          <cell r="BO551" t="str">
            <v>-</v>
          </cell>
          <cell r="BP551" t="str">
            <v>-</v>
          </cell>
          <cell r="BQ551" t="str">
            <v>-</v>
          </cell>
          <cell r="BR551" t="str">
            <v>-</v>
          </cell>
          <cell r="BS551" t="str">
            <v>-</v>
          </cell>
          <cell r="BT551" t="str">
            <v>-</v>
          </cell>
          <cell r="BU551" t="str">
            <v>-</v>
          </cell>
          <cell r="BV551" t="str">
            <v>-</v>
          </cell>
          <cell r="BW551" t="str">
            <v>-</v>
          </cell>
          <cell r="BX551" t="str">
            <v>-</v>
          </cell>
          <cell r="BY551" t="str">
            <v>-</v>
          </cell>
          <cell r="CB551" t="str">
            <v>-</v>
          </cell>
          <cell r="CC551" t="str">
            <v>-</v>
          </cell>
          <cell r="CD551" t="str">
            <v>-</v>
          </cell>
          <cell r="CE551" t="str">
            <v>-</v>
          </cell>
          <cell r="CF551" t="str">
            <v>-</v>
          </cell>
          <cell r="CG551" t="str">
            <v>-</v>
          </cell>
          <cell r="CH551" t="str">
            <v>-</v>
          </cell>
          <cell r="CI551" t="str">
            <v>-</v>
          </cell>
          <cell r="CJ551" t="str">
            <v>-</v>
          </cell>
          <cell r="CK551" t="str">
            <v>-</v>
          </cell>
          <cell r="CL551" t="str">
            <v>-</v>
          </cell>
          <cell r="CM551" t="str">
            <v>-</v>
          </cell>
          <cell r="CN551" t="str">
            <v>-</v>
          </cell>
          <cell r="CO551" t="str">
            <v>-</v>
          </cell>
          <cell r="CP551" t="str">
            <v>-</v>
          </cell>
          <cell r="CQ551" t="str">
            <v>-</v>
          </cell>
          <cell r="CR551" t="str">
            <v>-</v>
          </cell>
          <cell r="CS551" t="str">
            <v>-</v>
          </cell>
          <cell r="CT551" t="str">
            <v>-</v>
          </cell>
          <cell r="CU551" t="str">
            <v>SANTIAGO YAVEO</v>
          </cell>
          <cell r="CV551" t="str">
            <v>-</v>
          </cell>
          <cell r="CW551" t="str">
            <v>-</v>
          </cell>
          <cell r="CX551" t="str">
            <v>-</v>
          </cell>
          <cell r="CY551" t="str">
            <v>-</v>
          </cell>
          <cell r="CZ551" t="str">
            <v>-</v>
          </cell>
          <cell r="DB551" t="str">
            <v>-</v>
          </cell>
          <cell r="DC551" t="str">
            <v>-</v>
          </cell>
          <cell r="DD551" t="str">
            <v>-</v>
          </cell>
          <cell r="DE551" t="str">
            <v>-</v>
          </cell>
          <cell r="DF551" t="str">
            <v>-</v>
          </cell>
          <cell r="DG551" t="str">
            <v>-</v>
          </cell>
        </row>
        <row r="552">
          <cell r="AT552" t="str">
            <v>-</v>
          </cell>
          <cell r="AU552" t="str">
            <v>-</v>
          </cell>
          <cell r="AV552" t="str">
            <v>-</v>
          </cell>
          <cell r="AW552" t="str">
            <v>-</v>
          </cell>
          <cell r="AX552" t="str">
            <v>-</v>
          </cell>
          <cell r="AY552" t="str">
            <v>-</v>
          </cell>
          <cell r="AZ552" t="str">
            <v>-</v>
          </cell>
          <cell r="BA552" t="str">
            <v>-</v>
          </cell>
          <cell r="BB552" t="str">
            <v>-</v>
          </cell>
          <cell r="BC552" t="str">
            <v>-</v>
          </cell>
          <cell r="BD552" t="str">
            <v>-</v>
          </cell>
          <cell r="BE552" t="str">
            <v>-</v>
          </cell>
          <cell r="BF552" t="str">
            <v>-</v>
          </cell>
          <cell r="BG552" t="str">
            <v>-</v>
          </cell>
          <cell r="BH552" t="str">
            <v>-</v>
          </cell>
          <cell r="BI552" t="str">
            <v>-</v>
          </cell>
          <cell r="BJ552" t="str">
            <v>-</v>
          </cell>
          <cell r="BK552" t="str">
            <v>-</v>
          </cell>
          <cell r="BL552" t="str">
            <v>-</v>
          </cell>
          <cell r="BM552" t="str">
            <v>20499</v>
          </cell>
          <cell r="BN552" t="str">
            <v>-</v>
          </cell>
          <cell r="BO552" t="str">
            <v>-</v>
          </cell>
          <cell r="BP552" t="str">
            <v>-</v>
          </cell>
          <cell r="BQ552" t="str">
            <v>-</v>
          </cell>
          <cell r="BR552" t="str">
            <v>-</v>
          </cell>
          <cell r="BS552" t="str">
            <v>-</v>
          </cell>
          <cell r="BT552" t="str">
            <v>-</v>
          </cell>
          <cell r="BU552" t="str">
            <v>-</v>
          </cell>
          <cell r="BV552" t="str">
            <v>-</v>
          </cell>
          <cell r="BW552" t="str">
            <v>-</v>
          </cell>
          <cell r="BX552" t="str">
            <v>-</v>
          </cell>
          <cell r="BY552" t="str">
            <v>-</v>
          </cell>
          <cell r="CB552" t="str">
            <v>-</v>
          </cell>
          <cell r="CC552" t="str">
            <v>-</v>
          </cell>
          <cell r="CD552" t="str">
            <v>-</v>
          </cell>
          <cell r="CE552" t="str">
            <v>-</v>
          </cell>
          <cell r="CF552" t="str">
            <v>-</v>
          </cell>
          <cell r="CG552" t="str">
            <v>-</v>
          </cell>
          <cell r="CH552" t="str">
            <v>-</v>
          </cell>
          <cell r="CI552" t="str">
            <v>-</v>
          </cell>
          <cell r="CJ552" t="str">
            <v>-</v>
          </cell>
          <cell r="CK552" t="str">
            <v>-</v>
          </cell>
          <cell r="CL552" t="str">
            <v>-</v>
          </cell>
          <cell r="CM552" t="str">
            <v>-</v>
          </cell>
          <cell r="CN552" t="str">
            <v>-</v>
          </cell>
          <cell r="CO552" t="str">
            <v>-</v>
          </cell>
          <cell r="CP552" t="str">
            <v>-</v>
          </cell>
          <cell r="CQ552" t="str">
            <v>-</v>
          </cell>
          <cell r="CR552" t="str">
            <v>-</v>
          </cell>
          <cell r="CS552" t="str">
            <v>-</v>
          </cell>
          <cell r="CT552" t="str">
            <v>-</v>
          </cell>
          <cell r="CU552" t="str">
            <v>SANTIAGO YOLOMÉCATL</v>
          </cell>
          <cell r="CV552" t="str">
            <v>-</v>
          </cell>
          <cell r="CW552" t="str">
            <v>-</v>
          </cell>
          <cell r="CX552" t="str">
            <v>-</v>
          </cell>
          <cell r="CY552" t="str">
            <v>-</v>
          </cell>
          <cell r="CZ552" t="str">
            <v>-</v>
          </cell>
          <cell r="DB552" t="str">
            <v>-</v>
          </cell>
          <cell r="DC552" t="str">
            <v>-</v>
          </cell>
          <cell r="DD552" t="str">
            <v>-</v>
          </cell>
          <cell r="DE552" t="str">
            <v>-</v>
          </cell>
          <cell r="DF552" t="str">
            <v>-</v>
          </cell>
          <cell r="DG552" t="str">
            <v>-</v>
          </cell>
        </row>
        <row r="553">
          <cell r="AT553" t="str">
            <v>-</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v>
          </cell>
          <cell r="BG553" t="str">
            <v>-</v>
          </cell>
          <cell r="BH553" t="str">
            <v>-</v>
          </cell>
          <cell r="BI553" t="str">
            <v>-</v>
          </cell>
          <cell r="BJ553" t="str">
            <v>-</v>
          </cell>
          <cell r="BK553" t="str">
            <v>-</v>
          </cell>
          <cell r="BL553" t="str">
            <v>-</v>
          </cell>
          <cell r="BM553" t="str">
            <v>20500</v>
          </cell>
          <cell r="BN553" t="str">
            <v>-</v>
          </cell>
          <cell r="BO553" t="str">
            <v>-</v>
          </cell>
          <cell r="BP553" t="str">
            <v>-</v>
          </cell>
          <cell r="BQ553" t="str">
            <v>-</v>
          </cell>
          <cell r="BR553" t="str">
            <v>-</v>
          </cell>
          <cell r="BS553" t="str">
            <v>-</v>
          </cell>
          <cell r="BT553" t="str">
            <v>-</v>
          </cell>
          <cell r="BU553" t="str">
            <v>-</v>
          </cell>
          <cell r="BV553" t="str">
            <v>-</v>
          </cell>
          <cell r="BW553" t="str">
            <v>-</v>
          </cell>
          <cell r="BX553" t="str">
            <v>-</v>
          </cell>
          <cell r="BY553" t="str">
            <v>-</v>
          </cell>
          <cell r="CB553" t="str">
            <v>-</v>
          </cell>
          <cell r="CC553" t="str">
            <v>-</v>
          </cell>
          <cell r="CD553" t="str">
            <v>-</v>
          </cell>
          <cell r="CE553" t="str">
            <v>-</v>
          </cell>
          <cell r="CF553" t="str">
            <v>-</v>
          </cell>
          <cell r="CG553" t="str">
            <v>-</v>
          </cell>
          <cell r="CH553" t="str">
            <v>-</v>
          </cell>
          <cell r="CI553" t="str">
            <v>-</v>
          </cell>
          <cell r="CJ553" t="str">
            <v>-</v>
          </cell>
          <cell r="CK553" t="str">
            <v>-</v>
          </cell>
          <cell r="CL553" t="str">
            <v>-</v>
          </cell>
          <cell r="CM553" t="str">
            <v>-</v>
          </cell>
          <cell r="CN553" t="str">
            <v>-</v>
          </cell>
          <cell r="CO553" t="str">
            <v>-</v>
          </cell>
          <cell r="CP553" t="str">
            <v>-</v>
          </cell>
          <cell r="CQ553" t="str">
            <v>-</v>
          </cell>
          <cell r="CR553" t="str">
            <v>-</v>
          </cell>
          <cell r="CS553" t="str">
            <v>-</v>
          </cell>
          <cell r="CT553" t="str">
            <v>-</v>
          </cell>
          <cell r="CU553" t="str">
            <v>SANTIAGO YOSONDÚA</v>
          </cell>
          <cell r="CV553" t="str">
            <v>-</v>
          </cell>
          <cell r="CW553" t="str">
            <v>-</v>
          </cell>
          <cell r="CX553" t="str">
            <v>-</v>
          </cell>
          <cell r="CY553" t="str">
            <v>-</v>
          </cell>
          <cell r="CZ553" t="str">
            <v>-</v>
          </cell>
          <cell r="DB553" t="str">
            <v>-</v>
          </cell>
          <cell r="DC553" t="str">
            <v>-</v>
          </cell>
          <cell r="DD553" t="str">
            <v>-</v>
          </cell>
          <cell r="DE553" t="str">
            <v>-</v>
          </cell>
          <cell r="DF553" t="str">
            <v>-</v>
          </cell>
          <cell r="DG553" t="str">
            <v>-</v>
          </cell>
        </row>
        <row r="554">
          <cell r="AT554" t="str">
            <v>-</v>
          </cell>
          <cell r="AU554" t="str">
            <v>-</v>
          </cell>
          <cell r="AV554" t="str">
            <v>-</v>
          </cell>
          <cell r="AW554" t="str">
            <v>-</v>
          </cell>
          <cell r="AX554" t="str">
            <v>-</v>
          </cell>
          <cell r="AY554" t="str">
            <v>-</v>
          </cell>
          <cell r="AZ554" t="str">
            <v>-</v>
          </cell>
          <cell r="BA554" t="str">
            <v>-</v>
          </cell>
          <cell r="BB554" t="str">
            <v>-</v>
          </cell>
          <cell r="BC554" t="str">
            <v>-</v>
          </cell>
          <cell r="BD554" t="str">
            <v>-</v>
          </cell>
          <cell r="BE554" t="str">
            <v>-</v>
          </cell>
          <cell r="BF554" t="str">
            <v>-</v>
          </cell>
          <cell r="BG554" t="str">
            <v>-</v>
          </cell>
          <cell r="BH554" t="str">
            <v>-</v>
          </cell>
          <cell r="BI554" t="str">
            <v>-</v>
          </cell>
          <cell r="BJ554" t="str">
            <v>-</v>
          </cell>
          <cell r="BK554" t="str">
            <v>-</v>
          </cell>
          <cell r="BL554" t="str">
            <v>-</v>
          </cell>
          <cell r="BM554" t="str">
            <v>20501</v>
          </cell>
          <cell r="BN554" t="str">
            <v>-</v>
          </cell>
          <cell r="BO554" t="str">
            <v>-</v>
          </cell>
          <cell r="BP554" t="str">
            <v>-</v>
          </cell>
          <cell r="BQ554" t="str">
            <v>-</v>
          </cell>
          <cell r="BR554" t="str">
            <v>-</v>
          </cell>
          <cell r="BS554" t="str">
            <v>-</v>
          </cell>
          <cell r="BT554" t="str">
            <v>-</v>
          </cell>
          <cell r="BU554" t="str">
            <v>-</v>
          </cell>
          <cell r="BV554" t="str">
            <v>-</v>
          </cell>
          <cell r="BW554" t="str">
            <v>-</v>
          </cell>
          <cell r="BX554" t="str">
            <v>-</v>
          </cell>
          <cell r="BY554" t="str">
            <v>-</v>
          </cell>
          <cell r="CB554" t="str">
            <v>-</v>
          </cell>
          <cell r="CC554" t="str">
            <v>-</v>
          </cell>
          <cell r="CD554" t="str">
            <v>-</v>
          </cell>
          <cell r="CE554" t="str">
            <v>-</v>
          </cell>
          <cell r="CF554" t="str">
            <v>-</v>
          </cell>
          <cell r="CG554" t="str">
            <v>-</v>
          </cell>
          <cell r="CH554" t="str">
            <v>-</v>
          </cell>
          <cell r="CI554" t="str">
            <v>-</v>
          </cell>
          <cell r="CJ554" t="str">
            <v>-</v>
          </cell>
          <cell r="CK554" t="str">
            <v>-</v>
          </cell>
          <cell r="CL554" t="str">
            <v>-</v>
          </cell>
          <cell r="CM554" t="str">
            <v>-</v>
          </cell>
          <cell r="CN554" t="str">
            <v>-</v>
          </cell>
          <cell r="CO554" t="str">
            <v>-</v>
          </cell>
          <cell r="CP554" t="str">
            <v>-</v>
          </cell>
          <cell r="CQ554" t="str">
            <v>-</v>
          </cell>
          <cell r="CR554" t="str">
            <v>-</v>
          </cell>
          <cell r="CS554" t="str">
            <v>-</v>
          </cell>
          <cell r="CT554" t="str">
            <v>-</v>
          </cell>
          <cell r="CU554" t="str">
            <v>SANTIAGO YUCUYACHI</v>
          </cell>
          <cell r="CV554" t="str">
            <v>-</v>
          </cell>
          <cell r="CW554" t="str">
            <v>-</v>
          </cell>
          <cell r="CX554" t="str">
            <v>-</v>
          </cell>
          <cell r="CY554" t="str">
            <v>-</v>
          </cell>
          <cell r="CZ554" t="str">
            <v>-</v>
          </cell>
          <cell r="DB554" t="str">
            <v>-</v>
          </cell>
          <cell r="DC554" t="str">
            <v>-</v>
          </cell>
          <cell r="DD554" t="str">
            <v>-</v>
          </cell>
          <cell r="DE554" t="str">
            <v>-</v>
          </cell>
          <cell r="DF554" t="str">
            <v>-</v>
          </cell>
          <cell r="DG554" t="str">
            <v>-</v>
          </cell>
        </row>
        <row r="555">
          <cell r="AT555" t="str">
            <v>-</v>
          </cell>
          <cell r="AU555" t="str">
            <v>-</v>
          </cell>
          <cell r="AV555" t="str">
            <v>-</v>
          </cell>
          <cell r="AW555" t="str">
            <v>-</v>
          </cell>
          <cell r="AX555" t="str">
            <v>-</v>
          </cell>
          <cell r="AY555" t="str">
            <v>-</v>
          </cell>
          <cell r="AZ555" t="str">
            <v>-</v>
          </cell>
          <cell r="BA555" t="str">
            <v>-</v>
          </cell>
          <cell r="BB555" t="str">
            <v>-</v>
          </cell>
          <cell r="BC555" t="str">
            <v>-</v>
          </cell>
          <cell r="BD555" t="str">
            <v>-</v>
          </cell>
          <cell r="BE555" t="str">
            <v>-</v>
          </cell>
          <cell r="BF555" t="str">
            <v>-</v>
          </cell>
          <cell r="BG555" t="str">
            <v>-</v>
          </cell>
          <cell r="BH555" t="str">
            <v>-</v>
          </cell>
          <cell r="BI555" t="str">
            <v>-</v>
          </cell>
          <cell r="BJ555" t="str">
            <v>-</v>
          </cell>
          <cell r="BK555" t="str">
            <v>-</v>
          </cell>
          <cell r="BL555" t="str">
            <v>-</v>
          </cell>
          <cell r="BM555" t="str">
            <v>20502</v>
          </cell>
          <cell r="BN555" t="str">
            <v>-</v>
          </cell>
          <cell r="BO555" t="str">
            <v>-</v>
          </cell>
          <cell r="BP555" t="str">
            <v>-</v>
          </cell>
          <cell r="BQ555" t="str">
            <v>-</v>
          </cell>
          <cell r="BR555" t="str">
            <v>-</v>
          </cell>
          <cell r="BS555" t="str">
            <v>-</v>
          </cell>
          <cell r="BT555" t="str">
            <v>-</v>
          </cell>
          <cell r="BU555" t="str">
            <v>-</v>
          </cell>
          <cell r="BV555" t="str">
            <v>-</v>
          </cell>
          <cell r="BW555" t="str">
            <v>-</v>
          </cell>
          <cell r="BX555" t="str">
            <v>-</v>
          </cell>
          <cell r="BY555" t="str">
            <v>-</v>
          </cell>
          <cell r="CB555" t="str">
            <v>-</v>
          </cell>
          <cell r="CC555" t="str">
            <v>-</v>
          </cell>
          <cell r="CD555" t="str">
            <v>-</v>
          </cell>
          <cell r="CE555" t="str">
            <v>-</v>
          </cell>
          <cell r="CF555" t="str">
            <v>-</v>
          </cell>
          <cell r="CG555" t="str">
            <v>-</v>
          </cell>
          <cell r="CH555" t="str">
            <v>-</v>
          </cell>
          <cell r="CI555" t="str">
            <v>-</v>
          </cell>
          <cell r="CJ555" t="str">
            <v>-</v>
          </cell>
          <cell r="CK555" t="str">
            <v>-</v>
          </cell>
          <cell r="CL555" t="str">
            <v>-</v>
          </cell>
          <cell r="CM555" t="str">
            <v>-</v>
          </cell>
          <cell r="CN555" t="str">
            <v>-</v>
          </cell>
          <cell r="CO555" t="str">
            <v>-</v>
          </cell>
          <cell r="CP555" t="str">
            <v>-</v>
          </cell>
          <cell r="CQ555" t="str">
            <v>-</v>
          </cell>
          <cell r="CR555" t="str">
            <v>-</v>
          </cell>
          <cell r="CS555" t="str">
            <v>-</v>
          </cell>
          <cell r="CT555" t="str">
            <v>-</v>
          </cell>
          <cell r="CU555" t="str">
            <v>SANTIAGO ZACATEPEC</v>
          </cell>
          <cell r="CV555" t="str">
            <v>-</v>
          </cell>
          <cell r="CW555" t="str">
            <v>-</v>
          </cell>
          <cell r="CX555" t="str">
            <v>-</v>
          </cell>
          <cell r="CY555" t="str">
            <v>-</v>
          </cell>
          <cell r="CZ555" t="str">
            <v>-</v>
          </cell>
          <cell r="DB555" t="str">
            <v>-</v>
          </cell>
          <cell r="DC555" t="str">
            <v>-</v>
          </cell>
          <cell r="DD555" t="str">
            <v>-</v>
          </cell>
          <cell r="DE555" t="str">
            <v>-</v>
          </cell>
          <cell r="DF555" t="str">
            <v>-</v>
          </cell>
          <cell r="DG555" t="str">
            <v>-</v>
          </cell>
        </row>
        <row r="556">
          <cell r="AT556" t="str">
            <v>-</v>
          </cell>
          <cell r="AU556" t="str">
            <v>-</v>
          </cell>
          <cell r="AV556" t="str">
            <v>-</v>
          </cell>
          <cell r="AW556" t="str">
            <v>-</v>
          </cell>
          <cell r="AX556" t="str">
            <v>-</v>
          </cell>
          <cell r="AY556" t="str">
            <v>-</v>
          </cell>
          <cell r="AZ556" t="str">
            <v>-</v>
          </cell>
          <cell r="BA556" t="str">
            <v>-</v>
          </cell>
          <cell r="BB556" t="str">
            <v>-</v>
          </cell>
          <cell r="BC556" t="str">
            <v>-</v>
          </cell>
          <cell r="BD556" t="str">
            <v>-</v>
          </cell>
          <cell r="BE556" t="str">
            <v>-</v>
          </cell>
          <cell r="BF556" t="str">
            <v>-</v>
          </cell>
          <cell r="BG556" t="str">
            <v>-</v>
          </cell>
          <cell r="BH556" t="str">
            <v>-</v>
          </cell>
          <cell r="BI556" t="str">
            <v>-</v>
          </cell>
          <cell r="BJ556" t="str">
            <v>-</v>
          </cell>
          <cell r="BK556" t="str">
            <v>-</v>
          </cell>
          <cell r="BL556" t="str">
            <v>-</v>
          </cell>
          <cell r="BM556" t="str">
            <v>20503</v>
          </cell>
          <cell r="BN556" t="str">
            <v>-</v>
          </cell>
          <cell r="BO556" t="str">
            <v>-</v>
          </cell>
          <cell r="BP556" t="str">
            <v>-</v>
          </cell>
          <cell r="BQ556" t="str">
            <v>-</v>
          </cell>
          <cell r="BR556" t="str">
            <v>-</v>
          </cell>
          <cell r="BS556" t="str">
            <v>-</v>
          </cell>
          <cell r="BT556" t="str">
            <v>-</v>
          </cell>
          <cell r="BU556" t="str">
            <v>-</v>
          </cell>
          <cell r="BV556" t="str">
            <v>-</v>
          </cell>
          <cell r="BW556" t="str">
            <v>-</v>
          </cell>
          <cell r="BX556" t="str">
            <v>-</v>
          </cell>
          <cell r="BY556" t="str">
            <v>-</v>
          </cell>
          <cell r="CB556" t="str">
            <v>-</v>
          </cell>
          <cell r="CC556" t="str">
            <v>-</v>
          </cell>
          <cell r="CD556" t="str">
            <v>-</v>
          </cell>
          <cell r="CE556" t="str">
            <v>-</v>
          </cell>
          <cell r="CF556" t="str">
            <v>-</v>
          </cell>
          <cell r="CG556" t="str">
            <v>-</v>
          </cell>
          <cell r="CH556" t="str">
            <v>-</v>
          </cell>
          <cell r="CI556" t="str">
            <v>-</v>
          </cell>
          <cell r="CJ556" t="str">
            <v>-</v>
          </cell>
          <cell r="CK556" t="str">
            <v>-</v>
          </cell>
          <cell r="CL556" t="str">
            <v>-</v>
          </cell>
          <cell r="CM556" t="str">
            <v>-</v>
          </cell>
          <cell r="CN556" t="str">
            <v>-</v>
          </cell>
          <cell r="CO556" t="str">
            <v>-</v>
          </cell>
          <cell r="CP556" t="str">
            <v>-</v>
          </cell>
          <cell r="CQ556" t="str">
            <v>-</v>
          </cell>
          <cell r="CR556" t="str">
            <v>-</v>
          </cell>
          <cell r="CS556" t="str">
            <v>-</v>
          </cell>
          <cell r="CT556" t="str">
            <v>-</v>
          </cell>
          <cell r="CU556" t="str">
            <v>SANTIAGO ZOOCHILA</v>
          </cell>
          <cell r="CV556" t="str">
            <v>-</v>
          </cell>
          <cell r="CW556" t="str">
            <v>-</v>
          </cell>
          <cell r="CX556" t="str">
            <v>-</v>
          </cell>
          <cell r="CY556" t="str">
            <v>-</v>
          </cell>
          <cell r="CZ556" t="str">
            <v>-</v>
          </cell>
          <cell r="DB556" t="str">
            <v>-</v>
          </cell>
          <cell r="DC556" t="str">
            <v>-</v>
          </cell>
          <cell r="DD556" t="str">
            <v>-</v>
          </cell>
          <cell r="DE556" t="str">
            <v>-</v>
          </cell>
          <cell r="DF556" t="str">
            <v>-</v>
          </cell>
          <cell r="DG556" t="str">
            <v>-</v>
          </cell>
        </row>
        <row r="557">
          <cell r="AT557" t="str">
            <v>-</v>
          </cell>
          <cell r="AU557" t="str">
            <v>-</v>
          </cell>
          <cell r="AV557" t="str">
            <v>-</v>
          </cell>
          <cell r="AW557" t="str">
            <v>-</v>
          </cell>
          <cell r="AX557" t="str">
            <v>-</v>
          </cell>
          <cell r="AY557" t="str">
            <v>-</v>
          </cell>
          <cell r="AZ557" t="str">
            <v>-</v>
          </cell>
          <cell r="BA557" t="str">
            <v>-</v>
          </cell>
          <cell r="BB557" t="str">
            <v>-</v>
          </cell>
          <cell r="BC557" t="str">
            <v>-</v>
          </cell>
          <cell r="BD557" t="str">
            <v>-</v>
          </cell>
          <cell r="BE557" t="str">
            <v>-</v>
          </cell>
          <cell r="BF557" t="str">
            <v>-</v>
          </cell>
          <cell r="BG557" t="str">
            <v>-</v>
          </cell>
          <cell r="BH557" t="str">
            <v>-</v>
          </cell>
          <cell r="BI557" t="str">
            <v>-</v>
          </cell>
          <cell r="BJ557" t="str">
            <v>-</v>
          </cell>
          <cell r="BK557" t="str">
            <v>-</v>
          </cell>
          <cell r="BL557" t="str">
            <v>-</v>
          </cell>
          <cell r="BM557" t="str">
            <v>20504</v>
          </cell>
          <cell r="BN557" t="str">
            <v>-</v>
          </cell>
          <cell r="BO557" t="str">
            <v>-</v>
          </cell>
          <cell r="BP557" t="str">
            <v>-</v>
          </cell>
          <cell r="BQ557" t="str">
            <v>-</v>
          </cell>
          <cell r="BR557" t="str">
            <v>-</v>
          </cell>
          <cell r="BS557" t="str">
            <v>-</v>
          </cell>
          <cell r="BT557" t="str">
            <v>-</v>
          </cell>
          <cell r="BU557" t="str">
            <v>-</v>
          </cell>
          <cell r="BV557" t="str">
            <v>-</v>
          </cell>
          <cell r="BW557" t="str">
            <v>-</v>
          </cell>
          <cell r="BX557" t="str">
            <v>-</v>
          </cell>
          <cell r="BY557" t="str">
            <v>-</v>
          </cell>
          <cell r="CB557" t="str">
            <v>-</v>
          </cell>
          <cell r="CC557" t="str">
            <v>-</v>
          </cell>
          <cell r="CD557" t="str">
            <v>-</v>
          </cell>
          <cell r="CE557" t="str">
            <v>-</v>
          </cell>
          <cell r="CF557" t="str">
            <v>-</v>
          </cell>
          <cell r="CG557" t="str">
            <v>-</v>
          </cell>
          <cell r="CH557" t="str">
            <v>-</v>
          </cell>
          <cell r="CI557" t="str">
            <v>-</v>
          </cell>
          <cell r="CJ557" t="str">
            <v>-</v>
          </cell>
          <cell r="CK557" t="str">
            <v>-</v>
          </cell>
          <cell r="CL557" t="str">
            <v>-</v>
          </cell>
          <cell r="CM557" t="str">
            <v>-</v>
          </cell>
          <cell r="CN557" t="str">
            <v>-</v>
          </cell>
          <cell r="CO557" t="str">
            <v>-</v>
          </cell>
          <cell r="CP557" t="str">
            <v>-</v>
          </cell>
          <cell r="CQ557" t="str">
            <v>-</v>
          </cell>
          <cell r="CR557" t="str">
            <v>-</v>
          </cell>
          <cell r="CS557" t="str">
            <v>-</v>
          </cell>
          <cell r="CT557" t="str">
            <v>-</v>
          </cell>
          <cell r="CU557" t="str">
            <v>NUEVO ZOQUIÁPAM</v>
          </cell>
          <cell r="CV557" t="str">
            <v>-</v>
          </cell>
          <cell r="CW557" t="str">
            <v>-</v>
          </cell>
          <cell r="CX557" t="str">
            <v>-</v>
          </cell>
          <cell r="CY557" t="str">
            <v>-</v>
          </cell>
          <cell r="CZ557" t="str">
            <v>-</v>
          </cell>
          <cell r="DB557" t="str">
            <v>-</v>
          </cell>
          <cell r="DC557" t="str">
            <v>-</v>
          </cell>
          <cell r="DD557" t="str">
            <v>-</v>
          </cell>
          <cell r="DE557" t="str">
            <v>-</v>
          </cell>
          <cell r="DF557" t="str">
            <v>-</v>
          </cell>
          <cell r="DG557" t="str">
            <v>-</v>
          </cell>
        </row>
        <row r="558">
          <cell r="AT558" t="str">
            <v>-</v>
          </cell>
          <cell r="AU558" t="str">
            <v>-</v>
          </cell>
          <cell r="AV558" t="str">
            <v>-</v>
          </cell>
          <cell r="AW558" t="str">
            <v>-</v>
          </cell>
          <cell r="AX558" t="str">
            <v>-</v>
          </cell>
          <cell r="AY558" t="str">
            <v>-</v>
          </cell>
          <cell r="AZ558" t="str">
            <v>-</v>
          </cell>
          <cell r="BA558" t="str">
            <v>-</v>
          </cell>
          <cell r="BB558" t="str">
            <v>-</v>
          </cell>
          <cell r="BC558" t="str">
            <v>-</v>
          </cell>
          <cell r="BD558" t="str">
            <v>-</v>
          </cell>
          <cell r="BE558" t="str">
            <v>-</v>
          </cell>
          <cell r="BF558" t="str">
            <v>-</v>
          </cell>
          <cell r="BG558" t="str">
            <v>-</v>
          </cell>
          <cell r="BH558" t="str">
            <v>-</v>
          </cell>
          <cell r="BI558" t="str">
            <v>-</v>
          </cell>
          <cell r="BJ558" t="str">
            <v>-</v>
          </cell>
          <cell r="BK558" t="str">
            <v>-</v>
          </cell>
          <cell r="BL558" t="str">
            <v>-</v>
          </cell>
          <cell r="BM558" t="str">
            <v>20505</v>
          </cell>
          <cell r="BN558" t="str">
            <v>-</v>
          </cell>
          <cell r="BO558" t="str">
            <v>-</v>
          </cell>
          <cell r="BP558" t="str">
            <v>-</v>
          </cell>
          <cell r="BQ558" t="str">
            <v>-</v>
          </cell>
          <cell r="BR558" t="str">
            <v>-</v>
          </cell>
          <cell r="BS558" t="str">
            <v>-</v>
          </cell>
          <cell r="BT558" t="str">
            <v>-</v>
          </cell>
          <cell r="BU558" t="str">
            <v>-</v>
          </cell>
          <cell r="BV558" t="str">
            <v>-</v>
          </cell>
          <cell r="BW558" t="str">
            <v>-</v>
          </cell>
          <cell r="BX558" t="str">
            <v>-</v>
          </cell>
          <cell r="BY558" t="str">
            <v>-</v>
          </cell>
          <cell r="CB558" t="str">
            <v>-</v>
          </cell>
          <cell r="CC558" t="str">
            <v>-</v>
          </cell>
          <cell r="CD558" t="str">
            <v>-</v>
          </cell>
          <cell r="CE558" t="str">
            <v>-</v>
          </cell>
          <cell r="CF558" t="str">
            <v>-</v>
          </cell>
          <cell r="CG558" t="str">
            <v>-</v>
          </cell>
          <cell r="CH558" t="str">
            <v>-</v>
          </cell>
          <cell r="CI558" t="str">
            <v>-</v>
          </cell>
          <cell r="CJ558" t="str">
            <v>-</v>
          </cell>
          <cell r="CK558" t="str">
            <v>-</v>
          </cell>
          <cell r="CL558" t="str">
            <v>-</v>
          </cell>
          <cell r="CM558" t="str">
            <v>-</v>
          </cell>
          <cell r="CN558" t="str">
            <v>-</v>
          </cell>
          <cell r="CO558" t="str">
            <v>-</v>
          </cell>
          <cell r="CP558" t="str">
            <v>-</v>
          </cell>
          <cell r="CQ558" t="str">
            <v>-</v>
          </cell>
          <cell r="CR558" t="str">
            <v>-</v>
          </cell>
          <cell r="CS558" t="str">
            <v>-</v>
          </cell>
          <cell r="CT558" t="str">
            <v>-</v>
          </cell>
          <cell r="CU558" t="str">
            <v>SANTO DOMINGO INGENIO</v>
          </cell>
          <cell r="CV558" t="str">
            <v>-</v>
          </cell>
          <cell r="CW558" t="str">
            <v>-</v>
          </cell>
          <cell r="CX558" t="str">
            <v>-</v>
          </cell>
          <cell r="CY558" t="str">
            <v>-</v>
          </cell>
          <cell r="CZ558" t="str">
            <v>-</v>
          </cell>
          <cell r="DB558" t="str">
            <v>-</v>
          </cell>
          <cell r="DC558" t="str">
            <v>-</v>
          </cell>
          <cell r="DD558" t="str">
            <v>-</v>
          </cell>
          <cell r="DE558" t="str">
            <v>-</v>
          </cell>
          <cell r="DF558" t="str">
            <v>-</v>
          </cell>
          <cell r="DG558" t="str">
            <v>-</v>
          </cell>
        </row>
        <row r="559">
          <cell r="AT559" t="str">
            <v>-</v>
          </cell>
          <cell r="AU559" t="str">
            <v>-</v>
          </cell>
          <cell r="AV559" t="str">
            <v>-</v>
          </cell>
          <cell r="AW559" t="str">
            <v>-</v>
          </cell>
          <cell r="AX559" t="str">
            <v>-</v>
          </cell>
          <cell r="AY559" t="str">
            <v>-</v>
          </cell>
          <cell r="AZ559" t="str">
            <v>-</v>
          </cell>
          <cell r="BA559" t="str">
            <v>-</v>
          </cell>
          <cell r="BB559" t="str">
            <v>-</v>
          </cell>
          <cell r="BC559" t="str">
            <v>-</v>
          </cell>
          <cell r="BD559" t="str">
            <v>-</v>
          </cell>
          <cell r="BE559" t="str">
            <v>-</v>
          </cell>
          <cell r="BF559" t="str">
            <v>-</v>
          </cell>
          <cell r="BG559" t="str">
            <v>-</v>
          </cell>
          <cell r="BH559" t="str">
            <v>-</v>
          </cell>
          <cell r="BI559" t="str">
            <v>-</v>
          </cell>
          <cell r="BJ559" t="str">
            <v>-</v>
          </cell>
          <cell r="BK559" t="str">
            <v>-</v>
          </cell>
          <cell r="BL559" t="str">
            <v>-</v>
          </cell>
          <cell r="BM559" t="str">
            <v>20506</v>
          </cell>
          <cell r="BN559" t="str">
            <v>-</v>
          </cell>
          <cell r="BO559" t="str">
            <v>-</v>
          </cell>
          <cell r="BP559" t="str">
            <v>-</v>
          </cell>
          <cell r="BQ559" t="str">
            <v>-</v>
          </cell>
          <cell r="BR559" t="str">
            <v>-</v>
          </cell>
          <cell r="BS559" t="str">
            <v>-</v>
          </cell>
          <cell r="BT559" t="str">
            <v>-</v>
          </cell>
          <cell r="BU559" t="str">
            <v>-</v>
          </cell>
          <cell r="BV559" t="str">
            <v>-</v>
          </cell>
          <cell r="BW559" t="str">
            <v>-</v>
          </cell>
          <cell r="BX559" t="str">
            <v>-</v>
          </cell>
          <cell r="BY559" t="str">
            <v>-</v>
          </cell>
          <cell r="CB559" t="str">
            <v>-</v>
          </cell>
          <cell r="CC559" t="str">
            <v>-</v>
          </cell>
          <cell r="CD559" t="str">
            <v>-</v>
          </cell>
          <cell r="CE559" t="str">
            <v>-</v>
          </cell>
          <cell r="CF559" t="str">
            <v>-</v>
          </cell>
          <cell r="CG559" t="str">
            <v>-</v>
          </cell>
          <cell r="CH559" t="str">
            <v>-</v>
          </cell>
          <cell r="CI559" t="str">
            <v>-</v>
          </cell>
          <cell r="CJ559" t="str">
            <v>-</v>
          </cell>
          <cell r="CK559" t="str">
            <v>-</v>
          </cell>
          <cell r="CL559" t="str">
            <v>-</v>
          </cell>
          <cell r="CM559" t="str">
            <v>-</v>
          </cell>
          <cell r="CN559" t="str">
            <v>-</v>
          </cell>
          <cell r="CO559" t="str">
            <v>-</v>
          </cell>
          <cell r="CP559" t="str">
            <v>-</v>
          </cell>
          <cell r="CQ559" t="str">
            <v>-</v>
          </cell>
          <cell r="CR559" t="str">
            <v>-</v>
          </cell>
          <cell r="CS559" t="str">
            <v>-</v>
          </cell>
          <cell r="CT559" t="str">
            <v>-</v>
          </cell>
          <cell r="CU559" t="str">
            <v>SANTO DOMINGO ALBARRADAS</v>
          </cell>
          <cell r="CV559" t="str">
            <v>-</v>
          </cell>
          <cell r="CW559" t="str">
            <v>-</v>
          </cell>
          <cell r="CX559" t="str">
            <v>-</v>
          </cell>
          <cell r="CY559" t="str">
            <v>-</v>
          </cell>
          <cell r="CZ559" t="str">
            <v>-</v>
          </cell>
          <cell r="DB559" t="str">
            <v>-</v>
          </cell>
          <cell r="DC559" t="str">
            <v>-</v>
          </cell>
          <cell r="DD559" t="str">
            <v>-</v>
          </cell>
          <cell r="DE559" t="str">
            <v>-</v>
          </cell>
          <cell r="DF559" t="str">
            <v>-</v>
          </cell>
          <cell r="DG559" t="str">
            <v>-</v>
          </cell>
        </row>
        <row r="560">
          <cell r="AT560" t="str">
            <v>-</v>
          </cell>
          <cell r="AU560" t="str">
            <v>-</v>
          </cell>
          <cell r="AV560" t="str">
            <v>-</v>
          </cell>
          <cell r="AW560" t="str">
            <v>-</v>
          </cell>
          <cell r="AX560" t="str">
            <v>-</v>
          </cell>
          <cell r="AY560" t="str">
            <v>-</v>
          </cell>
          <cell r="AZ560" t="str">
            <v>-</v>
          </cell>
          <cell r="BA560" t="str">
            <v>-</v>
          </cell>
          <cell r="BB560" t="str">
            <v>-</v>
          </cell>
          <cell r="BC560" t="str">
            <v>-</v>
          </cell>
          <cell r="BD560" t="str">
            <v>-</v>
          </cell>
          <cell r="BE560" t="str">
            <v>-</v>
          </cell>
          <cell r="BF560" t="str">
            <v>-</v>
          </cell>
          <cell r="BG560" t="str">
            <v>-</v>
          </cell>
          <cell r="BH560" t="str">
            <v>-</v>
          </cell>
          <cell r="BI560" t="str">
            <v>-</v>
          </cell>
          <cell r="BJ560" t="str">
            <v>-</v>
          </cell>
          <cell r="BK560" t="str">
            <v>-</v>
          </cell>
          <cell r="BL560" t="str">
            <v>-</v>
          </cell>
          <cell r="BM560" t="str">
            <v>20507</v>
          </cell>
          <cell r="BN560" t="str">
            <v>-</v>
          </cell>
          <cell r="BO560" t="str">
            <v>-</v>
          </cell>
          <cell r="BP560" t="str">
            <v>-</v>
          </cell>
          <cell r="BQ560" t="str">
            <v>-</v>
          </cell>
          <cell r="BR560" t="str">
            <v>-</v>
          </cell>
          <cell r="BS560" t="str">
            <v>-</v>
          </cell>
          <cell r="BT560" t="str">
            <v>-</v>
          </cell>
          <cell r="BU560" t="str">
            <v>-</v>
          </cell>
          <cell r="BV560" t="str">
            <v>-</v>
          </cell>
          <cell r="BW560" t="str">
            <v>-</v>
          </cell>
          <cell r="BX560" t="str">
            <v>-</v>
          </cell>
          <cell r="BY560" t="str">
            <v>-</v>
          </cell>
          <cell r="CB560" t="str">
            <v>-</v>
          </cell>
          <cell r="CC560" t="str">
            <v>-</v>
          </cell>
          <cell r="CD560" t="str">
            <v>-</v>
          </cell>
          <cell r="CE560" t="str">
            <v>-</v>
          </cell>
          <cell r="CF560" t="str">
            <v>-</v>
          </cell>
          <cell r="CG560" t="str">
            <v>-</v>
          </cell>
          <cell r="CH560" t="str">
            <v>-</v>
          </cell>
          <cell r="CI560" t="str">
            <v>-</v>
          </cell>
          <cell r="CJ560" t="str">
            <v>-</v>
          </cell>
          <cell r="CK560" t="str">
            <v>-</v>
          </cell>
          <cell r="CL560" t="str">
            <v>-</v>
          </cell>
          <cell r="CM560" t="str">
            <v>-</v>
          </cell>
          <cell r="CN560" t="str">
            <v>-</v>
          </cell>
          <cell r="CO560" t="str">
            <v>-</v>
          </cell>
          <cell r="CP560" t="str">
            <v>-</v>
          </cell>
          <cell r="CQ560" t="str">
            <v>-</v>
          </cell>
          <cell r="CR560" t="str">
            <v>-</v>
          </cell>
          <cell r="CS560" t="str">
            <v>-</v>
          </cell>
          <cell r="CT560" t="str">
            <v>-</v>
          </cell>
          <cell r="CU560" t="str">
            <v>SANTO DOMINGO ARMENTA</v>
          </cell>
          <cell r="CV560" t="str">
            <v>-</v>
          </cell>
          <cell r="CW560" t="str">
            <v>-</v>
          </cell>
          <cell r="CX560" t="str">
            <v>-</v>
          </cell>
          <cell r="CY560" t="str">
            <v>-</v>
          </cell>
          <cell r="CZ560" t="str">
            <v>-</v>
          </cell>
          <cell r="DB560" t="str">
            <v>-</v>
          </cell>
          <cell r="DC560" t="str">
            <v>-</v>
          </cell>
          <cell r="DD560" t="str">
            <v>-</v>
          </cell>
          <cell r="DE560" t="str">
            <v>-</v>
          </cell>
          <cell r="DF560" t="str">
            <v>-</v>
          </cell>
          <cell r="DG560" t="str">
            <v>-</v>
          </cell>
        </row>
        <row r="561">
          <cell r="AT561" t="str">
            <v>-</v>
          </cell>
          <cell r="AU561" t="str">
            <v>-</v>
          </cell>
          <cell r="AV561" t="str">
            <v>-</v>
          </cell>
          <cell r="AW561" t="str">
            <v>-</v>
          </cell>
          <cell r="AX561" t="str">
            <v>-</v>
          </cell>
          <cell r="AY561" t="str">
            <v>-</v>
          </cell>
          <cell r="AZ561" t="str">
            <v>-</v>
          </cell>
          <cell r="BA561" t="str">
            <v>-</v>
          </cell>
          <cell r="BB561" t="str">
            <v>-</v>
          </cell>
          <cell r="BC561" t="str">
            <v>-</v>
          </cell>
          <cell r="BD561" t="str">
            <v>-</v>
          </cell>
          <cell r="BE561" t="str">
            <v>-</v>
          </cell>
          <cell r="BF561" t="str">
            <v>-</v>
          </cell>
          <cell r="BG561" t="str">
            <v>-</v>
          </cell>
          <cell r="BH561" t="str">
            <v>-</v>
          </cell>
          <cell r="BI561" t="str">
            <v>-</v>
          </cell>
          <cell r="BJ561" t="str">
            <v>-</v>
          </cell>
          <cell r="BK561" t="str">
            <v>-</v>
          </cell>
          <cell r="BL561" t="str">
            <v>-</v>
          </cell>
          <cell r="BM561" t="str">
            <v>20508</v>
          </cell>
          <cell r="BN561" t="str">
            <v>-</v>
          </cell>
          <cell r="BO561" t="str">
            <v>-</v>
          </cell>
          <cell r="BP561" t="str">
            <v>-</v>
          </cell>
          <cell r="BQ561" t="str">
            <v>-</v>
          </cell>
          <cell r="BR561" t="str">
            <v>-</v>
          </cell>
          <cell r="BS561" t="str">
            <v>-</v>
          </cell>
          <cell r="BT561" t="str">
            <v>-</v>
          </cell>
          <cell r="BU561" t="str">
            <v>-</v>
          </cell>
          <cell r="BV561" t="str">
            <v>-</v>
          </cell>
          <cell r="BW561" t="str">
            <v>-</v>
          </cell>
          <cell r="BX561" t="str">
            <v>-</v>
          </cell>
          <cell r="BY561" t="str">
            <v>-</v>
          </cell>
          <cell r="CB561" t="str">
            <v>-</v>
          </cell>
          <cell r="CC561" t="str">
            <v>-</v>
          </cell>
          <cell r="CD561" t="str">
            <v>-</v>
          </cell>
          <cell r="CE561" t="str">
            <v>-</v>
          </cell>
          <cell r="CF561" t="str">
            <v>-</v>
          </cell>
          <cell r="CG561" t="str">
            <v>-</v>
          </cell>
          <cell r="CH561" t="str">
            <v>-</v>
          </cell>
          <cell r="CI561" t="str">
            <v>-</v>
          </cell>
          <cell r="CJ561" t="str">
            <v>-</v>
          </cell>
          <cell r="CK561" t="str">
            <v>-</v>
          </cell>
          <cell r="CL561" t="str">
            <v>-</v>
          </cell>
          <cell r="CM561" t="str">
            <v>-</v>
          </cell>
          <cell r="CN561" t="str">
            <v>-</v>
          </cell>
          <cell r="CO561" t="str">
            <v>-</v>
          </cell>
          <cell r="CP561" t="str">
            <v>-</v>
          </cell>
          <cell r="CQ561" t="str">
            <v>-</v>
          </cell>
          <cell r="CR561" t="str">
            <v>-</v>
          </cell>
          <cell r="CS561" t="str">
            <v>-</v>
          </cell>
          <cell r="CT561" t="str">
            <v>-</v>
          </cell>
          <cell r="CU561" t="str">
            <v>SANTO DOMINGO CHIHUITÁN</v>
          </cell>
          <cell r="CV561" t="str">
            <v>-</v>
          </cell>
          <cell r="CW561" t="str">
            <v>-</v>
          </cell>
          <cell r="CX561" t="str">
            <v>-</v>
          </cell>
          <cell r="CY561" t="str">
            <v>-</v>
          </cell>
          <cell r="CZ561" t="str">
            <v>-</v>
          </cell>
          <cell r="DB561" t="str">
            <v>-</v>
          </cell>
          <cell r="DC561" t="str">
            <v>-</v>
          </cell>
          <cell r="DD561" t="str">
            <v>-</v>
          </cell>
          <cell r="DE561" t="str">
            <v>-</v>
          </cell>
          <cell r="DF561" t="str">
            <v>-</v>
          </cell>
          <cell r="DG561" t="str">
            <v>-</v>
          </cell>
        </row>
        <row r="562">
          <cell r="AT562" t="str">
            <v>-</v>
          </cell>
          <cell r="AU562" t="str">
            <v>-</v>
          </cell>
          <cell r="AV562" t="str">
            <v>-</v>
          </cell>
          <cell r="AW562" t="str">
            <v>-</v>
          </cell>
          <cell r="AX562" t="str">
            <v>-</v>
          </cell>
          <cell r="AY562" t="str">
            <v>-</v>
          </cell>
          <cell r="AZ562" t="str">
            <v>-</v>
          </cell>
          <cell r="BA562" t="str">
            <v>-</v>
          </cell>
          <cell r="BB562" t="str">
            <v>-</v>
          </cell>
          <cell r="BC562" t="str">
            <v>-</v>
          </cell>
          <cell r="BD562" t="str">
            <v>-</v>
          </cell>
          <cell r="BE562" t="str">
            <v>-</v>
          </cell>
          <cell r="BF562" t="str">
            <v>-</v>
          </cell>
          <cell r="BG562" t="str">
            <v>-</v>
          </cell>
          <cell r="BH562" t="str">
            <v>-</v>
          </cell>
          <cell r="BI562" t="str">
            <v>-</v>
          </cell>
          <cell r="BJ562" t="str">
            <v>-</v>
          </cell>
          <cell r="BK562" t="str">
            <v>-</v>
          </cell>
          <cell r="BL562" t="str">
            <v>-</v>
          </cell>
          <cell r="BM562" t="str">
            <v>20509</v>
          </cell>
          <cell r="BN562" t="str">
            <v>-</v>
          </cell>
          <cell r="BO562" t="str">
            <v>-</v>
          </cell>
          <cell r="BP562" t="str">
            <v>-</v>
          </cell>
          <cell r="BQ562" t="str">
            <v>-</v>
          </cell>
          <cell r="BR562" t="str">
            <v>-</v>
          </cell>
          <cell r="BS562" t="str">
            <v>-</v>
          </cell>
          <cell r="BT562" t="str">
            <v>-</v>
          </cell>
          <cell r="BU562" t="str">
            <v>-</v>
          </cell>
          <cell r="BV562" t="str">
            <v>-</v>
          </cell>
          <cell r="BW562" t="str">
            <v>-</v>
          </cell>
          <cell r="BX562" t="str">
            <v>-</v>
          </cell>
          <cell r="BY562" t="str">
            <v>-</v>
          </cell>
          <cell r="CB562" t="str">
            <v>-</v>
          </cell>
          <cell r="CC562" t="str">
            <v>-</v>
          </cell>
          <cell r="CD562" t="str">
            <v>-</v>
          </cell>
          <cell r="CE562" t="str">
            <v>-</v>
          </cell>
          <cell r="CF562" t="str">
            <v>-</v>
          </cell>
          <cell r="CG562" t="str">
            <v>-</v>
          </cell>
          <cell r="CH562" t="str">
            <v>-</v>
          </cell>
          <cell r="CI562" t="str">
            <v>-</v>
          </cell>
          <cell r="CJ562" t="str">
            <v>-</v>
          </cell>
          <cell r="CK562" t="str">
            <v>-</v>
          </cell>
          <cell r="CL562" t="str">
            <v>-</v>
          </cell>
          <cell r="CM562" t="str">
            <v>-</v>
          </cell>
          <cell r="CN562" t="str">
            <v>-</v>
          </cell>
          <cell r="CO562" t="str">
            <v>-</v>
          </cell>
          <cell r="CP562" t="str">
            <v>-</v>
          </cell>
          <cell r="CQ562" t="str">
            <v>-</v>
          </cell>
          <cell r="CR562" t="str">
            <v>-</v>
          </cell>
          <cell r="CS562" t="str">
            <v>-</v>
          </cell>
          <cell r="CT562" t="str">
            <v>-</v>
          </cell>
          <cell r="CU562" t="str">
            <v>SANTO DOMINGO DE MORELOS</v>
          </cell>
          <cell r="CV562" t="str">
            <v>-</v>
          </cell>
          <cell r="CW562" t="str">
            <v>-</v>
          </cell>
          <cell r="CX562" t="str">
            <v>-</v>
          </cell>
          <cell r="CY562" t="str">
            <v>-</v>
          </cell>
          <cell r="CZ562" t="str">
            <v>-</v>
          </cell>
          <cell r="DB562" t="str">
            <v>-</v>
          </cell>
          <cell r="DC562" t="str">
            <v>-</v>
          </cell>
          <cell r="DD562" t="str">
            <v>-</v>
          </cell>
          <cell r="DE562" t="str">
            <v>-</v>
          </cell>
          <cell r="DF562" t="str">
            <v>-</v>
          </cell>
          <cell r="DG562" t="str">
            <v>-</v>
          </cell>
        </row>
        <row r="563">
          <cell r="AT563" t="str">
            <v>-</v>
          </cell>
          <cell r="AU563" t="str">
            <v>-</v>
          </cell>
          <cell r="AV563" t="str">
            <v>-</v>
          </cell>
          <cell r="AW563" t="str">
            <v>-</v>
          </cell>
          <cell r="AX563" t="str">
            <v>-</v>
          </cell>
          <cell r="AY563" t="str">
            <v>-</v>
          </cell>
          <cell r="AZ563" t="str">
            <v>-</v>
          </cell>
          <cell r="BA563" t="str">
            <v>-</v>
          </cell>
          <cell r="BB563" t="str">
            <v>-</v>
          </cell>
          <cell r="BC563" t="str">
            <v>-</v>
          </cell>
          <cell r="BD563" t="str">
            <v>-</v>
          </cell>
          <cell r="BE563" t="str">
            <v>-</v>
          </cell>
          <cell r="BF563" t="str">
            <v>-</v>
          </cell>
          <cell r="BG563" t="str">
            <v>-</v>
          </cell>
          <cell r="BH563" t="str">
            <v>-</v>
          </cell>
          <cell r="BI563" t="str">
            <v>-</v>
          </cell>
          <cell r="BJ563" t="str">
            <v>-</v>
          </cell>
          <cell r="BK563" t="str">
            <v>-</v>
          </cell>
          <cell r="BL563" t="str">
            <v>-</v>
          </cell>
          <cell r="BM563" t="str">
            <v>20510</v>
          </cell>
          <cell r="BN563" t="str">
            <v>-</v>
          </cell>
          <cell r="BO563" t="str">
            <v>-</v>
          </cell>
          <cell r="BP563" t="str">
            <v>-</v>
          </cell>
          <cell r="BQ563" t="str">
            <v>-</v>
          </cell>
          <cell r="BR563" t="str">
            <v>-</v>
          </cell>
          <cell r="BS563" t="str">
            <v>-</v>
          </cell>
          <cell r="BT563" t="str">
            <v>-</v>
          </cell>
          <cell r="BU563" t="str">
            <v>-</v>
          </cell>
          <cell r="BV563" t="str">
            <v>-</v>
          </cell>
          <cell r="BW563" t="str">
            <v>-</v>
          </cell>
          <cell r="BX563" t="str">
            <v>-</v>
          </cell>
          <cell r="BY563" t="str">
            <v>-</v>
          </cell>
          <cell r="CB563" t="str">
            <v>-</v>
          </cell>
          <cell r="CC563" t="str">
            <v>-</v>
          </cell>
          <cell r="CD563" t="str">
            <v>-</v>
          </cell>
          <cell r="CE563" t="str">
            <v>-</v>
          </cell>
          <cell r="CF563" t="str">
            <v>-</v>
          </cell>
          <cell r="CG563" t="str">
            <v>-</v>
          </cell>
          <cell r="CH563" t="str">
            <v>-</v>
          </cell>
          <cell r="CI563" t="str">
            <v>-</v>
          </cell>
          <cell r="CJ563" t="str">
            <v>-</v>
          </cell>
          <cell r="CK563" t="str">
            <v>-</v>
          </cell>
          <cell r="CL563" t="str">
            <v>-</v>
          </cell>
          <cell r="CM563" t="str">
            <v>-</v>
          </cell>
          <cell r="CN563" t="str">
            <v>-</v>
          </cell>
          <cell r="CO563" t="str">
            <v>-</v>
          </cell>
          <cell r="CP563" t="str">
            <v>-</v>
          </cell>
          <cell r="CQ563" t="str">
            <v>-</v>
          </cell>
          <cell r="CR563" t="str">
            <v>-</v>
          </cell>
          <cell r="CS563" t="str">
            <v>-</v>
          </cell>
          <cell r="CT563" t="str">
            <v>-</v>
          </cell>
          <cell r="CU563" t="str">
            <v>SANTO DOMINGO IXCATLÁN</v>
          </cell>
          <cell r="CV563" t="str">
            <v>-</v>
          </cell>
          <cell r="CW563" t="str">
            <v>-</v>
          </cell>
          <cell r="CX563" t="str">
            <v>-</v>
          </cell>
          <cell r="CY563" t="str">
            <v>-</v>
          </cell>
          <cell r="CZ563" t="str">
            <v>-</v>
          </cell>
          <cell r="DB563" t="str">
            <v>-</v>
          </cell>
          <cell r="DC563" t="str">
            <v>-</v>
          </cell>
          <cell r="DD563" t="str">
            <v>-</v>
          </cell>
          <cell r="DE563" t="str">
            <v>-</v>
          </cell>
          <cell r="DF563" t="str">
            <v>-</v>
          </cell>
          <cell r="DG563" t="str">
            <v>-</v>
          </cell>
        </row>
        <row r="564">
          <cell r="AT564" t="str">
            <v>-</v>
          </cell>
          <cell r="AU564" t="str">
            <v>-</v>
          </cell>
          <cell r="AV564" t="str">
            <v>-</v>
          </cell>
          <cell r="AW564" t="str">
            <v>-</v>
          </cell>
          <cell r="AX564" t="str">
            <v>-</v>
          </cell>
          <cell r="AY564" t="str">
            <v>-</v>
          </cell>
          <cell r="AZ564" t="str">
            <v>-</v>
          </cell>
          <cell r="BA564" t="str">
            <v>-</v>
          </cell>
          <cell r="BB564" t="str">
            <v>-</v>
          </cell>
          <cell r="BC564" t="str">
            <v>-</v>
          </cell>
          <cell r="BD564" t="str">
            <v>-</v>
          </cell>
          <cell r="BE564" t="str">
            <v>-</v>
          </cell>
          <cell r="BF564" t="str">
            <v>-</v>
          </cell>
          <cell r="BG564" t="str">
            <v>-</v>
          </cell>
          <cell r="BH564" t="str">
            <v>-</v>
          </cell>
          <cell r="BI564" t="str">
            <v>-</v>
          </cell>
          <cell r="BJ564" t="str">
            <v>-</v>
          </cell>
          <cell r="BK564" t="str">
            <v>-</v>
          </cell>
          <cell r="BL564" t="str">
            <v>-</v>
          </cell>
          <cell r="BM564" t="str">
            <v>20511</v>
          </cell>
          <cell r="BN564" t="str">
            <v>-</v>
          </cell>
          <cell r="BO564" t="str">
            <v>-</v>
          </cell>
          <cell r="BP564" t="str">
            <v>-</v>
          </cell>
          <cell r="BQ564" t="str">
            <v>-</v>
          </cell>
          <cell r="BR564" t="str">
            <v>-</v>
          </cell>
          <cell r="BS564" t="str">
            <v>-</v>
          </cell>
          <cell r="BT564" t="str">
            <v>-</v>
          </cell>
          <cell r="BU564" t="str">
            <v>-</v>
          </cell>
          <cell r="BV564" t="str">
            <v>-</v>
          </cell>
          <cell r="BW564" t="str">
            <v>-</v>
          </cell>
          <cell r="BX564" t="str">
            <v>-</v>
          </cell>
          <cell r="BY564" t="str">
            <v>-</v>
          </cell>
          <cell r="CB564" t="str">
            <v>-</v>
          </cell>
          <cell r="CC564" t="str">
            <v>-</v>
          </cell>
          <cell r="CD564" t="str">
            <v>-</v>
          </cell>
          <cell r="CE564" t="str">
            <v>-</v>
          </cell>
          <cell r="CF564" t="str">
            <v>-</v>
          </cell>
          <cell r="CG564" t="str">
            <v>-</v>
          </cell>
          <cell r="CH564" t="str">
            <v>-</v>
          </cell>
          <cell r="CI564" t="str">
            <v>-</v>
          </cell>
          <cell r="CJ564" t="str">
            <v>-</v>
          </cell>
          <cell r="CK564" t="str">
            <v>-</v>
          </cell>
          <cell r="CL564" t="str">
            <v>-</v>
          </cell>
          <cell r="CM564" t="str">
            <v>-</v>
          </cell>
          <cell r="CN564" t="str">
            <v>-</v>
          </cell>
          <cell r="CO564" t="str">
            <v>-</v>
          </cell>
          <cell r="CP564" t="str">
            <v>-</v>
          </cell>
          <cell r="CQ564" t="str">
            <v>-</v>
          </cell>
          <cell r="CR564" t="str">
            <v>-</v>
          </cell>
          <cell r="CS564" t="str">
            <v>-</v>
          </cell>
          <cell r="CT564" t="str">
            <v>-</v>
          </cell>
          <cell r="CU564" t="str">
            <v>SANTO DOMINGO NUXAÁ</v>
          </cell>
          <cell r="CV564" t="str">
            <v>-</v>
          </cell>
          <cell r="CW564" t="str">
            <v>-</v>
          </cell>
          <cell r="CX564" t="str">
            <v>-</v>
          </cell>
          <cell r="CY564" t="str">
            <v>-</v>
          </cell>
          <cell r="CZ564" t="str">
            <v>-</v>
          </cell>
          <cell r="DB564" t="str">
            <v>-</v>
          </cell>
          <cell r="DC564" t="str">
            <v>-</v>
          </cell>
          <cell r="DD564" t="str">
            <v>-</v>
          </cell>
          <cell r="DE564" t="str">
            <v>-</v>
          </cell>
          <cell r="DF564" t="str">
            <v>-</v>
          </cell>
          <cell r="DG564" t="str">
            <v>-</v>
          </cell>
        </row>
        <row r="565">
          <cell r="AT565" t="str">
            <v>-</v>
          </cell>
          <cell r="AU565" t="str">
            <v>-</v>
          </cell>
          <cell r="AV565" t="str">
            <v>-</v>
          </cell>
          <cell r="AW565" t="str">
            <v>-</v>
          </cell>
          <cell r="AX565" t="str">
            <v>-</v>
          </cell>
          <cell r="AY565" t="str">
            <v>-</v>
          </cell>
          <cell r="AZ565" t="str">
            <v>-</v>
          </cell>
          <cell r="BA565" t="str">
            <v>-</v>
          </cell>
          <cell r="BB565" t="str">
            <v>-</v>
          </cell>
          <cell r="BC565" t="str">
            <v>-</v>
          </cell>
          <cell r="BD565" t="str">
            <v>-</v>
          </cell>
          <cell r="BE565" t="str">
            <v>-</v>
          </cell>
          <cell r="BF565" t="str">
            <v>-</v>
          </cell>
          <cell r="BG565" t="str">
            <v>-</v>
          </cell>
          <cell r="BH565" t="str">
            <v>-</v>
          </cell>
          <cell r="BI565" t="str">
            <v>-</v>
          </cell>
          <cell r="BJ565" t="str">
            <v>-</v>
          </cell>
          <cell r="BK565" t="str">
            <v>-</v>
          </cell>
          <cell r="BL565" t="str">
            <v>-</v>
          </cell>
          <cell r="BM565" t="str">
            <v>20512</v>
          </cell>
          <cell r="BN565" t="str">
            <v>-</v>
          </cell>
          <cell r="BO565" t="str">
            <v>-</v>
          </cell>
          <cell r="BP565" t="str">
            <v>-</v>
          </cell>
          <cell r="BQ565" t="str">
            <v>-</v>
          </cell>
          <cell r="BR565" t="str">
            <v>-</v>
          </cell>
          <cell r="BS565" t="str">
            <v>-</v>
          </cell>
          <cell r="BT565" t="str">
            <v>-</v>
          </cell>
          <cell r="BU565" t="str">
            <v>-</v>
          </cell>
          <cell r="BV565" t="str">
            <v>-</v>
          </cell>
          <cell r="BW565" t="str">
            <v>-</v>
          </cell>
          <cell r="BX565" t="str">
            <v>-</v>
          </cell>
          <cell r="BY565" t="str">
            <v>-</v>
          </cell>
          <cell r="CB565" t="str">
            <v>-</v>
          </cell>
          <cell r="CC565" t="str">
            <v>-</v>
          </cell>
          <cell r="CD565" t="str">
            <v>-</v>
          </cell>
          <cell r="CE565" t="str">
            <v>-</v>
          </cell>
          <cell r="CF565" t="str">
            <v>-</v>
          </cell>
          <cell r="CG565" t="str">
            <v>-</v>
          </cell>
          <cell r="CH565" t="str">
            <v>-</v>
          </cell>
          <cell r="CI565" t="str">
            <v>-</v>
          </cell>
          <cell r="CJ565" t="str">
            <v>-</v>
          </cell>
          <cell r="CK565" t="str">
            <v>-</v>
          </cell>
          <cell r="CL565" t="str">
            <v>-</v>
          </cell>
          <cell r="CM565" t="str">
            <v>-</v>
          </cell>
          <cell r="CN565" t="str">
            <v>-</v>
          </cell>
          <cell r="CO565" t="str">
            <v>-</v>
          </cell>
          <cell r="CP565" t="str">
            <v>-</v>
          </cell>
          <cell r="CQ565" t="str">
            <v>-</v>
          </cell>
          <cell r="CR565" t="str">
            <v>-</v>
          </cell>
          <cell r="CS565" t="str">
            <v>-</v>
          </cell>
          <cell r="CT565" t="str">
            <v>-</v>
          </cell>
          <cell r="CU565" t="str">
            <v>SANTO DOMINGO OZOLOTEPEC</v>
          </cell>
          <cell r="CV565" t="str">
            <v>-</v>
          </cell>
          <cell r="CW565" t="str">
            <v>-</v>
          </cell>
          <cell r="CX565" t="str">
            <v>-</v>
          </cell>
          <cell r="CY565" t="str">
            <v>-</v>
          </cell>
          <cell r="CZ565" t="str">
            <v>-</v>
          </cell>
          <cell r="DB565" t="str">
            <v>-</v>
          </cell>
          <cell r="DC565" t="str">
            <v>-</v>
          </cell>
          <cell r="DD565" t="str">
            <v>-</v>
          </cell>
          <cell r="DE565" t="str">
            <v>-</v>
          </cell>
          <cell r="DF565" t="str">
            <v>-</v>
          </cell>
          <cell r="DG565" t="str">
            <v>-</v>
          </cell>
        </row>
        <row r="566">
          <cell r="AT566" t="str">
            <v>-</v>
          </cell>
          <cell r="AU566" t="str">
            <v>-</v>
          </cell>
          <cell r="AV566" t="str">
            <v>-</v>
          </cell>
          <cell r="AW566" t="str">
            <v>-</v>
          </cell>
          <cell r="AX566" t="str">
            <v>-</v>
          </cell>
          <cell r="AY566" t="str">
            <v>-</v>
          </cell>
          <cell r="AZ566" t="str">
            <v>-</v>
          </cell>
          <cell r="BA566" t="str">
            <v>-</v>
          </cell>
          <cell r="BB566" t="str">
            <v>-</v>
          </cell>
          <cell r="BC566" t="str">
            <v>-</v>
          </cell>
          <cell r="BD566" t="str">
            <v>-</v>
          </cell>
          <cell r="BE566" t="str">
            <v>-</v>
          </cell>
          <cell r="BF566" t="str">
            <v>-</v>
          </cell>
          <cell r="BG566" t="str">
            <v>-</v>
          </cell>
          <cell r="BH566" t="str">
            <v>-</v>
          </cell>
          <cell r="BI566" t="str">
            <v>-</v>
          </cell>
          <cell r="BJ566" t="str">
            <v>-</v>
          </cell>
          <cell r="BK566" t="str">
            <v>-</v>
          </cell>
          <cell r="BL566" t="str">
            <v>-</v>
          </cell>
          <cell r="BM566" t="str">
            <v>20513</v>
          </cell>
          <cell r="BN566" t="str">
            <v>-</v>
          </cell>
          <cell r="BO566" t="str">
            <v>-</v>
          </cell>
          <cell r="BP566" t="str">
            <v>-</v>
          </cell>
          <cell r="BQ566" t="str">
            <v>-</v>
          </cell>
          <cell r="BR566" t="str">
            <v>-</v>
          </cell>
          <cell r="BS566" t="str">
            <v>-</v>
          </cell>
          <cell r="BT566" t="str">
            <v>-</v>
          </cell>
          <cell r="BU566" t="str">
            <v>-</v>
          </cell>
          <cell r="BV566" t="str">
            <v>-</v>
          </cell>
          <cell r="BW566" t="str">
            <v>-</v>
          </cell>
          <cell r="BX566" t="str">
            <v>-</v>
          </cell>
          <cell r="BY566" t="str">
            <v>-</v>
          </cell>
          <cell r="CB566" t="str">
            <v>-</v>
          </cell>
          <cell r="CC566" t="str">
            <v>-</v>
          </cell>
          <cell r="CD566" t="str">
            <v>-</v>
          </cell>
          <cell r="CE566" t="str">
            <v>-</v>
          </cell>
          <cell r="CF566" t="str">
            <v>-</v>
          </cell>
          <cell r="CG566" t="str">
            <v>-</v>
          </cell>
          <cell r="CH566" t="str">
            <v>-</v>
          </cell>
          <cell r="CI566" t="str">
            <v>-</v>
          </cell>
          <cell r="CJ566" t="str">
            <v>-</v>
          </cell>
          <cell r="CK566" t="str">
            <v>-</v>
          </cell>
          <cell r="CL566" t="str">
            <v>-</v>
          </cell>
          <cell r="CM566" t="str">
            <v>-</v>
          </cell>
          <cell r="CN566" t="str">
            <v>-</v>
          </cell>
          <cell r="CO566" t="str">
            <v>-</v>
          </cell>
          <cell r="CP566" t="str">
            <v>-</v>
          </cell>
          <cell r="CQ566" t="str">
            <v>-</v>
          </cell>
          <cell r="CR566" t="str">
            <v>-</v>
          </cell>
          <cell r="CS566" t="str">
            <v>-</v>
          </cell>
          <cell r="CT566" t="str">
            <v>-</v>
          </cell>
          <cell r="CU566" t="str">
            <v>SANTO DOMINGO PETAPA</v>
          </cell>
          <cell r="CV566" t="str">
            <v>-</v>
          </cell>
          <cell r="CW566" t="str">
            <v>-</v>
          </cell>
          <cell r="CX566" t="str">
            <v>-</v>
          </cell>
          <cell r="CY566" t="str">
            <v>-</v>
          </cell>
          <cell r="CZ566" t="str">
            <v>-</v>
          </cell>
          <cell r="DB566" t="str">
            <v>-</v>
          </cell>
          <cell r="DC566" t="str">
            <v>-</v>
          </cell>
          <cell r="DD566" t="str">
            <v>-</v>
          </cell>
          <cell r="DE566" t="str">
            <v>-</v>
          </cell>
          <cell r="DF566" t="str">
            <v>-</v>
          </cell>
          <cell r="DG566" t="str">
            <v>-</v>
          </cell>
        </row>
        <row r="567">
          <cell r="AT567" t="str">
            <v>-</v>
          </cell>
          <cell r="AU567" t="str">
            <v>-</v>
          </cell>
          <cell r="AV567" t="str">
            <v>-</v>
          </cell>
          <cell r="AW567" t="str">
            <v>-</v>
          </cell>
          <cell r="AX567" t="str">
            <v>-</v>
          </cell>
          <cell r="AY567" t="str">
            <v>-</v>
          </cell>
          <cell r="AZ567" t="str">
            <v>-</v>
          </cell>
          <cell r="BA567" t="str">
            <v>-</v>
          </cell>
          <cell r="BB567" t="str">
            <v>-</v>
          </cell>
          <cell r="BC567" t="str">
            <v>-</v>
          </cell>
          <cell r="BD567" t="str">
            <v>-</v>
          </cell>
          <cell r="BE567" t="str">
            <v>-</v>
          </cell>
          <cell r="BF567" t="str">
            <v>-</v>
          </cell>
          <cell r="BG567" t="str">
            <v>-</v>
          </cell>
          <cell r="BH567" t="str">
            <v>-</v>
          </cell>
          <cell r="BI567" t="str">
            <v>-</v>
          </cell>
          <cell r="BJ567" t="str">
            <v>-</v>
          </cell>
          <cell r="BK567" t="str">
            <v>-</v>
          </cell>
          <cell r="BL567" t="str">
            <v>-</v>
          </cell>
          <cell r="BM567" t="str">
            <v>20514</v>
          </cell>
          <cell r="BN567" t="str">
            <v>-</v>
          </cell>
          <cell r="BO567" t="str">
            <v>-</v>
          </cell>
          <cell r="BP567" t="str">
            <v>-</v>
          </cell>
          <cell r="BQ567" t="str">
            <v>-</v>
          </cell>
          <cell r="BR567" t="str">
            <v>-</v>
          </cell>
          <cell r="BS567" t="str">
            <v>-</v>
          </cell>
          <cell r="BT567" t="str">
            <v>-</v>
          </cell>
          <cell r="BU567" t="str">
            <v>-</v>
          </cell>
          <cell r="BV567" t="str">
            <v>-</v>
          </cell>
          <cell r="BW567" t="str">
            <v>-</v>
          </cell>
          <cell r="BX567" t="str">
            <v>-</v>
          </cell>
          <cell r="BY567" t="str">
            <v>-</v>
          </cell>
          <cell r="CB567" t="str">
            <v>-</v>
          </cell>
          <cell r="CC567" t="str">
            <v>-</v>
          </cell>
          <cell r="CD567" t="str">
            <v>-</v>
          </cell>
          <cell r="CE567" t="str">
            <v>-</v>
          </cell>
          <cell r="CF567" t="str">
            <v>-</v>
          </cell>
          <cell r="CG567" t="str">
            <v>-</v>
          </cell>
          <cell r="CH567" t="str">
            <v>-</v>
          </cell>
          <cell r="CI567" t="str">
            <v>-</v>
          </cell>
          <cell r="CJ567" t="str">
            <v>-</v>
          </cell>
          <cell r="CK567" t="str">
            <v>-</v>
          </cell>
          <cell r="CL567" t="str">
            <v>-</v>
          </cell>
          <cell r="CM567" t="str">
            <v>-</v>
          </cell>
          <cell r="CN567" t="str">
            <v>-</v>
          </cell>
          <cell r="CO567" t="str">
            <v>-</v>
          </cell>
          <cell r="CP567" t="str">
            <v>-</v>
          </cell>
          <cell r="CQ567" t="str">
            <v>-</v>
          </cell>
          <cell r="CR567" t="str">
            <v>-</v>
          </cell>
          <cell r="CS567" t="str">
            <v>-</v>
          </cell>
          <cell r="CT567" t="str">
            <v>-</v>
          </cell>
          <cell r="CU567" t="str">
            <v>SANTO DOMINGO ROAYAGA</v>
          </cell>
          <cell r="CV567" t="str">
            <v>-</v>
          </cell>
          <cell r="CW567" t="str">
            <v>-</v>
          </cell>
          <cell r="CX567" t="str">
            <v>-</v>
          </cell>
          <cell r="CY567" t="str">
            <v>-</v>
          </cell>
          <cell r="CZ567" t="str">
            <v>-</v>
          </cell>
          <cell r="DB567" t="str">
            <v>-</v>
          </cell>
          <cell r="DC567" t="str">
            <v>-</v>
          </cell>
          <cell r="DD567" t="str">
            <v>-</v>
          </cell>
          <cell r="DE567" t="str">
            <v>-</v>
          </cell>
          <cell r="DF567" t="str">
            <v>-</v>
          </cell>
          <cell r="DG567" t="str">
            <v>-</v>
          </cell>
        </row>
        <row r="568">
          <cell r="AT568" t="str">
            <v>-</v>
          </cell>
          <cell r="AU568" t="str">
            <v>-</v>
          </cell>
          <cell r="AV568" t="str">
            <v>-</v>
          </cell>
          <cell r="AW568" t="str">
            <v>-</v>
          </cell>
          <cell r="AX568" t="str">
            <v>-</v>
          </cell>
          <cell r="AY568" t="str">
            <v>-</v>
          </cell>
          <cell r="AZ568" t="str">
            <v>-</v>
          </cell>
          <cell r="BA568" t="str">
            <v>-</v>
          </cell>
          <cell r="BB568" t="str">
            <v>-</v>
          </cell>
          <cell r="BC568" t="str">
            <v>-</v>
          </cell>
          <cell r="BD568" t="str">
            <v>-</v>
          </cell>
          <cell r="BE568" t="str">
            <v>-</v>
          </cell>
          <cell r="BF568" t="str">
            <v>-</v>
          </cell>
          <cell r="BG568" t="str">
            <v>-</v>
          </cell>
          <cell r="BH568" t="str">
            <v>-</v>
          </cell>
          <cell r="BI568" t="str">
            <v>-</v>
          </cell>
          <cell r="BJ568" t="str">
            <v>-</v>
          </cell>
          <cell r="BK568" t="str">
            <v>-</v>
          </cell>
          <cell r="BL568" t="str">
            <v>-</v>
          </cell>
          <cell r="BM568" t="str">
            <v>20516</v>
          </cell>
          <cell r="BN568" t="str">
            <v>-</v>
          </cell>
          <cell r="BO568" t="str">
            <v>-</v>
          </cell>
          <cell r="BP568" t="str">
            <v>-</v>
          </cell>
          <cell r="BQ568" t="str">
            <v>-</v>
          </cell>
          <cell r="BR568" t="str">
            <v>-</v>
          </cell>
          <cell r="BS568" t="str">
            <v>-</v>
          </cell>
          <cell r="BT568" t="str">
            <v>-</v>
          </cell>
          <cell r="BU568" t="str">
            <v>-</v>
          </cell>
          <cell r="BV568" t="str">
            <v>-</v>
          </cell>
          <cell r="BW568" t="str">
            <v>-</v>
          </cell>
          <cell r="BX568" t="str">
            <v>-</v>
          </cell>
          <cell r="BY568" t="str">
            <v>-</v>
          </cell>
          <cell r="CB568" t="str">
            <v>-</v>
          </cell>
          <cell r="CC568" t="str">
            <v>-</v>
          </cell>
          <cell r="CD568" t="str">
            <v>-</v>
          </cell>
          <cell r="CE568" t="str">
            <v>-</v>
          </cell>
          <cell r="CF568" t="str">
            <v>-</v>
          </cell>
          <cell r="CG568" t="str">
            <v>-</v>
          </cell>
          <cell r="CH568" t="str">
            <v>-</v>
          </cell>
          <cell r="CI568" t="str">
            <v>-</v>
          </cell>
          <cell r="CJ568" t="str">
            <v>-</v>
          </cell>
          <cell r="CK568" t="str">
            <v>-</v>
          </cell>
          <cell r="CL568" t="str">
            <v>-</v>
          </cell>
          <cell r="CM568" t="str">
            <v>-</v>
          </cell>
          <cell r="CN568" t="str">
            <v>-</v>
          </cell>
          <cell r="CO568" t="str">
            <v>-</v>
          </cell>
          <cell r="CP568" t="str">
            <v>-</v>
          </cell>
          <cell r="CQ568" t="str">
            <v>-</v>
          </cell>
          <cell r="CR568" t="str">
            <v>-</v>
          </cell>
          <cell r="CS568" t="str">
            <v>-</v>
          </cell>
          <cell r="CT568" t="str">
            <v>-</v>
          </cell>
          <cell r="CU568" t="str">
            <v>SANTO DOMINGO TEOJOMULCO</v>
          </cell>
          <cell r="CV568" t="str">
            <v>-</v>
          </cell>
          <cell r="CW568" t="str">
            <v>-</v>
          </cell>
          <cell r="CX568" t="str">
            <v>-</v>
          </cell>
          <cell r="CY568" t="str">
            <v>-</v>
          </cell>
          <cell r="CZ568" t="str">
            <v>-</v>
          </cell>
          <cell r="DB568" t="str">
            <v>-</v>
          </cell>
          <cell r="DC568" t="str">
            <v>-</v>
          </cell>
          <cell r="DD568" t="str">
            <v>-</v>
          </cell>
          <cell r="DE568" t="str">
            <v>-</v>
          </cell>
          <cell r="DF568" t="str">
            <v>-</v>
          </cell>
          <cell r="DG568" t="str">
            <v>-</v>
          </cell>
        </row>
        <row r="569">
          <cell r="AT569" t="str">
            <v>-</v>
          </cell>
          <cell r="AU569" t="str">
            <v>-</v>
          </cell>
          <cell r="AV569" t="str">
            <v>-</v>
          </cell>
          <cell r="AW569" t="str">
            <v>-</v>
          </cell>
          <cell r="AX569" t="str">
            <v>-</v>
          </cell>
          <cell r="AY569" t="str">
            <v>-</v>
          </cell>
          <cell r="AZ569" t="str">
            <v>-</v>
          </cell>
          <cell r="BA569" t="str">
            <v>-</v>
          </cell>
          <cell r="BB569" t="str">
            <v>-</v>
          </cell>
          <cell r="BC569" t="str">
            <v>-</v>
          </cell>
          <cell r="BD569" t="str">
            <v>-</v>
          </cell>
          <cell r="BE569" t="str">
            <v>-</v>
          </cell>
          <cell r="BF569" t="str">
            <v>-</v>
          </cell>
          <cell r="BG569" t="str">
            <v>-</v>
          </cell>
          <cell r="BH569" t="str">
            <v>-</v>
          </cell>
          <cell r="BI569" t="str">
            <v>-</v>
          </cell>
          <cell r="BJ569" t="str">
            <v>-</v>
          </cell>
          <cell r="BK569" t="str">
            <v>-</v>
          </cell>
          <cell r="BL569" t="str">
            <v>-</v>
          </cell>
          <cell r="BM569" t="str">
            <v>20517</v>
          </cell>
          <cell r="BN569" t="str">
            <v>-</v>
          </cell>
          <cell r="BO569" t="str">
            <v>-</v>
          </cell>
          <cell r="BP569" t="str">
            <v>-</v>
          </cell>
          <cell r="BQ569" t="str">
            <v>-</v>
          </cell>
          <cell r="BR569" t="str">
            <v>-</v>
          </cell>
          <cell r="BS569" t="str">
            <v>-</v>
          </cell>
          <cell r="BT569" t="str">
            <v>-</v>
          </cell>
          <cell r="BU569" t="str">
            <v>-</v>
          </cell>
          <cell r="BV569" t="str">
            <v>-</v>
          </cell>
          <cell r="BW569" t="str">
            <v>-</v>
          </cell>
          <cell r="BX569" t="str">
            <v>-</v>
          </cell>
          <cell r="BY569" t="str">
            <v>-</v>
          </cell>
          <cell r="CB569" t="str">
            <v>-</v>
          </cell>
          <cell r="CC569" t="str">
            <v>-</v>
          </cell>
          <cell r="CD569" t="str">
            <v>-</v>
          </cell>
          <cell r="CE569" t="str">
            <v>-</v>
          </cell>
          <cell r="CF569" t="str">
            <v>-</v>
          </cell>
          <cell r="CG569" t="str">
            <v>-</v>
          </cell>
          <cell r="CH569" t="str">
            <v>-</v>
          </cell>
          <cell r="CI569" t="str">
            <v>-</v>
          </cell>
          <cell r="CJ569" t="str">
            <v>-</v>
          </cell>
          <cell r="CK569" t="str">
            <v>-</v>
          </cell>
          <cell r="CL569" t="str">
            <v>-</v>
          </cell>
          <cell r="CM569" t="str">
            <v>-</v>
          </cell>
          <cell r="CN569" t="str">
            <v>-</v>
          </cell>
          <cell r="CO569" t="str">
            <v>-</v>
          </cell>
          <cell r="CP569" t="str">
            <v>-</v>
          </cell>
          <cell r="CQ569" t="str">
            <v>-</v>
          </cell>
          <cell r="CR569" t="str">
            <v>-</v>
          </cell>
          <cell r="CS569" t="str">
            <v>-</v>
          </cell>
          <cell r="CT569" t="str">
            <v>-</v>
          </cell>
          <cell r="CU569" t="str">
            <v>SANTO DOMINGO TEPUXTEPEC</v>
          </cell>
          <cell r="CV569" t="str">
            <v>-</v>
          </cell>
          <cell r="CW569" t="str">
            <v>-</v>
          </cell>
          <cell r="CX569" t="str">
            <v>-</v>
          </cell>
          <cell r="CY569" t="str">
            <v>-</v>
          </cell>
          <cell r="CZ569" t="str">
            <v>-</v>
          </cell>
          <cell r="DB569" t="str">
            <v>-</v>
          </cell>
          <cell r="DC569" t="str">
            <v>-</v>
          </cell>
          <cell r="DD569" t="str">
            <v>-</v>
          </cell>
          <cell r="DE569" t="str">
            <v>-</v>
          </cell>
          <cell r="DF569" t="str">
            <v>-</v>
          </cell>
          <cell r="DG569" t="str">
            <v>-</v>
          </cell>
        </row>
        <row r="570">
          <cell r="AT570" t="str">
            <v>-</v>
          </cell>
          <cell r="AU570" t="str">
            <v>-</v>
          </cell>
          <cell r="AV570" t="str">
            <v>-</v>
          </cell>
          <cell r="AW570" t="str">
            <v>-</v>
          </cell>
          <cell r="AX570" t="str">
            <v>-</v>
          </cell>
          <cell r="AY570" t="str">
            <v>-</v>
          </cell>
          <cell r="AZ570" t="str">
            <v>-</v>
          </cell>
          <cell r="BA570" t="str">
            <v>-</v>
          </cell>
          <cell r="BB570" t="str">
            <v>-</v>
          </cell>
          <cell r="BC570" t="str">
            <v>-</v>
          </cell>
          <cell r="BD570" t="str">
            <v>-</v>
          </cell>
          <cell r="BE570" t="str">
            <v>-</v>
          </cell>
          <cell r="BF570" t="str">
            <v>-</v>
          </cell>
          <cell r="BG570" t="str">
            <v>-</v>
          </cell>
          <cell r="BH570" t="str">
            <v>-</v>
          </cell>
          <cell r="BI570" t="str">
            <v>-</v>
          </cell>
          <cell r="BJ570" t="str">
            <v>-</v>
          </cell>
          <cell r="BK570" t="str">
            <v>-</v>
          </cell>
          <cell r="BL570" t="str">
            <v>-</v>
          </cell>
          <cell r="BM570" t="str">
            <v>20518</v>
          </cell>
          <cell r="BN570" t="str">
            <v>-</v>
          </cell>
          <cell r="BO570" t="str">
            <v>-</v>
          </cell>
          <cell r="BP570" t="str">
            <v>-</v>
          </cell>
          <cell r="BQ570" t="str">
            <v>-</v>
          </cell>
          <cell r="BR570" t="str">
            <v>-</v>
          </cell>
          <cell r="BS570" t="str">
            <v>-</v>
          </cell>
          <cell r="BT570" t="str">
            <v>-</v>
          </cell>
          <cell r="BU570" t="str">
            <v>-</v>
          </cell>
          <cell r="BV570" t="str">
            <v>-</v>
          </cell>
          <cell r="BW570" t="str">
            <v>-</v>
          </cell>
          <cell r="BX570" t="str">
            <v>-</v>
          </cell>
          <cell r="BY570" t="str">
            <v>-</v>
          </cell>
          <cell r="CB570" t="str">
            <v>-</v>
          </cell>
          <cell r="CC570" t="str">
            <v>-</v>
          </cell>
          <cell r="CD570" t="str">
            <v>-</v>
          </cell>
          <cell r="CE570" t="str">
            <v>-</v>
          </cell>
          <cell r="CF570" t="str">
            <v>-</v>
          </cell>
          <cell r="CG570" t="str">
            <v>-</v>
          </cell>
          <cell r="CH570" t="str">
            <v>-</v>
          </cell>
          <cell r="CI570" t="str">
            <v>-</v>
          </cell>
          <cell r="CJ570" t="str">
            <v>-</v>
          </cell>
          <cell r="CK570" t="str">
            <v>-</v>
          </cell>
          <cell r="CL570" t="str">
            <v>-</v>
          </cell>
          <cell r="CM570" t="str">
            <v>-</v>
          </cell>
          <cell r="CN570" t="str">
            <v>-</v>
          </cell>
          <cell r="CO570" t="str">
            <v>-</v>
          </cell>
          <cell r="CP570" t="str">
            <v>-</v>
          </cell>
          <cell r="CQ570" t="str">
            <v>-</v>
          </cell>
          <cell r="CR570" t="str">
            <v>-</v>
          </cell>
          <cell r="CS570" t="str">
            <v>-</v>
          </cell>
          <cell r="CT570" t="str">
            <v>-</v>
          </cell>
          <cell r="CU570" t="str">
            <v>SANTO DOMINGO TLATAYÁPAM</v>
          </cell>
          <cell r="CV570" t="str">
            <v>-</v>
          </cell>
          <cell r="CW570" t="str">
            <v>-</v>
          </cell>
          <cell r="CX570" t="str">
            <v>-</v>
          </cell>
          <cell r="CY570" t="str">
            <v>-</v>
          </cell>
          <cell r="CZ570" t="str">
            <v>-</v>
          </cell>
          <cell r="DB570" t="str">
            <v>-</v>
          </cell>
          <cell r="DC570" t="str">
            <v>-</v>
          </cell>
          <cell r="DD570" t="str">
            <v>-</v>
          </cell>
          <cell r="DE570" t="str">
            <v>-</v>
          </cell>
          <cell r="DF570" t="str">
            <v>-</v>
          </cell>
          <cell r="DG570" t="str">
            <v>-</v>
          </cell>
        </row>
        <row r="571">
          <cell r="AT571" t="str">
            <v>-</v>
          </cell>
          <cell r="AU571" t="str">
            <v>-</v>
          </cell>
          <cell r="AV571" t="str">
            <v>-</v>
          </cell>
          <cell r="AW571" t="str">
            <v>-</v>
          </cell>
          <cell r="AX571" t="str">
            <v>-</v>
          </cell>
          <cell r="AY571" t="str">
            <v>-</v>
          </cell>
          <cell r="AZ571" t="str">
            <v>-</v>
          </cell>
          <cell r="BA571" t="str">
            <v>-</v>
          </cell>
          <cell r="BB571" t="str">
            <v>-</v>
          </cell>
          <cell r="BC571" t="str">
            <v>-</v>
          </cell>
          <cell r="BD571" t="str">
            <v>-</v>
          </cell>
          <cell r="BE571" t="str">
            <v>-</v>
          </cell>
          <cell r="BF571" t="str">
            <v>-</v>
          </cell>
          <cell r="BG571" t="str">
            <v>-</v>
          </cell>
          <cell r="BH571" t="str">
            <v>-</v>
          </cell>
          <cell r="BI571" t="str">
            <v>-</v>
          </cell>
          <cell r="BJ571" t="str">
            <v>-</v>
          </cell>
          <cell r="BK571" t="str">
            <v>-</v>
          </cell>
          <cell r="BL571" t="str">
            <v>-</v>
          </cell>
          <cell r="BM571" t="str">
            <v>20519</v>
          </cell>
          <cell r="BN571" t="str">
            <v>-</v>
          </cell>
          <cell r="BO571" t="str">
            <v>-</v>
          </cell>
          <cell r="BP571" t="str">
            <v>-</v>
          </cell>
          <cell r="BQ571" t="str">
            <v>-</v>
          </cell>
          <cell r="BR571" t="str">
            <v>-</v>
          </cell>
          <cell r="BS571" t="str">
            <v>-</v>
          </cell>
          <cell r="BT571" t="str">
            <v>-</v>
          </cell>
          <cell r="BU571" t="str">
            <v>-</v>
          </cell>
          <cell r="BV571" t="str">
            <v>-</v>
          </cell>
          <cell r="BW571" t="str">
            <v>-</v>
          </cell>
          <cell r="BX571" t="str">
            <v>-</v>
          </cell>
          <cell r="BY571" t="str">
            <v>-</v>
          </cell>
          <cell r="CB571" t="str">
            <v>-</v>
          </cell>
          <cell r="CC571" t="str">
            <v>-</v>
          </cell>
          <cell r="CD571" t="str">
            <v>-</v>
          </cell>
          <cell r="CE571" t="str">
            <v>-</v>
          </cell>
          <cell r="CF571" t="str">
            <v>-</v>
          </cell>
          <cell r="CG571" t="str">
            <v>-</v>
          </cell>
          <cell r="CH571" t="str">
            <v>-</v>
          </cell>
          <cell r="CI571" t="str">
            <v>-</v>
          </cell>
          <cell r="CJ571" t="str">
            <v>-</v>
          </cell>
          <cell r="CK571" t="str">
            <v>-</v>
          </cell>
          <cell r="CL571" t="str">
            <v>-</v>
          </cell>
          <cell r="CM571" t="str">
            <v>-</v>
          </cell>
          <cell r="CN571" t="str">
            <v>-</v>
          </cell>
          <cell r="CO571" t="str">
            <v>-</v>
          </cell>
          <cell r="CP571" t="str">
            <v>-</v>
          </cell>
          <cell r="CQ571" t="str">
            <v>-</v>
          </cell>
          <cell r="CR571" t="str">
            <v>-</v>
          </cell>
          <cell r="CS571" t="str">
            <v>-</v>
          </cell>
          <cell r="CT571" t="str">
            <v>-</v>
          </cell>
          <cell r="CU571" t="str">
            <v>SANTO DOMINGO TOMALTEPEC</v>
          </cell>
          <cell r="CV571" t="str">
            <v>-</v>
          </cell>
          <cell r="CW571" t="str">
            <v>-</v>
          </cell>
          <cell r="CX571" t="str">
            <v>-</v>
          </cell>
          <cell r="CY571" t="str">
            <v>-</v>
          </cell>
          <cell r="CZ571" t="str">
            <v>-</v>
          </cell>
          <cell r="DB571" t="str">
            <v>-</v>
          </cell>
          <cell r="DC571" t="str">
            <v>-</v>
          </cell>
          <cell r="DD571" t="str">
            <v>-</v>
          </cell>
          <cell r="DE571" t="str">
            <v>-</v>
          </cell>
          <cell r="DF571" t="str">
            <v>-</v>
          </cell>
          <cell r="DG571" t="str">
            <v>-</v>
          </cell>
        </row>
        <row r="572">
          <cell r="AT572" t="str">
            <v>-</v>
          </cell>
          <cell r="AU572" t="str">
            <v>-</v>
          </cell>
          <cell r="AV572" t="str">
            <v>-</v>
          </cell>
          <cell r="AW572" t="str">
            <v>-</v>
          </cell>
          <cell r="AX572" t="str">
            <v>-</v>
          </cell>
          <cell r="AY572" t="str">
            <v>-</v>
          </cell>
          <cell r="AZ572" t="str">
            <v>-</v>
          </cell>
          <cell r="BA572" t="str">
            <v>-</v>
          </cell>
          <cell r="BB572" t="str">
            <v>-</v>
          </cell>
          <cell r="BC572" t="str">
            <v>-</v>
          </cell>
          <cell r="BD572" t="str">
            <v>-</v>
          </cell>
          <cell r="BE572" t="str">
            <v>-</v>
          </cell>
          <cell r="BF572" t="str">
            <v>-</v>
          </cell>
          <cell r="BG572" t="str">
            <v>-</v>
          </cell>
          <cell r="BH572" t="str">
            <v>-</v>
          </cell>
          <cell r="BI572" t="str">
            <v>-</v>
          </cell>
          <cell r="BJ572" t="str">
            <v>-</v>
          </cell>
          <cell r="BK572" t="str">
            <v>-</v>
          </cell>
          <cell r="BL572" t="str">
            <v>-</v>
          </cell>
          <cell r="BM572" t="str">
            <v>20520</v>
          </cell>
          <cell r="BN572" t="str">
            <v>-</v>
          </cell>
          <cell r="BO572" t="str">
            <v>-</v>
          </cell>
          <cell r="BP572" t="str">
            <v>-</v>
          </cell>
          <cell r="BQ572" t="str">
            <v>-</v>
          </cell>
          <cell r="BR572" t="str">
            <v>-</v>
          </cell>
          <cell r="BS572" t="str">
            <v>-</v>
          </cell>
          <cell r="BT572" t="str">
            <v>-</v>
          </cell>
          <cell r="BU572" t="str">
            <v>-</v>
          </cell>
          <cell r="BV572" t="str">
            <v>-</v>
          </cell>
          <cell r="BW572" t="str">
            <v>-</v>
          </cell>
          <cell r="BX572" t="str">
            <v>-</v>
          </cell>
          <cell r="BY572" t="str">
            <v>-</v>
          </cell>
          <cell r="CB572" t="str">
            <v>-</v>
          </cell>
          <cell r="CC572" t="str">
            <v>-</v>
          </cell>
          <cell r="CD572" t="str">
            <v>-</v>
          </cell>
          <cell r="CE572" t="str">
            <v>-</v>
          </cell>
          <cell r="CF572" t="str">
            <v>-</v>
          </cell>
          <cell r="CG572" t="str">
            <v>-</v>
          </cell>
          <cell r="CH572" t="str">
            <v>-</v>
          </cell>
          <cell r="CI572" t="str">
            <v>-</v>
          </cell>
          <cell r="CJ572" t="str">
            <v>-</v>
          </cell>
          <cell r="CK572" t="str">
            <v>-</v>
          </cell>
          <cell r="CL572" t="str">
            <v>-</v>
          </cell>
          <cell r="CM572" t="str">
            <v>-</v>
          </cell>
          <cell r="CN572" t="str">
            <v>-</v>
          </cell>
          <cell r="CO572" t="str">
            <v>-</v>
          </cell>
          <cell r="CP572" t="str">
            <v>-</v>
          </cell>
          <cell r="CQ572" t="str">
            <v>-</v>
          </cell>
          <cell r="CR572" t="str">
            <v>-</v>
          </cell>
          <cell r="CS572" t="str">
            <v>-</v>
          </cell>
          <cell r="CT572" t="str">
            <v>-</v>
          </cell>
          <cell r="CU572" t="str">
            <v>SANTO DOMINGO TONALÁ</v>
          </cell>
          <cell r="CV572" t="str">
            <v>-</v>
          </cell>
          <cell r="CW572" t="str">
            <v>-</v>
          </cell>
          <cell r="CX572" t="str">
            <v>-</v>
          </cell>
          <cell r="CY572" t="str">
            <v>-</v>
          </cell>
          <cell r="CZ572" t="str">
            <v>-</v>
          </cell>
          <cell r="DB572" t="str">
            <v>-</v>
          </cell>
          <cell r="DC572" t="str">
            <v>-</v>
          </cell>
          <cell r="DD572" t="str">
            <v>-</v>
          </cell>
          <cell r="DE572" t="str">
            <v>-</v>
          </cell>
          <cell r="DF572" t="str">
            <v>-</v>
          </cell>
          <cell r="DG572" t="str">
            <v>-</v>
          </cell>
        </row>
        <row r="573">
          <cell r="AT573" t="str">
            <v>-</v>
          </cell>
          <cell r="AU573" t="str">
            <v>-</v>
          </cell>
          <cell r="AV573" t="str">
            <v>-</v>
          </cell>
          <cell r="AW573" t="str">
            <v>-</v>
          </cell>
          <cell r="AX573" t="str">
            <v>-</v>
          </cell>
          <cell r="AY573" t="str">
            <v>-</v>
          </cell>
          <cell r="AZ573" t="str">
            <v>-</v>
          </cell>
          <cell r="BA573" t="str">
            <v>-</v>
          </cell>
          <cell r="BB573" t="str">
            <v>-</v>
          </cell>
          <cell r="BC573" t="str">
            <v>-</v>
          </cell>
          <cell r="BD573" t="str">
            <v>-</v>
          </cell>
          <cell r="BE573" t="str">
            <v>-</v>
          </cell>
          <cell r="BF573" t="str">
            <v>-</v>
          </cell>
          <cell r="BG573" t="str">
            <v>-</v>
          </cell>
          <cell r="BH573" t="str">
            <v>-</v>
          </cell>
          <cell r="BI573" t="str">
            <v>-</v>
          </cell>
          <cell r="BJ573" t="str">
            <v>-</v>
          </cell>
          <cell r="BK573" t="str">
            <v>-</v>
          </cell>
          <cell r="BL573" t="str">
            <v>-</v>
          </cell>
          <cell r="BM573" t="str">
            <v>20521</v>
          </cell>
          <cell r="BN573" t="str">
            <v>-</v>
          </cell>
          <cell r="BO573" t="str">
            <v>-</v>
          </cell>
          <cell r="BP573" t="str">
            <v>-</v>
          </cell>
          <cell r="BQ573" t="str">
            <v>-</v>
          </cell>
          <cell r="BR573" t="str">
            <v>-</v>
          </cell>
          <cell r="BS573" t="str">
            <v>-</v>
          </cell>
          <cell r="BT573" t="str">
            <v>-</v>
          </cell>
          <cell r="BU573" t="str">
            <v>-</v>
          </cell>
          <cell r="BV573" t="str">
            <v>-</v>
          </cell>
          <cell r="BW573" t="str">
            <v>-</v>
          </cell>
          <cell r="BX573" t="str">
            <v>-</v>
          </cell>
          <cell r="BY573" t="str">
            <v>-</v>
          </cell>
          <cell r="CB573" t="str">
            <v>-</v>
          </cell>
          <cell r="CC573" t="str">
            <v>-</v>
          </cell>
          <cell r="CD573" t="str">
            <v>-</v>
          </cell>
          <cell r="CE573" t="str">
            <v>-</v>
          </cell>
          <cell r="CF573" t="str">
            <v>-</v>
          </cell>
          <cell r="CG573" t="str">
            <v>-</v>
          </cell>
          <cell r="CH573" t="str">
            <v>-</v>
          </cell>
          <cell r="CI573" t="str">
            <v>-</v>
          </cell>
          <cell r="CJ573" t="str">
            <v>-</v>
          </cell>
          <cell r="CK573" t="str">
            <v>-</v>
          </cell>
          <cell r="CL573" t="str">
            <v>-</v>
          </cell>
          <cell r="CM573" t="str">
            <v>-</v>
          </cell>
          <cell r="CN573" t="str">
            <v>-</v>
          </cell>
          <cell r="CO573" t="str">
            <v>-</v>
          </cell>
          <cell r="CP573" t="str">
            <v>-</v>
          </cell>
          <cell r="CQ573" t="str">
            <v>-</v>
          </cell>
          <cell r="CR573" t="str">
            <v>-</v>
          </cell>
          <cell r="CS573" t="str">
            <v>-</v>
          </cell>
          <cell r="CT573" t="str">
            <v>-</v>
          </cell>
          <cell r="CU573" t="str">
            <v>SANTO DOMINGO TONALTEPEC</v>
          </cell>
          <cell r="CV573" t="str">
            <v>-</v>
          </cell>
          <cell r="CW573" t="str">
            <v>-</v>
          </cell>
          <cell r="CX573" t="str">
            <v>-</v>
          </cell>
          <cell r="CY573" t="str">
            <v>-</v>
          </cell>
          <cell r="CZ573" t="str">
            <v>-</v>
          </cell>
          <cell r="DB573" t="str">
            <v>-</v>
          </cell>
          <cell r="DC573" t="str">
            <v>-</v>
          </cell>
          <cell r="DD573" t="str">
            <v>-</v>
          </cell>
          <cell r="DE573" t="str">
            <v>-</v>
          </cell>
          <cell r="DF573" t="str">
            <v>-</v>
          </cell>
          <cell r="DG573" t="str">
            <v>-</v>
          </cell>
        </row>
        <row r="574">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v>
          </cell>
          <cell r="BM574" t="str">
            <v>20522</v>
          </cell>
          <cell r="BN574" t="str">
            <v>-</v>
          </cell>
          <cell r="BO574" t="str">
            <v>-</v>
          </cell>
          <cell r="BP574" t="str">
            <v>-</v>
          </cell>
          <cell r="BQ574" t="str">
            <v>-</v>
          </cell>
          <cell r="BR574" t="str">
            <v>-</v>
          </cell>
          <cell r="BS574" t="str">
            <v>-</v>
          </cell>
          <cell r="BT574" t="str">
            <v>-</v>
          </cell>
          <cell r="BU574" t="str">
            <v>-</v>
          </cell>
          <cell r="BV574" t="str">
            <v>-</v>
          </cell>
          <cell r="BW574" t="str">
            <v>-</v>
          </cell>
          <cell r="BX574" t="str">
            <v>-</v>
          </cell>
          <cell r="BY574" t="str">
            <v>-</v>
          </cell>
          <cell r="CB574" t="str">
            <v>-</v>
          </cell>
          <cell r="CC574" t="str">
            <v>-</v>
          </cell>
          <cell r="CD574" t="str">
            <v>-</v>
          </cell>
          <cell r="CE574" t="str">
            <v>-</v>
          </cell>
          <cell r="CF574" t="str">
            <v>-</v>
          </cell>
          <cell r="CG574" t="str">
            <v>-</v>
          </cell>
          <cell r="CH574" t="str">
            <v>-</v>
          </cell>
          <cell r="CI574" t="str">
            <v>-</v>
          </cell>
          <cell r="CJ574" t="str">
            <v>-</v>
          </cell>
          <cell r="CK574" t="str">
            <v>-</v>
          </cell>
          <cell r="CL574" t="str">
            <v>-</v>
          </cell>
          <cell r="CM574" t="str">
            <v>-</v>
          </cell>
          <cell r="CN574" t="str">
            <v>-</v>
          </cell>
          <cell r="CO574" t="str">
            <v>-</v>
          </cell>
          <cell r="CP574" t="str">
            <v>-</v>
          </cell>
          <cell r="CQ574" t="str">
            <v>-</v>
          </cell>
          <cell r="CR574" t="str">
            <v>-</v>
          </cell>
          <cell r="CS574" t="str">
            <v>-</v>
          </cell>
          <cell r="CT574" t="str">
            <v>-</v>
          </cell>
          <cell r="CU574" t="str">
            <v>SANTO DOMINGO XAGACÍA</v>
          </cell>
          <cell r="CV574" t="str">
            <v>-</v>
          </cell>
          <cell r="CW574" t="str">
            <v>-</v>
          </cell>
          <cell r="CX574" t="str">
            <v>-</v>
          </cell>
          <cell r="CY574" t="str">
            <v>-</v>
          </cell>
          <cell r="CZ574" t="str">
            <v>-</v>
          </cell>
          <cell r="DB574" t="str">
            <v>-</v>
          </cell>
          <cell r="DC574" t="str">
            <v>-</v>
          </cell>
          <cell r="DD574" t="str">
            <v>-</v>
          </cell>
          <cell r="DE574" t="str">
            <v>-</v>
          </cell>
          <cell r="DF574" t="str">
            <v>-</v>
          </cell>
          <cell r="DG574" t="str">
            <v>-</v>
          </cell>
        </row>
        <row r="575">
          <cell r="AT575" t="str">
            <v>-</v>
          </cell>
          <cell r="AU575" t="str">
            <v>-</v>
          </cell>
          <cell r="AV575" t="str">
            <v>-</v>
          </cell>
          <cell r="AW575" t="str">
            <v>-</v>
          </cell>
          <cell r="AX575" t="str">
            <v>-</v>
          </cell>
          <cell r="AY575" t="str">
            <v>-</v>
          </cell>
          <cell r="AZ575" t="str">
            <v>-</v>
          </cell>
          <cell r="BA575" t="str">
            <v>-</v>
          </cell>
          <cell r="BB575" t="str">
            <v>-</v>
          </cell>
          <cell r="BC575" t="str">
            <v>-</v>
          </cell>
          <cell r="BD575" t="str">
            <v>-</v>
          </cell>
          <cell r="BE575" t="str">
            <v>-</v>
          </cell>
          <cell r="BF575" t="str">
            <v>-</v>
          </cell>
          <cell r="BG575" t="str">
            <v>-</v>
          </cell>
          <cell r="BH575" t="str">
            <v>-</v>
          </cell>
          <cell r="BI575" t="str">
            <v>-</v>
          </cell>
          <cell r="BJ575" t="str">
            <v>-</v>
          </cell>
          <cell r="BK575" t="str">
            <v>-</v>
          </cell>
          <cell r="BL575" t="str">
            <v>-</v>
          </cell>
          <cell r="BM575" t="str">
            <v>20523</v>
          </cell>
          <cell r="BN575" t="str">
            <v>-</v>
          </cell>
          <cell r="BO575" t="str">
            <v>-</v>
          </cell>
          <cell r="BP575" t="str">
            <v>-</v>
          </cell>
          <cell r="BQ575" t="str">
            <v>-</v>
          </cell>
          <cell r="BR575" t="str">
            <v>-</v>
          </cell>
          <cell r="BS575" t="str">
            <v>-</v>
          </cell>
          <cell r="BT575" t="str">
            <v>-</v>
          </cell>
          <cell r="BU575" t="str">
            <v>-</v>
          </cell>
          <cell r="BV575" t="str">
            <v>-</v>
          </cell>
          <cell r="BW575" t="str">
            <v>-</v>
          </cell>
          <cell r="BX575" t="str">
            <v>-</v>
          </cell>
          <cell r="BY575" t="str">
            <v>-</v>
          </cell>
          <cell r="CB575" t="str">
            <v>-</v>
          </cell>
          <cell r="CC575" t="str">
            <v>-</v>
          </cell>
          <cell r="CD575" t="str">
            <v>-</v>
          </cell>
          <cell r="CE575" t="str">
            <v>-</v>
          </cell>
          <cell r="CF575" t="str">
            <v>-</v>
          </cell>
          <cell r="CG575" t="str">
            <v>-</v>
          </cell>
          <cell r="CH575" t="str">
            <v>-</v>
          </cell>
          <cell r="CI575" t="str">
            <v>-</v>
          </cell>
          <cell r="CJ575" t="str">
            <v>-</v>
          </cell>
          <cell r="CK575" t="str">
            <v>-</v>
          </cell>
          <cell r="CL575" t="str">
            <v>-</v>
          </cell>
          <cell r="CM575" t="str">
            <v>-</v>
          </cell>
          <cell r="CN575" t="str">
            <v>-</v>
          </cell>
          <cell r="CO575" t="str">
            <v>-</v>
          </cell>
          <cell r="CP575" t="str">
            <v>-</v>
          </cell>
          <cell r="CQ575" t="str">
            <v>-</v>
          </cell>
          <cell r="CR575" t="str">
            <v>-</v>
          </cell>
          <cell r="CS575" t="str">
            <v>-</v>
          </cell>
          <cell r="CT575" t="str">
            <v>-</v>
          </cell>
          <cell r="CU575" t="str">
            <v>SANTO DOMINGO YANHUITLÁN</v>
          </cell>
          <cell r="CV575" t="str">
            <v>-</v>
          </cell>
          <cell r="CW575" t="str">
            <v>-</v>
          </cell>
          <cell r="CX575" t="str">
            <v>-</v>
          </cell>
          <cell r="CY575" t="str">
            <v>-</v>
          </cell>
          <cell r="CZ575" t="str">
            <v>-</v>
          </cell>
          <cell r="DB575" t="str">
            <v>-</v>
          </cell>
          <cell r="DC575" t="str">
            <v>-</v>
          </cell>
          <cell r="DD575" t="str">
            <v>-</v>
          </cell>
          <cell r="DE575" t="str">
            <v>-</v>
          </cell>
          <cell r="DF575" t="str">
            <v>-</v>
          </cell>
          <cell r="DG575" t="str">
            <v>-</v>
          </cell>
        </row>
        <row r="576">
          <cell r="AT576" t="str">
            <v>-</v>
          </cell>
          <cell r="AU576" t="str">
            <v>-</v>
          </cell>
          <cell r="AV576" t="str">
            <v>-</v>
          </cell>
          <cell r="AW576" t="str">
            <v>-</v>
          </cell>
          <cell r="AX576" t="str">
            <v>-</v>
          </cell>
          <cell r="AY576" t="str">
            <v>-</v>
          </cell>
          <cell r="AZ576" t="str">
            <v>-</v>
          </cell>
          <cell r="BA576" t="str">
            <v>-</v>
          </cell>
          <cell r="BB576" t="str">
            <v>-</v>
          </cell>
          <cell r="BC576" t="str">
            <v>-</v>
          </cell>
          <cell r="BD576" t="str">
            <v>-</v>
          </cell>
          <cell r="BE576" t="str">
            <v>-</v>
          </cell>
          <cell r="BF576" t="str">
            <v>-</v>
          </cell>
          <cell r="BG576" t="str">
            <v>-</v>
          </cell>
          <cell r="BH576" t="str">
            <v>-</v>
          </cell>
          <cell r="BI576" t="str">
            <v>-</v>
          </cell>
          <cell r="BJ576" t="str">
            <v>-</v>
          </cell>
          <cell r="BK576" t="str">
            <v>-</v>
          </cell>
          <cell r="BL576" t="str">
            <v>-</v>
          </cell>
          <cell r="BM576" t="str">
            <v>20524</v>
          </cell>
          <cell r="BN576" t="str">
            <v>-</v>
          </cell>
          <cell r="BO576" t="str">
            <v>-</v>
          </cell>
          <cell r="BP576" t="str">
            <v>-</v>
          </cell>
          <cell r="BQ576" t="str">
            <v>-</v>
          </cell>
          <cell r="BR576" t="str">
            <v>-</v>
          </cell>
          <cell r="BS576" t="str">
            <v>-</v>
          </cell>
          <cell r="BT576" t="str">
            <v>-</v>
          </cell>
          <cell r="BU576" t="str">
            <v>-</v>
          </cell>
          <cell r="BV576" t="str">
            <v>-</v>
          </cell>
          <cell r="BW576" t="str">
            <v>-</v>
          </cell>
          <cell r="BX576" t="str">
            <v>-</v>
          </cell>
          <cell r="BY576" t="str">
            <v>-</v>
          </cell>
          <cell r="CB576" t="str">
            <v>-</v>
          </cell>
          <cell r="CC576" t="str">
            <v>-</v>
          </cell>
          <cell r="CD576" t="str">
            <v>-</v>
          </cell>
          <cell r="CE576" t="str">
            <v>-</v>
          </cell>
          <cell r="CF576" t="str">
            <v>-</v>
          </cell>
          <cell r="CG576" t="str">
            <v>-</v>
          </cell>
          <cell r="CH576" t="str">
            <v>-</v>
          </cell>
          <cell r="CI576" t="str">
            <v>-</v>
          </cell>
          <cell r="CJ576" t="str">
            <v>-</v>
          </cell>
          <cell r="CK576" t="str">
            <v>-</v>
          </cell>
          <cell r="CL576" t="str">
            <v>-</v>
          </cell>
          <cell r="CM576" t="str">
            <v>-</v>
          </cell>
          <cell r="CN576" t="str">
            <v>-</v>
          </cell>
          <cell r="CO576" t="str">
            <v>-</v>
          </cell>
          <cell r="CP576" t="str">
            <v>-</v>
          </cell>
          <cell r="CQ576" t="str">
            <v>-</v>
          </cell>
          <cell r="CR576" t="str">
            <v>-</v>
          </cell>
          <cell r="CS576" t="str">
            <v>-</v>
          </cell>
          <cell r="CT576" t="str">
            <v>-</v>
          </cell>
          <cell r="CU576" t="str">
            <v>SANTO DOMINGO YODOHINO</v>
          </cell>
          <cell r="CV576" t="str">
            <v>-</v>
          </cell>
          <cell r="CW576" t="str">
            <v>-</v>
          </cell>
          <cell r="CX576" t="str">
            <v>-</v>
          </cell>
          <cell r="CY576" t="str">
            <v>-</v>
          </cell>
          <cell r="CZ576" t="str">
            <v>-</v>
          </cell>
          <cell r="DB576" t="str">
            <v>-</v>
          </cell>
          <cell r="DC576" t="str">
            <v>-</v>
          </cell>
          <cell r="DD576" t="str">
            <v>-</v>
          </cell>
          <cell r="DE576" t="str">
            <v>-</v>
          </cell>
          <cell r="DF576" t="str">
            <v>-</v>
          </cell>
          <cell r="DG576" t="str">
            <v>-</v>
          </cell>
        </row>
        <row r="577">
          <cell r="AT577" t="str">
            <v>-</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v>
          </cell>
          <cell r="BM577" t="str">
            <v>20525</v>
          </cell>
          <cell r="BN577" t="str">
            <v>-</v>
          </cell>
          <cell r="BO577" t="str">
            <v>-</v>
          </cell>
          <cell r="BP577" t="str">
            <v>-</v>
          </cell>
          <cell r="BQ577" t="str">
            <v>-</v>
          </cell>
          <cell r="BR577" t="str">
            <v>-</v>
          </cell>
          <cell r="BS577" t="str">
            <v>-</v>
          </cell>
          <cell r="BT577" t="str">
            <v>-</v>
          </cell>
          <cell r="BU577" t="str">
            <v>-</v>
          </cell>
          <cell r="BV577" t="str">
            <v>-</v>
          </cell>
          <cell r="BW577" t="str">
            <v>-</v>
          </cell>
          <cell r="BX577" t="str">
            <v>-</v>
          </cell>
          <cell r="BY577" t="str">
            <v>-</v>
          </cell>
          <cell r="CB577" t="str">
            <v>-</v>
          </cell>
          <cell r="CC577" t="str">
            <v>-</v>
          </cell>
          <cell r="CD577" t="str">
            <v>-</v>
          </cell>
          <cell r="CE577" t="str">
            <v>-</v>
          </cell>
          <cell r="CF577" t="str">
            <v>-</v>
          </cell>
          <cell r="CG577" t="str">
            <v>-</v>
          </cell>
          <cell r="CH577" t="str">
            <v>-</v>
          </cell>
          <cell r="CI577" t="str">
            <v>-</v>
          </cell>
          <cell r="CJ577" t="str">
            <v>-</v>
          </cell>
          <cell r="CK577" t="str">
            <v>-</v>
          </cell>
          <cell r="CL577" t="str">
            <v>-</v>
          </cell>
          <cell r="CM577" t="str">
            <v>-</v>
          </cell>
          <cell r="CN577" t="str">
            <v>-</v>
          </cell>
          <cell r="CO577" t="str">
            <v>-</v>
          </cell>
          <cell r="CP577" t="str">
            <v>-</v>
          </cell>
          <cell r="CQ577" t="str">
            <v>-</v>
          </cell>
          <cell r="CR577" t="str">
            <v>-</v>
          </cell>
          <cell r="CS577" t="str">
            <v>-</v>
          </cell>
          <cell r="CT577" t="str">
            <v>-</v>
          </cell>
          <cell r="CU577" t="str">
            <v>SANTO DOMINGO ZANATEPEC</v>
          </cell>
          <cell r="CV577" t="str">
            <v>-</v>
          </cell>
          <cell r="CW577" t="str">
            <v>-</v>
          </cell>
          <cell r="CX577" t="str">
            <v>-</v>
          </cell>
          <cell r="CY577" t="str">
            <v>-</v>
          </cell>
          <cell r="CZ577" t="str">
            <v>-</v>
          </cell>
          <cell r="DB577" t="str">
            <v>-</v>
          </cell>
          <cell r="DC577" t="str">
            <v>-</v>
          </cell>
          <cell r="DD577" t="str">
            <v>-</v>
          </cell>
          <cell r="DE577" t="str">
            <v>-</v>
          </cell>
          <cell r="DF577" t="str">
            <v>-</v>
          </cell>
          <cell r="DG577" t="str">
            <v>-</v>
          </cell>
        </row>
        <row r="578">
          <cell r="AT578" t="str">
            <v>-</v>
          </cell>
          <cell r="AU578" t="str">
            <v>-</v>
          </cell>
          <cell r="AV578" t="str">
            <v>-</v>
          </cell>
          <cell r="AW578" t="str">
            <v>-</v>
          </cell>
          <cell r="AX578" t="str">
            <v>-</v>
          </cell>
          <cell r="AY578" t="str">
            <v>-</v>
          </cell>
          <cell r="AZ578" t="str">
            <v>-</v>
          </cell>
          <cell r="BA578" t="str">
            <v>-</v>
          </cell>
          <cell r="BB578" t="str">
            <v>-</v>
          </cell>
          <cell r="BC578" t="str">
            <v>-</v>
          </cell>
          <cell r="BD578" t="str">
            <v>-</v>
          </cell>
          <cell r="BE578" t="str">
            <v>-</v>
          </cell>
          <cell r="BF578" t="str">
            <v>-</v>
          </cell>
          <cell r="BG578" t="str">
            <v>-</v>
          </cell>
          <cell r="BH578" t="str">
            <v>-</v>
          </cell>
          <cell r="BI578" t="str">
            <v>-</v>
          </cell>
          <cell r="BJ578" t="str">
            <v>-</v>
          </cell>
          <cell r="BK578" t="str">
            <v>-</v>
          </cell>
          <cell r="BL578" t="str">
            <v>-</v>
          </cell>
          <cell r="BM578" t="str">
            <v>20526</v>
          </cell>
          <cell r="BN578" t="str">
            <v>-</v>
          </cell>
          <cell r="BO578" t="str">
            <v>-</v>
          </cell>
          <cell r="BP578" t="str">
            <v>-</v>
          </cell>
          <cell r="BQ578" t="str">
            <v>-</v>
          </cell>
          <cell r="BR578" t="str">
            <v>-</v>
          </cell>
          <cell r="BS578" t="str">
            <v>-</v>
          </cell>
          <cell r="BT578" t="str">
            <v>-</v>
          </cell>
          <cell r="BU578" t="str">
            <v>-</v>
          </cell>
          <cell r="BV578" t="str">
            <v>-</v>
          </cell>
          <cell r="BW578" t="str">
            <v>-</v>
          </cell>
          <cell r="BX578" t="str">
            <v>-</v>
          </cell>
          <cell r="BY578" t="str">
            <v>-</v>
          </cell>
          <cell r="CB578" t="str">
            <v>-</v>
          </cell>
          <cell r="CC578" t="str">
            <v>-</v>
          </cell>
          <cell r="CD578" t="str">
            <v>-</v>
          </cell>
          <cell r="CE578" t="str">
            <v>-</v>
          </cell>
          <cell r="CF578" t="str">
            <v>-</v>
          </cell>
          <cell r="CG578" t="str">
            <v>-</v>
          </cell>
          <cell r="CH578" t="str">
            <v>-</v>
          </cell>
          <cell r="CI578" t="str">
            <v>-</v>
          </cell>
          <cell r="CJ578" t="str">
            <v>-</v>
          </cell>
          <cell r="CK578" t="str">
            <v>-</v>
          </cell>
          <cell r="CL578" t="str">
            <v>-</v>
          </cell>
          <cell r="CM578" t="str">
            <v>-</v>
          </cell>
          <cell r="CN578" t="str">
            <v>-</v>
          </cell>
          <cell r="CO578" t="str">
            <v>-</v>
          </cell>
          <cell r="CP578" t="str">
            <v>-</v>
          </cell>
          <cell r="CQ578" t="str">
            <v>-</v>
          </cell>
          <cell r="CR578" t="str">
            <v>-</v>
          </cell>
          <cell r="CS578" t="str">
            <v>-</v>
          </cell>
          <cell r="CT578" t="str">
            <v>-</v>
          </cell>
          <cell r="CU578" t="str">
            <v>SANTOS REYES NOPALA</v>
          </cell>
          <cell r="CV578" t="str">
            <v>-</v>
          </cell>
          <cell r="CW578" t="str">
            <v>-</v>
          </cell>
          <cell r="CX578" t="str">
            <v>-</v>
          </cell>
          <cell r="CY578" t="str">
            <v>-</v>
          </cell>
          <cell r="CZ578" t="str">
            <v>-</v>
          </cell>
          <cell r="DB578" t="str">
            <v>-</v>
          </cell>
          <cell r="DC578" t="str">
            <v>-</v>
          </cell>
          <cell r="DD578" t="str">
            <v>-</v>
          </cell>
          <cell r="DE578" t="str">
            <v>-</v>
          </cell>
          <cell r="DF578" t="str">
            <v>-</v>
          </cell>
          <cell r="DG578" t="str">
            <v>-</v>
          </cell>
        </row>
        <row r="579">
          <cell r="AT579" t="str">
            <v>-</v>
          </cell>
          <cell r="AU579" t="str">
            <v>-</v>
          </cell>
          <cell r="AV579" t="str">
            <v>-</v>
          </cell>
          <cell r="AW579" t="str">
            <v>-</v>
          </cell>
          <cell r="AX579" t="str">
            <v>-</v>
          </cell>
          <cell r="AY579" t="str">
            <v>-</v>
          </cell>
          <cell r="AZ579" t="str">
            <v>-</v>
          </cell>
          <cell r="BA579" t="str">
            <v>-</v>
          </cell>
          <cell r="BB579" t="str">
            <v>-</v>
          </cell>
          <cell r="BC579" t="str">
            <v>-</v>
          </cell>
          <cell r="BD579" t="str">
            <v>-</v>
          </cell>
          <cell r="BE579" t="str">
            <v>-</v>
          </cell>
          <cell r="BF579" t="str">
            <v>-</v>
          </cell>
          <cell r="BG579" t="str">
            <v>-</v>
          </cell>
          <cell r="BH579" t="str">
            <v>-</v>
          </cell>
          <cell r="BI579" t="str">
            <v>-</v>
          </cell>
          <cell r="BJ579" t="str">
            <v>-</v>
          </cell>
          <cell r="BK579" t="str">
            <v>-</v>
          </cell>
          <cell r="BL579" t="str">
            <v>-</v>
          </cell>
          <cell r="BM579" t="str">
            <v>20527</v>
          </cell>
          <cell r="BN579" t="str">
            <v>-</v>
          </cell>
          <cell r="BO579" t="str">
            <v>-</v>
          </cell>
          <cell r="BP579" t="str">
            <v>-</v>
          </cell>
          <cell r="BQ579" t="str">
            <v>-</v>
          </cell>
          <cell r="BR579" t="str">
            <v>-</v>
          </cell>
          <cell r="BS579" t="str">
            <v>-</v>
          </cell>
          <cell r="BT579" t="str">
            <v>-</v>
          </cell>
          <cell r="BU579" t="str">
            <v>-</v>
          </cell>
          <cell r="BV579" t="str">
            <v>-</v>
          </cell>
          <cell r="BW579" t="str">
            <v>-</v>
          </cell>
          <cell r="BX579" t="str">
            <v>-</v>
          </cell>
          <cell r="BY579" t="str">
            <v>-</v>
          </cell>
          <cell r="CB579" t="str">
            <v>-</v>
          </cell>
          <cell r="CC579" t="str">
            <v>-</v>
          </cell>
          <cell r="CD579" t="str">
            <v>-</v>
          </cell>
          <cell r="CE579" t="str">
            <v>-</v>
          </cell>
          <cell r="CF579" t="str">
            <v>-</v>
          </cell>
          <cell r="CG579" t="str">
            <v>-</v>
          </cell>
          <cell r="CH579" t="str">
            <v>-</v>
          </cell>
          <cell r="CI579" t="str">
            <v>-</v>
          </cell>
          <cell r="CJ579" t="str">
            <v>-</v>
          </cell>
          <cell r="CK579" t="str">
            <v>-</v>
          </cell>
          <cell r="CL579" t="str">
            <v>-</v>
          </cell>
          <cell r="CM579" t="str">
            <v>-</v>
          </cell>
          <cell r="CN579" t="str">
            <v>-</v>
          </cell>
          <cell r="CO579" t="str">
            <v>-</v>
          </cell>
          <cell r="CP579" t="str">
            <v>-</v>
          </cell>
          <cell r="CQ579" t="str">
            <v>-</v>
          </cell>
          <cell r="CR579" t="str">
            <v>-</v>
          </cell>
          <cell r="CS579" t="str">
            <v>-</v>
          </cell>
          <cell r="CT579" t="str">
            <v>-</v>
          </cell>
          <cell r="CU579" t="str">
            <v>SANTOS REYES PÁPALO</v>
          </cell>
          <cell r="CV579" t="str">
            <v>-</v>
          </cell>
          <cell r="CW579" t="str">
            <v>-</v>
          </cell>
          <cell r="CX579" t="str">
            <v>-</v>
          </cell>
          <cell r="CY579" t="str">
            <v>-</v>
          </cell>
          <cell r="CZ579" t="str">
            <v>-</v>
          </cell>
          <cell r="DB579" t="str">
            <v>-</v>
          </cell>
          <cell r="DC579" t="str">
            <v>-</v>
          </cell>
          <cell r="DD579" t="str">
            <v>-</v>
          </cell>
          <cell r="DE579" t="str">
            <v>-</v>
          </cell>
          <cell r="DF579" t="str">
            <v>-</v>
          </cell>
          <cell r="DG579" t="str">
            <v>-</v>
          </cell>
        </row>
        <row r="580">
          <cell r="AT580" t="str">
            <v>-</v>
          </cell>
          <cell r="AU580" t="str">
            <v>-</v>
          </cell>
          <cell r="AV580" t="str">
            <v>-</v>
          </cell>
          <cell r="AW580" t="str">
            <v>-</v>
          </cell>
          <cell r="AX580" t="str">
            <v>-</v>
          </cell>
          <cell r="AY580" t="str">
            <v>-</v>
          </cell>
          <cell r="AZ580" t="str">
            <v>-</v>
          </cell>
          <cell r="BA580" t="str">
            <v>-</v>
          </cell>
          <cell r="BB580" t="str">
            <v>-</v>
          </cell>
          <cell r="BC580" t="str">
            <v>-</v>
          </cell>
          <cell r="BD580" t="str">
            <v>-</v>
          </cell>
          <cell r="BE580" t="str">
            <v>-</v>
          </cell>
          <cell r="BF580" t="str">
            <v>-</v>
          </cell>
          <cell r="BG580" t="str">
            <v>-</v>
          </cell>
          <cell r="BH580" t="str">
            <v>-</v>
          </cell>
          <cell r="BI580" t="str">
            <v>-</v>
          </cell>
          <cell r="BJ580" t="str">
            <v>-</v>
          </cell>
          <cell r="BK580" t="str">
            <v>-</v>
          </cell>
          <cell r="BL580" t="str">
            <v>-</v>
          </cell>
          <cell r="BM580" t="str">
            <v>20528</v>
          </cell>
          <cell r="BN580" t="str">
            <v>-</v>
          </cell>
          <cell r="BO580" t="str">
            <v>-</v>
          </cell>
          <cell r="BP580" t="str">
            <v>-</v>
          </cell>
          <cell r="BQ580" t="str">
            <v>-</v>
          </cell>
          <cell r="BR580" t="str">
            <v>-</v>
          </cell>
          <cell r="BS580" t="str">
            <v>-</v>
          </cell>
          <cell r="BT580" t="str">
            <v>-</v>
          </cell>
          <cell r="BU580" t="str">
            <v>-</v>
          </cell>
          <cell r="BV580" t="str">
            <v>-</v>
          </cell>
          <cell r="BW580" t="str">
            <v>-</v>
          </cell>
          <cell r="BX580" t="str">
            <v>-</v>
          </cell>
          <cell r="BY580" t="str">
            <v>-</v>
          </cell>
          <cell r="CB580" t="str">
            <v>-</v>
          </cell>
          <cell r="CC580" t="str">
            <v>-</v>
          </cell>
          <cell r="CD580" t="str">
            <v>-</v>
          </cell>
          <cell r="CE580" t="str">
            <v>-</v>
          </cell>
          <cell r="CF580" t="str">
            <v>-</v>
          </cell>
          <cell r="CG580" t="str">
            <v>-</v>
          </cell>
          <cell r="CH580" t="str">
            <v>-</v>
          </cell>
          <cell r="CI580" t="str">
            <v>-</v>
          </cell>
          <cell r="CJ580" t="str">
            <v>-</v>
          </cell>
          <cell r="CK580" t="str">
            <v>-</v>
          </cell>
          <cell r="CL580" t="str">
            <v>-</v>
          </cell>
          <cell r="CM580" t="str">
            <v>-</v>
          </cell>
          <cell r="CN580" t="str">
            <v>-</v>
          </cell>
          <cell r="CO580" t="str">
            <v>-</v>
          </cell>
          <cell r="CP580" t="str">
            <v>-</v>
          </cell>
          <cell r="CQ580" t="str">
            <v>-</v>
          </cell>
          <cell r="CR580" t="str">
            <v>-</v>
          </cell>
          <cell r="CS580" t="str">
            <v>-</v>
          </cell>
          <cell r="CT580" t="str">
            <v>-</v>
          </cell>
          <cell r="CU580" t="str">
            <v>SANTOS REYES TEPEJILLO</v>
          </cell>
          <cell r="CV580" t="str">
            <v>-</v>
          </cell>
          <cell r="CW580" t="str">
            <v>-</v>
          </cell>
          <cell r="CX580" t="str">
            <v>-</v>
          </cell>
          <cell r="CY580" t="str">
            <v>-</v>
          </cell>
          <cell r="CZ580" t="str">
            <v>-</v>
          </cell>
          <cell r="DB580" t="str">
            <v>-</v>
          </cell>
          <cell r="DC580" t="str">
            <v>-</v>
          </cell>
          <cell r="DD580" t="str">
            <v>-</v>
          </cell>
          <cell r="DE580" t="str">
            <v>-</v>
          </cell>
          <cell r="DF580" t="str">
            <v>-</v>
          </cell>
          <cell r="DG580" t="str">
            <v>-</v>
          </cell>
        </row>
        <row r="581">
          <cell r="AT581" t="str">
            <v>-</v>
          </cell>
          <cell r="AU581" t="str">
            <v>-</v>
          </cell>
          <cell r="AV581" t="str">
            <v>-</v>
          </cell>
          <cell r="AW581" t="str">
            <v>-</v>
          </cell>
          <cell r="AX581" t="str">
            <v>-</v>
          </cell>
          <cell r="AY581" t="str">
            <v>-</v>
          </cell>
          <cell r="AZ581" t="str">
            <v>-</v>
          </cell>
          <cell r="BA581" t="str">
            <v>-</v>
          </cell>
          <cell r="BB581" t="str">
            <v>-</v>
          </cell>
          <cell r="BC581" t="str">
            <v>-</v>
          </cell>
          <cell r="BD581" t="str">
            <v>-</v>
          </cell>
          <cell r="BE581" t="str">
            <v>-</v>
          </cell>
          <cell r="BF581" t="str">
            <v>-</v>
          </cell>
          <cell r="BG581" t="str">
            <v>-</v>
          </cell>
          <cell r="BH581" t="str">
            <v>-</v>
          </cell>
          <cell r="BI581" t="str">
            <v>-</v>
          </cell>
          <cell r="BJ581" t="str">
            <v>-</v>
          </cell>
          <cell r="BK581" t="str">
            <v>-</v>
          </cell>
          <cell r="BL581" t="str">
            <v>-</v>
          </cell>
          <cell r="BM581" t="str">
            <v>20529</v>
          </cell>
          <cell r="BN581" t="str">
            <v>-</v>
          </cell>
          <cell r="BO581" t="str">
            <v>-</v>
          </cell>
          <cell r="BP581" t="str">
            <v>-</v>
          </cell>
          <cell r="BQ581" t="str">
            <v>-</v>
          </cell>
          <cell r="BR581" t="str">
            <v>-</v>
          </cell>
          <cell r="BS581" t="str">
            <v>-</v>
          </cell>
          <cell r="BT581" t="str">
            <v>-</v>
          </cell>
          <cell r="BU581" t="str">
            <v>-</v>
          </cell>
          <cell r="BV581" t="str">
            <v>-</v>
          </cell>
          <cell r="BW581" t="str">
            <v>-</v>
          </cell>
          <cell r="BX581" t="str">
            <v>-</v>
          </cell>
          <cell r="BY581" t="str">
            <v>-</v>
          </cell>
          <cell r="CB581" t="str">
            <v>-</v>
          </cell>
          <cell r="CC581" t="str">
            <v>-</v>
          </cell>
          <cell r="CD581" t="str">
            <v>-</v>
          </cell>
          <cell r="CE581" t="str">
            <v>-</v>
          </cell>
          <cell r="CF581" t="str">
            <v>-</v>
          </cell>
          <cell r="CG581" t="str">
            <v>-</v>
          </cell>
          <cell r="CH581" t="str">
            <v>-</v>
          </cell>
          <cell r="CI581" t="str">
            <v>-</v>
          </cell>
          <cell r="CJ581" t="str">
            <v>-</v>
          </cell>
          <cell r="CK581" t="str">
            <v>-</v>
          </cell>
          <cell r="CL581" t="str">
            <v>-</v>
          </cell>
          <cell r="CM581" t="str">
            <v>-</v>
          </cell>
          <cell r="CN581" t="str">
            <v>-</v>
          </cell>
          <cell r="CO581" t="str">
            <v>-</v>
          </cell>
          <cell r="CP581" t="str">
            <v>-</v>
          </cell>
          <cell r="CQ581" t="str">
            <v>-</v>
          </cell>
          <cell r="CR581" t="str">
            <v>-</v>
          </cell>
          <cell r="CS581" t="str">
            <v>-</v>
          </cell>
          <cell r="CT581" t="str">
            <v>-</v>
          </cell>
          <cell r="CU581" t="str">
            <v>SANTOS REYES YUCUNÁ</v>
          </cell>
          <cell r="CV581" t="str">
            <v>-</v>
          </cell>
          <cell r="CW581" t="str">
            <v>-</v>
          </cell>
          <cell r="CX581" t="str">
            <v>-</v>
          </cell>
          <cell r="CY581" t="str">
            <v>-</v>
          </cell>
          <cell r="CZ581" t="str">
            <v>-</v>
          </cell>
          <cell r="DB581" t="str">
            <v>-</v>
          </cell>
          <cell r="DC581" t="str">
            <v>-</v>
          </cell>
          <cell r="DD581" t="str">
            <v>-</v>
          </cell>
          <cell r="DE581" t="str">
            <v>-</v>
          </cell>
          <cell r="DF581" t="str">
            <v>-</v>
          </cell>
          <cell r="DG581" t="str">
            <v>-</v>
          </cell>
        </row>
        <row r="582">
          <cell r="AT582" t="str">
            <v>-</v>
          </cell>
          <cell r="AU582" t="str">
            <v>-</v>
          </cell>
          <cell r="AV582" t="str">
            <v>-</v>
          </cell>
          <cell r="AW582" t="str">
            <v>-</v>
          </cell>
          <cell r="AX582" t="str">
            <v>-</v>
          </cell>
          <cell r="AY582" t="str">
            <v>-</v>
          </cell>
          <cell r="AZ582" t="str">
            <v>-</v>
          </cell>
          <cell r="BA582" t="str">
            <v>-</v>
          </cell>
          <cell r="BB582" t="str">
            <v>-</v>
          </cell>
          <cell r="BC582" t="str">
            <v>-</v>
          </cell>
          <cell r="BD582" t="str">
            <v>-</v>
          </cell>
          <cell r="BE582" t="str">
            <v>-</v>
          </cell>
          <cell r="BF582" t="str">
            <v>-</v>
          </cell>
          <cell r="BG582" t="str">
            <v>-</v>
          </cell>
          <cell r="BH582" t="str">
            <v>-</v>
          </cell>
          <cell r="BI582" t="str">
            <v>-</v>
          </cell>
          <cell r="BJ582" t="str">
            <v>-</v>
          </cell>
          <cell r="BK582" t="str">
            <v>-</v>
          </cell>
          <cell r="BL582" t="str">
            <v>-</v>
          </cell>
          <cell r="BM582" t="str">
            <v>20530</v>
          </cell>
          <cell r="BN582" t="str">
            <v>-</v>
          </cell>
          <cell r="BO582" t="str">
            <v>-</v>
          </cell>
          <cell r="BP582" t="str">
            <v>-</v>
          </cell>
          <cell r="BQ582" t="str">
            <v>-</v>
          </cell>
          <cell r="BR582" t="str">
            <v>-</v>
          </cell>
          <cell r="BS582" t="str">
            <v>-</v>
          </cell>
          <cell r="BT582" t="str">
            <v>-</v>
          </cell>
          <cell r="BU582" t="str">
            <v>-</v>
          </cell>
          <cell r="BV582" t="str">
            <v>-</v>
          </cell>
          <cell r="BW582" t="str">
            <v>-</v>
          </cell>
          <cell r="BX582" t="str">
            <v>-</v>
          </cell>
          <cell r="BY582" t="str">
            <v>-</v>
          </cell>
          <cell r="CB582" t="str">
            <v>-</v>
          </cell>
          <cell r="CC582" t="str">
            <v>-</v>
          </cell>
          <cell r="CD582" t="str">
            <v>-</v>
          </cell>
          <cell r="CE582" t="str">
            <v>-</v>
          </cell>
          <cell r="CF582" t="str">
            <v>-</v>
          </cell>
          <cell r="CG582" t="str">
            <v>-</v>
          </cell>
          <cell r="CH582" t="str">
            <v>-</v>
          </cell>
          <cell r="CI582" t="str">
            <v>-</v>
          </cell>
          <cell r="CJ582" t="str">
            <v>-</v>
          </cell>
          <cell r="CK582" t="str">
            <v>-</v>
          </cell>
          <cell r="CL582" t="str">
            <v>-</v>
          </cell>
          <cell r="CM582" t="str">
            <v>-</v>
          </cell>
          <cell r="CN582" t="str">
            <v>-</v>
          </cell>
          <cell r="CO582" t="str">
            <v>-</v>
          </cell>
          <cell r="CP582" t="str">
            <v>-</v>
          </cell>
          <cell r="CQ582" t="str">
            <v>-</v>
          </cell>
          <cell r="CR582" t="str">
            <v>-</v>
          </cell>
          <cell r="CS582" t="str">
            <v>-</v>
          </cell>
          <cell r="CT582" t="str">
            <v>-</v>
          </cell>
          <cell r="CU582" t="str">
            <v>SANTO TOMÁS JALIEZA</v>
          </cell>
          <cell r="CV582" t="str">
            <v>-</v>
          </cell>
          <cell r="CW582" t="str">
            <v>-</v>
          </cell>
          <cell r="CX582" t="str">
            <v>-</v>
          </cell>
          <cell r="CY582" t="str">
            <v>-</v>
          </cell>
          <cell r="CZ582" t="str">
            <v>-</v>
          </cell>
          <cell r="DB582" t="str">
            <v>-</v>
          </cell>
          <cell r="DC582" t="str">
            <v>-</v>
          </cell>
          <cell r="DD582" t="str">
            <v>-</v>
          </cell>
          <cell r="DE582" t="str">
            <v>-</v>
          </cell>
          <cell r="DF582" t="str">
            <v>-</v>
          </cell>
          <cell r="DG582" t="str">
            <v>-</v>
          </cell>
        </row>
        <row r="583">
          <cell r="AT583" t="str">
            <v>-</v>
          </cell>
          <cell r="AU583" t="str">
            <v>-</v>
          </cell>
          <cell r="AV583" t="str">
            <v>-</v>
          </cell>
          <cell r="AW583" t="str">
            <v>-</v>
          </cell>
          <cell r="AX583" t="str">
            <v>-</v>
          </cell>
          <cell r="AY583" t="str">
            <v>-</v>
          </cell>
          <cell r="AZ583" t="str">
            <v>-</v>
          </cell>
          <cell r="BA583" t="str">
            <v>-</v>
          </cell>
          <cell r="BB583" t="str">
            <v>-</v>
          </cell>
          <cell r="BC583" t="str">
            <v>-</v>
          </cell>
          <cell r="BD583" t="str">
            <v>-</v>
          </cell>
          <cell r="BE583" t="str">
            <v>-</v>
          </cell>
          <cell r="BF583" t="str">
            <v>-</v>
          </cell>
          <cell r="BG583" t="str">
            <v>-</v>
          </cell>
          <cell r="BH583" t="str">
            <v>-</v>
          </cell>
          <cell r="BI583" t="str">
            <v>-</v>
          </cell>
          <cell r="BJ583" t="str">
            <v>-</v>
          </cell>
          <cell r="BK583" t="str">
            <v>-</v>
          </cell>
          <cell r="BL583" t="str">
            <v>-</v>
          </cell>
          <cell r="BM583" t="str">
            <v>20531</v>
          </cell>
          <cell r="BN583" t="str">
            <v>-</v>
          </cell>
          <cell r="BO583" t="str">
            <v>-</v>
          </cell>
          <cell r="BP583" t="str">
            <v>-</v>
          </cell>
          <cell r="BQ583" t="str">
            <v>-</v>
          </cell>
          <cell r="BR583" t="str">
            <v>-</v>
          </cell>
          <cell r="BS583" t="str">
            <v>-</v>
          </cell>
          <cell r="BT583" t="str">
            <v>-</v>
          </cell>
          <cell r="BU583" t="str">
            <v>-</v>
          </cell>
          <cell r="BV583" t="str">
            <v>-</v>
          </cell>
          <cell r="BW583" t="str">
            <v>-</v>
          </cell>
          <cell r="BX583" t="str">
            <v>-</v>
          </cell>
          <cell r="BY583" t="str">
            <v>-</v>
          </cell>
          <cell r="CB583" t="str">
            <v>-</v>
          </cell>
          <cell r="CC583" t="str">
            <v>-</v>
          </cell>
          <cell r="CD583" t="str">
            <v>-</v>
          </cell>
          <cell r="CE583" t="str">
            <v>-</v>
          </cell>
          <cell r="CF583" t="str">
            <v>-</v>
          </cell>
          <cell r="CG583" t="str">
            <v>-</v>
          </cell>
          <cell r="CH583" t="str">
            <v>-</v>
          </cell>
          <cell r="CI583" t="str">
            <v>-</v>
          </cell>
          <cell r="CJ583" t="str">
            <v>-</v>
          </cell>
          <cell r="CK583" t="str">
            <v>-</v>
          </cell>
          <cell r="CL583" t="str">
            <v>-</v>
          </cell>
          <cell r="CM583" t="str">
            <v>-</v>
          </cell>
          <cell r="CN583" t="str">
            <v>-</v>
          </cell>
          <cell r="CO583" t="str">
            <v>-</v>
          </cell>
          <cell r="CP583" t="str">
            <v>-</v>
          </cell>
          <cell r="CQ583" t="str">
            <v>-</v>
          </cell>
          <cell r="CR583" t="str">
            <v>-</v>
          </cell>
          <cell r="CS583" t="str">
            <v>-</v>
          </cell>
          <cell r="CT583" t="str">
            <v>-</v>
          </cell>
          <cell r="CU583" t="str">
            <v>SANTO TOMÁS MAZALTEPEC</v>
          </cell>
          <cell r="CV583" t="str">
            <v>-</v>
          </cell>
          <cell r="CW583" t="str">
            <v>-</v>
          </cell>
          <cell r="CX583" t="str">
            <v>-</v>
          </cell>
          <cell r="CY583" t="str">
            <v>-</v>
          </cell>
          <cell r="CZ583" t="str">
            <v>-</v>
          </cell>
          <cell r="DB583" t="str">
            <v>-</v>
          </cell>
          <cell r="DC583" t="str">
            <v>-</v>
          </cell>
          <cell r="DD583" t="str">
            <v>-</v>
          </cell>
          <cell r="DE583" t="str">
            <v>-</v>
          </cell>
          <cell r="DF583" t="str">
            <v>-</v>
          </cell>
          <cell r="DG583" t="str">
            <v>-</v>
          </cell>
        </row>
        <row r="584">
          <cell r="AT584" t="str">
            <v>-</v>
          </cell>
          <cell r="AU584" t="str">
            <v>-</v>
          </cell>
          <cell r="AV584" t="str">
            <v>-</v>
          </cell>
          <cell r="AW584" t="str">
            <v>-</v>
          </cell>
          <cell r="AX584" t="str">
            <v>-</v>
          </cell>
          <cell r="AY584" t="str">
            <v>-</v>
          </cell>
          <cell r="AZ584" t="str">
            <v>-</v>
          </cell>
          <cell r="BA584" t="str">
            <v>-</v>
          </cell>
          <cell r="BB584" t="str">
            <v>-</v>
          </cell>
          <cell r="BC584" t="str">
            <v>-</v>
          </cell>
          <cell r="BD584" t="str">
            <v>-</v>
          </cell>
          <cell r="BE584" t="str">
            <v>-</v>
          </cell>
          <cell r="BF584" t="str">
            <v>-</v>
          </cell>
          <cell r="BG584" t="str">
            <v>-</v>
          </cell>
          <cell r="BH584" t="str">
            <v>-</v>
          </cell>
          <cell r="BI584" t="str">
            <v>-</v>
          </cell>
          <cell r="BJ584" t="str">
            <v>-</v>
          </cell>
          <cell r="BK584" t="str">
            <v>-</v>
          </cell>
          <cell r="BL584" t="str">
            <v>-</v>
          </cell>
          <cell r="BM584" t="str">
            <v>20532</v>
          </cell>
          <cell r="BN584" t="str">
            <v>-</v>
          </cell>
          <cell r="BO584" t="str">
            <v>-</v>
          </cell>
          <cell r="BP584" t="str">
            <v>-</v>
          </cell>
          <cell r="BQ584" t="str">
            <v>-</v>
          </cell>
          <cell r="BR584" t="str">
            <v>-</v>
          </cell>
          <cell r="BS584" t="str">
            <v>-</v>
          </cell>
          <cell r="BT584" t="str">
            <v>-</v>
          </cell>
          <cell r="BU584" t="str">
            <v>-</v>
          </cell>
          <cell r="BV584" t="str">
            <v>-</v>
          </cell>
          <cell r="BW584" t="str">
            <v>-</v>
          </cell>
          <cell r="BX584" t="str">
            <v>-</v>
          </cell>
          <cell r="BY584" t="str">
            <v>-</v>
          </cell>
          <cell r="CB584" t="str">
            <v>-</v>
          </cell>
          <cell r="CC584" t="str">
            <v>-</v>
          </cell>
          <cell r="CD584" t="str">
            <v>-</v>
          </cell>
          <cell r="CE584" t="str">
            <v>-</v>
          </cell>
          <cell r="CF584" t="str">
            <v>-</v>
          </cell>
          <cell r="CG584" t="str">
            <v>-</v>
          </cell>
          <cell r="CH584" t="str">
            <v>-</v>
          </cell>
          <cell r="CI584" t="str">
            <v>-</v>
          </cell>
          <cell r="CJ584" t="str">
            <v>-</v>
          </cell>
          <cell r="CK584" t="str">
            <v>-</v>
          </cell>
          <cell r="CL584" t="str">
            <v>-</v>
          </cell>
          <cell r="CM584" t="str">
            <v>-</v>
          </cell>
          <cell r="CN584" t="str">
            <v>-</v>
          </cell>
          <cell r="CO584" t="str">
            <v>-</v>
          </cell>
          <cell r="CP584" t="str">
            <v>-</v>
          </cell>
          <cell r="CQ584" t="str">
            <v>-</v>
          </cell>
          <cell r="CR584" t="str">
            <v>-</v>
          </cell>
          <cell r="CS584" t="str">
            <v>-</v>
          </cell>
          <cell r="CT584" t="str">
            <v>-</v>
          </cell>
          <cell r="CU584" t="str">
            <v>SANTO TOMÁS OCOTEPEC</v>
          </cell>
          <cell r="CV584" t="str">
            <v>-</v>
          </cell>
          <cell r="CW584" t="str">
            <v>-</v>
          </cell>
          <cell r="CX584" t="str">
            <v>-</v>
          </cell>
          <cell r="CY584" t="str">
            <v>-</v>
          </cell>
          <cell r="CZ584" t="str">
            <v>-</v>
          </cell>
          <cell r="DB584" t="str">
            <v>-</v>
          </cell>
          <cell r="DC584" t="str">
            <v>-</v>
          </cell>
          <cell r="DD584" t="str">
            <v>-</v>
          </cell>
          <cell r="DE584" t="str">
            <v>-</v>
          </cell>
          <cell r="DF584" t="str">
            <v>-</v>
          </cell>
          <cell r="DG584" t="str">
            <v>-</v>
          </cell>
        </row>
        <row r="585">
          <cell r="AT585" t="str">
            <v>-</v>
          </cell>
          <cell r="AU585" t="str">
            <v>-</v>
          </cell>
          <cell r="AV585" t="str">
            <v>-</v>
          </cell>
          <cell r="AW585" t="str">
            <v>-</v>
          </cell>
          <cell r="AX585" t="str">
            <v>-</v>
          </cell>
          <cell r="AY585" t="str">
            <v>-</v>
          </cell>
          <cell r="AZ585" t="str">
            <v>-</v>
          </cell>
          <cell r="BA585" t="str">
            <v>-</v>
          </cell>
          <cell r="BB585" t="str">
            <v>-</v>
          </cell>
          <cell r="BC585" t="str">
            <v>-</v>
          </cell>
          <cell r="BD585" t="str">
            <v>-</v>
          </cell>
          <cell r="BE585" t="str">
            <v>-</v>
          </cell>
          <cell r="BF585" t="str">
            <v>-</v>
          </cell>
          <cell r="BG585" t="str">
            <v>-</v>
          </cell>
          <cell r="BH585" t="str">
            <v>-</v>
          </cell>
          <cell r="BI585" t="str">
            <v>-</v>
          </cell>
          <cell r="BJ585" t="str">
            <v>-</v>
          </cell>
          <cell r="BK585" t="str">
            <v>-</v>
          </cell>
          <cell r="BL585" t="str">
            <v>-</v>
          </cell>
          <cell r="BM585" t="str">
            <v>20533</v>
          </cell>
          <cell r="BN585" t="str">
            <v>-</v>
          </cell>
          <cell r="BO585" t="str">
            <v>-</v>
          </cell>
          <cell r="BP585" t="str">
            <v>-</v>
          </cell>
          <cell r="BQ585" t="str">
            <v>-</v>
          </cell>
          <cell r="BR585" t="str">
            <v>-</v>
          </cell>
          <cell r="BS585" t="str">
            <v>-</v>
          </cell>
          <cell r="BT585" t="str">
            <v>-</v>
          </cell>
          <cell r="BU585" t="str">
            <v>-</v>
          </cell>
          <cell r="BV585" t="str">
            <v>-</v>
          </cell>
          <cell r="BW585" t="str">
            <v>-</v>
          </cell>
          <cell r="BX585" t="str">
            <v>-</v>
          </cell>
          <cell r="BY585" t="str">
            <v>-</v>
          </cell>
          <cell r="CB585" t="str">
            <v>-</v>
          </cell>
          <cell r="CC585" t="str">
            <v>-</v>
          </cell>
          <cell r="CD585" t="str">
            <v>-</v>
          </cell>
          <cell r="CE585" t="str">
            <v>-</v>
          </cell>
          <cell r="CF585" t="str">
            <v>-</v>
          </cell>
          <cell r="CG585" t="str">
            <v>-</v>
          </cell>
          <cell r="CH585" t="str">
            <v>-</v>
          </cell>
          <cell r="CI585" t="str">
            <v>-</v>
          </cell>
          <cell r="CJ585" t="str">
            <v>-</v>
          </cell>
          <cell r="CK585" t="str">
            <v>-</v>
          </cell>
          <cell r="CL585" t="str">
            <v>-</v>
          </cell>
          <cell r="CM585" t="str">
            <v>-</v>
          </cell>
          <cell r="CN585" t="str">
            <v>-</v>
          </cell>
          <cell r="CO585" t="str">
            <v>-</v>
          </cell>
          <cell r="CP585" t="str">
            <v>-</v>
          </cell>
          <cell r="CQ585" t="str">
            <v>-</v>
          </cell>
          <cell r="CR585" t="str">
            <v>-</v>
          </cell>
          <cell r="CS585" t="str">
            <v>-</v>
          </cell>
          <cell r="CT585" t="str">
            <v>-</v>
          </cell>
          <cell r="CU585" t="str">
            <v>SANTO TOMÁS TAMAZULAPAN</v>
          </cell>
          <cell r="CV585" t="str">
            <v>-</v>
          </cell>
          <cell r="CW585" t="str">
            <v>-</v>
          </cell>
          <cell r="CX585" t="str">
            <v>-</v>
          </cell>
          <cell r="CY585" t="str">
            <v>-</v>
          </cell>
          <cell r="CZ585" t="str">
            <v>-</v>
          </cell>
          <cell r="DB585" t="str">
            <v>-</v>
          </cell>
          <cell r="DC585" t="str">
            <v>-</v>
          </cell>
          <cell r="DD585" t="str">
            <v>-</v>
          </cell>
          <cell r="DE585" t="str">
            <v>-</v>
          </cell>
          <cell r="DF585" t="str">
            <v>-</v>
          </cell>
          <cell r="DG585" t="str">
            <v>-</v>
          </cell>
        </row>
        <row r="586">
          <cell r="AT586" t="str">
            <v>-</v>
          </cell>
          <cell r="AU586" t="str">
            <v>-</v>
          </cell>
          <cell r="AV586" t="str">
            <v>-</v>
          </cell>
          <cell r="AW586" t="str">
            <v>-</v>
          </cell>
          <cell r="AX586" t="str">
            <v>-</v>
          </cell>
          <cell r="AY586" t="str">
            <v>-</v>
          </cell>
          <cell r="AZ586" t="str">
            <v>-</v>
          </cell>
          <cell r="BA586" t="str">
            <v>-</v>
          </cell>
          <cell r="BB586" t="str">
            <v>-</v>
          </cell>
          <cell r="BC586" t="str">
            <v>-</v>
          </cell>
          <cell r="BD586" t="str">
            <v>-</v>
          </cell>
          <cell r="BE586" t="str">
            <v>-</v>
          </cell>
          <cell r="BF586" t="str">
            <v>-</v>
          </cell>
          <cell r="BG586" t="str">
            <v>-</v>
          </cell>
          <cell r="BH586" t="str">
            <v>-</v>
          </cell>
          <cell r="BI586" t="str">
            <v>-</v>
          </cell>
          <cell r="BJ586" t="str">
            <v>-</v>
          </cell>
          <cell r="BK586" t="str">
            <v>-</v>
          </cell>
          <cell r="BL586" t="str">
            <v>-</v>
          </cell>
          <cell r="BM586" t="str">
            <v>20534</v>
          </cell>
          <cell r="BN586" t="str">
            <v>-</v>
          </cell>
          <cell r="BO586" t="str">
            <v>-</v>
          </cell>
          <cell r="BP586" t="str">
            <v>-</v>
          </cell>
          <cell r="BQ586" t="str">
            <v>-</v>
          </cell>
          <cell r="BR586" t="str">
            <v>-</v>
          </cell>
          <cell r="BS586" t="str">
            <v>-</v>
          </cell>
          <cell r="BT586" t="str">
            <v>-</v>
          </cell>
          <cell r="BU586" t="str">
            <v>-</v>
          </cell>
          <cell r="BV586" t="str">
            <v>-</v>
          </cell>
          <cell r="BW586" t="str">
            <v>-</v>
          </cell>
          <cell r="BX586" t="str">
            <v>-</v>
          </cell>
          <cell r="BY586" t="str">
            <v>-</v>
          </cell>
          <cell r="CB586" t="str">
            <v>-</v>
          </cell>
          <cell r="CC586" t="str">
            <v>-</v>
          </cell>
          <cell r="CD586" t="str">
            <v>-</v>
          </cell>
          <cell r="CE586" t="str">
            <v>-</v>
          </cell>
          <cell r="CF586" t="str">
            <v>-</v>
          </cell>
          <cell r="CG586" t="str">
            <v>-</v>
          </cell>
          <cell r="CH586" t="str">
            <v>-</v>
          </cell>
          <cell r="CI586" t="str">
            <v>-</v>
          </cell>
          <cell r="CJ586" t="str">
            <v>-</v>
          </cell>
          <cell r="CK586" t="str">
            <v>-</v>
          </cell>
          <cell r="CL586" t="str">
            <v>-</v>
          </cell>
          <cell r="CM586" t="str">
            <v>-</v>
          </cell>
          <cell r="CN586" t="str">
            <v>-</v>
          </cell>
          <cell r="CO586" t="str">
            <v>-</v>
          </cell>
          <cell r="CP586" t="str">
            <v>-</v>
          </cell>
          <cell r="CQ586" t="str">
            <v>-</v>
          </cell>
          <cell r="CR586" t="str">
            <v>-</v>
          </cell>
          <cell r="CS586" t="str">
            <v>-</v>
          </cell>
          <cell r="CT586" t="str">
            <v>-</v>
          </cell>
          <cell r="CU586" t="str">
            <v>SAN VICENTE COATLÁN</v>
          </cell>
          <cell r="CV586" t="str">
            <v>-</v>
          </cell>
          <cell r="CW586" t="str">
            <v>-</v>
          </cell>
          <cell r="CX586" t="str">
            <v>-</v>
          </cell>
          <cell r="CY586" t="str">
            <v>-</v>
          </cell>
          <cell r="CZ586" t="str">
            <v>-</v>
          </cell>
          <cell r="DB586" t="str">
            <v>-</v>
          </cell>
          <cell r="DC586" t="str">
            <v>-</v>
          </cell>
          <cell r="DD586" t="str">
            <v>-</v>
          </cell>
          <cell r="DE586" t="str">
            <v>-</v>
          </cell>
          <cell r="DF586" t="str">
            <v>-</v>
          </cell>
          <cell r="DG586" t="str">
            <v>-</v>
          </cell>
        </row>
        <row r="587">
          <cell r="AT587" t="str">
            <v>-</v>
          </cell>
          <cell r="AU587" t="str">
            <v>-</v>
          </cell>
          <cell r="AV587" t="str">
            <v>-</v>
          </cell>
          <cell r="AW587" t="str">
            <v>-</v>
          </cell>
          <cell r="AX587" t="str">
            <v>-</v>
          </cell>
          <cell r="AY587" t="str">
            <v>-</v>
          </cell>
          <cell r="AZ587" t="str">
            <v>-</v>
          </cell>
          <cell r="BA587" t="str">
            <v>-</v>
          </cell>
          <cell r="BB587" t="str">
            <v>-</v>
          </cell>
          <cell r="BC587" t="str">
            <v>-</v>
          </cell>
          <cell r="BD587" t="str">
            <v>-</v>
          </cell>
          <cell r="BE587" t="str">
            <v>-</v>
          </cell>
          <cell r="BF587" t="str">
            <v>-</v>
          </cell>
          <cell r="BG587" t="str">
            <v>-</v>
          </cell>
          <cell r="BH587" t="str">
            <v>-</v>
          </cell>
          <cell r="BI587" t="str">
            <v>-</v>
          </cell>
          <cell r="BJ587" t="str">
            <v>-</v>
          </cell>
          <cell r="BK587" t="str">
            <v>-</v>
          </cell>
          <cell r="BL587" t="str">
            <v>-</v>
          </cell>
          <cell r="BM587" t="str">
            <v>20535</v>
          </cell>
          <cell r="BN587" t="str">
            <v>-</v>
          </cell>
          <cell r="BO587" t="str">
            <v>-</v>
          </cell>
          <cell r="BP587" t="str">
            <v>-</v>
          </cell>
          <cell r="BQ587" t="str">
            <v>-</v>
          </cell>
          <cell r="BR587" t="str">
            <v>-</v>
          </cell>
          <cell r="BS587" t="str">
            <v>-</v>
          </cell>
          <cell r="BT587" t="str">
            <v>-</v>
          </cell>
          <cell r="BU587" t="str">
            <v>-</v>
          </cell>
          <cell r="BV587" t="str">
            <v>-</v>
          </cell>
          <cell r="BW587" t="str">
            <v>-</v>
          </cell>
          <cell r="BX587" t="str">
            <v>-</v>
          </cell>
          <cell r="BY587" t="str">
            <v>-</v>
          </cell>
          <cell r="CB587" t="str">
            <v>-</v>
          </cell>
          <cell r="CC587" t="str">
            <v>-</v>
          </cell>
          <cell r="CD587" t="str">
            <v>-</v>
          </cell>
          <cell r="CE587" t="str">
            <v>-</v>
          </cell>
          <cell r="CF587" t="str">
            <v>-</v>
          </cell>
          <cell r="CG587" t="str">
            <v>-</v>
          </cell>
          <cell r="CH587" t="str">
            <v>-</v>
          </cell>
          <cell r="CI587" t="str">
            <v>-</v>
          </cell>
          <cell r="CJ587" t="str">
            <v>-</v>
          </cell>
          <cell r="CK587" t="str">
            <v>-</v>
          </cell>
          <cell r="CL587" t="str">
            <v>-</v>
          </cell>
          <cell r="CM587" t="str">
            <v>-</v>
          </cell>
          <cell r="CN587" t="str">
            <v>-</v>
          </cell>
          <cell r="CO587" t="str">
            <v>-</v>
          </cell>
          <cell r="CP587" t="str">
            <v>-</v>
          </cell>
          <cell r="CQ587" t="str">
            <v>-</v>
          </cell>
          <cell r="CR587" t="str">
            <v>-</v>
          </cell>
          <cell r="CS587" t="str">
            <v>-</v>
          </cell>
          <cell r="CT587" t="str">
            <v>-</v>
          </cell>
          <cell r="CU587" t="str">
            <v>SAN VICENTE LACHIXÍO</v>
          </cell>
          <cell r="CV587" t="str">
            <v>-</v>
          </cell>
          <cell r="CW587" t="str">
            <v>-</v>
          </cell>
          <cell r="CX587" t="str">
            <v>-</v>
          </cell>
          <cell r="CY587" t="str">
            <v>-</v>
          </cell>
          <cell r="CZ587" t="str">
            <v>-</v>
          </cell>
          <cell r="DB587" t="str">
            <v>-</v>
          </cell>
          <cell r="DC587" t="str">
            <v>-</v>
          </cell>
          <cell r="DD587" t="str">
            <v>-</v>
          </cell>
          <cell r="DE587" t="str">
            <v>-</v>
          </cell>
          <cell r="DF587" t="str">
            <v>-</v>
          </cell>
          <cell r="DG587" t="str">
            <v>-</v>
          </cell>
        </row>
        <row r="588">
          <cell r="AT588" t="str">
            <v>-</v>
          </cell>
          <cell r="AU588" t="str">
            <v>-</v>
          </cell>
          <cell r="AV588" t="str">
            <v>-</v>
          </cell>
          <cell r="AW588" t="str">
            <v>-</v>
          </cell>
          <cell r="AX588" t="str">
            <v>-</v>
          </cell>
          <cell r="AY588" t="str">
            <v>-</v>
          </cell>
          <cell r="AZ588" t="str">
            <v>-</v>
          </cell>
          <cell r="BA588" t="str">
            <v>-</v>
          </cell>
          <cell r="BB588" t="str">
            <v>-</v>
          </cell>
          <cell r="BC588" t="str">
            <v>-</v>
          </cell>
          <cell r="BD588" t="str">
            <v>-</v>
          </cell>
          <cell r="BE588" t="str">
            <v>-</v>
          </cell>
          <cell r="BF588" t="str">
            <v>-</v>
          </cell>
          <cell r="BG588" t="str">
            <v>-</v>
          </cell>
          <cell r="BH588" t="str">
            <v>-</v>
          </cell>
          <cell r="BI588" t="str">
            <v>-</v>
          </cell>
          <cell r="BJ588" t="str">
            <v>-</v>
          </cell>
          <cell r="BK588" t="str">
            <v>-</v>
          </cell>
          <cell r="BL588" t="str">
            <v>-</v>
          </cell>
          <cell r="BM588" t="str">
            <v>20536</v>
          </cell>
          <cell r="BN588" t="str">
            <v>-</v>
          </cell>
          <cell r="BO588" t="str">
            <v>-</v>
          </cell>
          <cell r="BP588" t="str">
            <v>-</v>
          </cell>
          <cell r="BQ588" t="str">
            <v>-</v>
          </cell>
          <cell r="BR588" t="str">
            <v>-</v>
          </cell>
          <cell r="BS588" t="str">
            <v>-</v>
          </cell>
          <cell r="BT588" t="str">
            <v>-</v>
          </cell>
          <cell r="BU588" t="str">
            <v>-</v>
          </cell>
          <cell r="BV588" t="str">
            <v>-</v>
          </cell>
          <cell r="BW588" t="str">
            <v>-</v>
          </cell>
          <cell r="BX588" t="str">
            <v>-</v>
          </cell>
          <cell r="BY588" t="str">
            <v>-</v>
          </cell>
          <cell r="CB588" t="str">
            <v>-</v>
          </cell>
          <cell r="CC588" t="str">
            <v>-</v>
          </cell>
          <cell r="CD588" t="str">
            <v>-</v>
          </cell>
          <cell r="CE588" t="str">
            <v>-</v>
          </cell>
          <cell r="CF588" t="str">
            <v>-</v>
          </cell>
          <cell r="CG588" t="str">
            <v>-</v>
          </cell>
          <cell r="CH588" t="str">
            <v>-</v>
          </cell>
          <cell r="CI588" t="str">
            <v>-</v>
          </cell>
          <cell r="CJ588" t="str">
            <v>-</v>
          </cell>
          <cell r="CK588" t="str">
            <v>-</v>
          </cell>
          <cell r="CL588" t="str">
            <v>-</v>
          </cell>
          <cell r="CM588" t="str">
            <v>-</v>
          </cell>
          <cell r="CN588" t="str">
            <v>-</v>
          </cell>
          <cell r="CO588" t="str">
            <v>-</v>
          </cell>
          <cell r="CP588" t="str">
            <v>-</v>
          </cell>
          <cell r="CQ588" t="str">
            <v>-</v>
          </cell>
          <cell r="CR588" t="str">
            <v>-</v>
          </cell>
          <cell r="CS588" t="str">
            <v>-</v>
          </cell>
          <cell r="CT588" t="str">
            <v>-</v>
          </cell>
          <cell r="CU588" t="str">
            <v>SAN VICENTE NUÑÚ</v>
          </cell>
          <cell r="CV588" t="str">
            <v>-</v>
          </cell>
          <cell r="CW588" t="str">
            <v>-</v>
          </cell>
          <cell r="CX588" t="str">
            <v>-</v>
          </cell>
          <cell r="CY588" t="str">
            <v>-</v>
          </cell>
          <cell r="CZ588" t="str">
            <v>-</v>
          </cell>
          <cell r="DB588" t="str">
            <v>-</v>
          </cell>
          <cell r="DC588" t="str">
            <v>-</v>
          </cell>
          <cell r="DD588" t="str">
            <v>-</v>
          </cell>
          <cell r="DE588" t="str">
            <v>-</v>
          </cell>
          <cell r="DF588" t="str">
            <v>-</v>
          </cell>
          <cell r="DG588" t="str">
            <v>-</v>
          </cell>
        </row>
        <row r="589">
          <cell r="AT589" t="str">
            <v>-</v>
          </cell>
          <cell r="AU589" t="str">
            <v>-</v>
          </cell>
          <cell r="AV589" t="str">
            <v>-</v>
          </cell>
          <cell r="AW589" t="str">
            <v>-</v>
          </cell>
          <cell r="AX589" t="str">
            <v>-</v>
          </cell>
          <cell r="AY589" t="str">
            <v>-</v>
          </cell>
          <cell r="AZ589" t="str">
            <v>-</v>
          </cell>
          <cell r="BA589" t="str">
            <v>-</v>
          </cell>
          <cell r="BB589" t="str">
            <v>-</v>
          </cell>
          <cell r="BC589" t="str">
            <v>-</v>
          </cell>
          <cell r="BD589" t="str">
            <v>-</v>
          </cell>
          <cell r="BE589" t="str">
            <v>-</v>
          </cell>
          <cell r="BF589" t="str">
            <v>-</v>
          </cell>
          <cell r="BG589" t="str">
            <v>-</v>
          </cell>
          <cell r="BH589" t="str">
            <v>-</v>
          </cell>
          <cell r="BI589" t="str">
            <v>-</v>
          </cell>
          <cell r="BJ589" t="str">
            <v>-</v>
          </cell>
          <cell r="BK589" t="str">
            <v>-</v>
          </cell>
          <cell r="BL589" t="str">
            <v>-</v>
          </cell>
          <cell r="BM589" t="str">
            <v>20537</v>
          </cell>
          <cell r="BN589" t="str">
            <v>-</v>
          </cell>
          <cell r="BO589" t="str">
            <v>-</v>
          </cell>
          <cell r="BP589" t="str">
            <v>-</v>
          </cell>
          <cell r="BQ589" t="str">
            <v>-</v>
          </cell>
          <cell r="BR589" t="str">
            <v>-</v>
          </cell>
          <cell r="BS589" t="str">
            <v>-</v>
          </cell>
          <cell r="BT589" t="str">
            <v>-</v>
          </cell>
          <cell r="BU589" t="str">
            <v>-</v>
          </cell>
          <cell r="BV589" t="str">
            <v>-</v>
          </cell>
          <cell r="BW589" t="str">
            <v>-</v>
          </cell>
          <cell r="BX589" t="str">
            <v>-</v>
          </cell>
          <cell r="BY589" t="str">
            <v>-</v>
          </cell>
          <cell r="CB589" t="str">
            <v>-</v>
          </cell>
          <cell r="CC589" t="str">
            <v>-</v>
          </cell>
          <cell r="CD589" t="str">
            <v>-</v>
          </cell>
          <cell r="CE589" t="str">
            <v>-</v>
          </cell>
          <cell r="CF589" t="str">
            <v>-</v>
          </cell>
          <cell r="CG589" t="str">
            <v>-</v>
          </cell>
          <cell r="CH589" t="str">
            <v>-</v>
          </cell>
          <cell r="CI589" t="str">
            <v>-</v>
          </cell>
          <cell r="CJ589" t="str">
            <v>-</v>
          </cell>
          <cell r="CK589" t="str">
            <v>-</v>
          </cell>
          <cell r="CL589" t="str">
            <v>-</v>
          </cell>
          <cell r="CM589" t="str">
            <v>-</v>
          </cell>
          <cell r="CN589" t="str">
            <v>-</v>
          </cell>
          <cell r="CO589" t="str">
            <v>-</v>
          </cell>
          <cell r="CP589" t="str">
            <v>-</v>
          </cell>
          <cell r="CQ589" t="str">
            <v>-</v>
          </cell>
          <cell r="CR589" t="str">
            <v>-</v>
          </cell>
          <cell r="CS589" t="str">
            <v>-</v>
          </cell>
          <cell r="CT589" t="str">
            <v>-</v>
          </cell>
          <cell r="CU589" t="str">
            <v>SILACAYOÁPAM</v>
          </cell>
          <cell r="CV589" t="str">
            <v>-</v>
          </cell>
          <cell r="CW589" t="str">
            <v>-</v>
          </cell>
          <cell r="CX589" t="str">
            <v>-</v>
          </cell>
          <cell r="CY589" t="str">
            <v>-</v>
          </cell>
          <cell r="CZ589" t="str">
            <v>-</v>
          </cell>
          <cell r="DB589" t="str">
            <v>-</v>
          </cell>
          <cell r="DC589" t="str">
            <v>-</v>
          </cell>
          <cell r="DD589" t="str">
            <v>-</v>
          </cell>
          <cell r="DE589" t="str">
            <v>-</v>
          </cell>
          <cell r="DF589" t="str">
            <v>-</v>
          </cell>
          <cell r="DG589" t="str">
            <v>-</v>
          </cell>
        </row>
        <row r="590">
          <cell r="AT590" t="str">
            <v>-</v>
          </cell>
          <cell r="AU590" t="str">
            <v>-</v>
          </cell>
          <cell r="AV590" t="str">
            <v>-</v>
          </cell>
          <cell r="AW590" t="str">
            <v>-</v>
          </cell>
          <cell r="AX590" t="str">
            <v>-</v>
          </cell>
          <cell r="AY590" t="str">
            <v>-</v>
          </cell>
          <cell r="AZ590" t="str">
            <v>-</v>
          </cell>
          <cell r="BA590" t="str">
            <v>-</v>
          </cell>
          <cell r="BB590" t="str">
            <v>-</v>
          </cell>
          <cell r="BC590" t="str">
            <v>-</v>
          </cell>
          <cell r="BD590" t="str">
            <v>-</v>
          </cell>
          <cell r="BE590" t="str">
            <v>-</v>
          </cell>
          <cell r="BF590" t="str">
            <v>-</v>
          </cell>
          <cell r="BG590" t="str">
            <v>-</v>
          </cell>
          <cell r="BH590" t="str">
            <v>-</v>
          </cell>
          <cell r="BI590" t="str">
            <v>-</v>
          </cell>
          <cell r="BJ590" t="str">
            <v>-</v>
          </cell>
          <cell r="BK590" t="str">
            <v>-</v>
          </cell>
          <cell r="BL590" t="str">
            <v>-</v>
          </cell>
          <cell r="BM590" t="str">
            <v>20538</v>
          </cell>
          <cell r="BN590" t="str">
            <v>-</v>
          </cell>
          <cell r="BO590" t="str">
            <v>-</v>
          </cell>
          <cell r="BP590" t="str">
            <v>-</v>
          </cell>
          <cell r="BQ590" t="str">
            <v>-</v>
          </cell>
          <cell r="BR590" t="str">
            <v>-</v>
          </cell>
          <cell r="BS590" t="str">
            <v>-</v>
          </cell>
          <cell r="BT590" t="str">
            <v>-</v>
          </cell>
          <cell r="BU590" t="str">
            <v>-</v>
          </cell>
          <cell r="BV590" t="str">
            <v>-</v>
          </cell>
          <cell r="BW590" t="str">
            <v>-</v>
          </cell>
          <cell r="BX590" t="str">
            <v>-</v>
          </cell>
          <cell r="BY590" t="str">
            <v>-</v>
          </cell>
          <cell r="CB590" t="str">
            <v>-</v>
          </cell>
          <cell r="CC590" t="str">
            <v>-</v>
          </cell>
          <cell r="CD590" t="str">
            <v>-</v>
          </cell>
          <cell r="CE590" t="str">
            <v>-</v>
          </cell>
          <cell r="CF590" t="str">
            <v>-</v>
          </cell>
          <cell r="CG590" t="str">
            <v>-</v>
          </cell>
          <cell r="CH590" t="str">
            <v>-</v>
          </cell>
          <cell r="CI590" t="str">
            <v>-</v>
          </cell>
          <cell r="CJ590" t="str">
            <v>-</v>
          </cell>
          <cell r="CK590" t="str">
            <v>-</v>
          </cell>
          <cell r="CL590" t="str">
            <v>-</v>
          </cell>
          <cell r="CM590" t="str">
            <v>-</v>
          </cell>
          <cell r="CN590" t="str">
            <v>-</v>
          </cell>
          <cell r="CO590" t="str">
            <v>-</v>
          </cell>
          <cell r="CP590" t="str">
            <v>-</v>
          </cell>
          <cell r="CQ590" t="str">
            <v>-</v>
          </cell>
          <cell r="CR590" t="str">
            <v>-</v>
          </cell>
          <cell r="CS590" t="str">
            <v>-</v>
          </cell>
          <cell r="CT590" t="str">
            <v>-</v>
          </cell>
          <cell r="CU590" t="str">
            <v>SITIO DE XITLAPEHUA</v>
          </cell>
          <cell r="CV590" t="str">
            <v>-</v>
          </cell>
          <cell r="CW590" t="str">
            <v>-</v>
          </cell>
          <cell r="CX590" t="str">
            <v>-</v>
          </cell>
          <cell r="CY590" t="str">
            <v>-</v>
          </cell>
          <cell r="CZ590" t="str">
            <v>-</v>
          </cell>
          <cell r="DB590" t="str">
            <v>-</v>
          </cell>
          <cell r="DC590" t="str">
            <v>-</v>
          </cell>
          <cell r="DD590" t="str">
            <v>-</v>
          </cell>
          <cell r="DE590" t="str">
            <v>-</v>
          </cell>
          <cell r="DF590" t="str">
            <v>-</v>
          </cell>
          <cell r="DG590" t="str">
            <v>-</v>
          </cell>
        </row>
        <row r="591">
          <cell r="AT591" t="str">
            <v>-</v>
          </cell>
          <cell r="AU591" t="str">
            <v>-</v>
          </cell>
          <cell r="AV591" t="str">
            <v>-</v>
          </cell>
          <cell r="AW591" t="str">
            <v>-</v>
          </cell>
          <cell r="AX591" t="str">
            <v>-</v>
          </cell>
          <cell r="AY591" t="str">
            <v>-</v>
          </cell>
          <cell r="AZ591" t="str">
            <v>-</v>
          </cell>
          <cell r="BA591" t="str">
            <v>-</v>
          </cell>
          <cell r="BB591" t="str">
            <v>-</v>
          </cell>
          <cell r="BC591" t="str">
            <v>-</v>
          </cell>
          <cell r="BD591" t="str">
            <v>-</v>
          </cell>
          <cell r="BE591" t="str">
            <v>-</v>
          </cell>
          <cell r="BF591" t="str">
            <v>-</v>
          </cell>
          <cell r="BG591" t="str">
            <v>-</v>
          </cell>
          <cell r="BH591" t="str">
            <v>-</v>
          </cell>
          <cell r="BI591" t="str">
            <v>-</v>
          </cell>
          <cell r="BJ591" t="str">
            <v>-</v>
          </cell>
          <cell r="BK591" t="str">
            <v>-</v>
          </cell>
          <cell r="BL591" t="str">
            <v>-</v>
          </cell>
          <cell r="BM591" t="str">
            <v>20539</v>
          </cell>
          <cell r="BN591" t="str">
            <v>-</v>
          </cell>
          <cell r="BO591" t="str">
            <v>-</v>
          </cell>
          <cell r="BP591" t="str">
            <v>-</v>
          </cell>
          <cell r="BQ591" t="str">
            <v>-</v>
          </cell>
          <cell r="BR591" t="str">
            <v>-</v>
          </cell>
          <cell r="BS591" t="str">
            <v>-</v>
          </cell>
          <cell r="BT591" t="str">
            <v>-</v>
          </cell>
          <cell r="BU591" t="str">
            <v>-</v>
          </cell>
          <cell r="BV591" t="str">
            <v>-</v>
          </cell>
          <cell r="BW591" t="str">
            <v>-</v>
          </cell>
          <cell r="BX591" t="str">
            <v>-</v>
          </cell>
          <cell r="BY591" t="str">
            <v>-</v>
          </cell>
          <cell r="CB591" t="str">
            <v>-</v>
          </cell>
          <cell r="CC591" t="str">
            <v>-</v>
          </cell>
          <cell r="CD591" t="str">
            <v>-</v>
          </cell>
          <cell r="CE591" t="str">
            <v>-</v>
          </cell>
          <cell r="CF591" t="str">
            <v>-</v>
          </cell>
          <cell r="CG591" t="str">
            <v>-</v>
          </cell>
          <cell r="CH591" t="str">
            <v>-</v>
          </cell>
          <cell r="CI591" t="str">
            <v>-</v>
          </cell>
          <cell r="CJ591" t="str">
            <v>-</v>
          </cell>
          <cell r="CK591" t="str">
            <v>-</v>
          </cell>
          <cell r="CL591" t="str">
            <v>-</v>
          </cell>
          <cell r="CM591" t="str">
            <v>-</v>
          </cell>
          <cell r="CN591" t="str">
            <v>-</v>
          </cell>
          <cell r="CO591" t="str">
            <v>-</v>
          </cell>
          <cell r="CP591" t="str">
            <v>-</v>
          </cell>
          <cell r="CQ591" t="str">
            <v>-</v>
          </cell>
          <cell r="CR591" t="str">
            <v>-</v>
          </cell>
          <cell r="CS591" t="str">
            <v>-</v>
          </cell>
          <cell r="CT591" t="str">
            <v>-</v>
          </cell>
          <cell r="CU591" t="str">
            <v>SOLEDAD ETLA</v>
          </cell>
          <cell r="CV591" t="str">
            <v>-</v>
          </cell>
          <cell r="CW591" t="str">
            <v>-</v>
          </cell>
          <cell r="CX591" t="str">
            <v>-</v>
          </cell>
          <cell r="CY591" t="str">
            <v>-</v>
          </cell>
          <cell r="CZ591" t="str">
            <v>-</v>
          </cell>
          <cell r="DB591" t="str">
            <v>-</v>
          </cell>
          <cell r="DC591" t="str">
            <v>-</v>
          </cell>
          <cell r="DD591" t="str">
            <v>-</v>
          </cell>
          <cell r="DE591" t="str">
            <v>-</v>
          </cell>
          <cell r="DF591" t="str">
            <v>-</v>
          </cell>
          <cell r="DG591" t="str">
            <v>-</v>
          </cell>
        </row>
        <row r="592">
          <cell r="AT592" t="str">
            <v>-</v>
          </cell>
          <cell r="AU592" t="str">
            <v>-</v>
          </cell>
          <cell r="AV592" t="str">
            <v>-</v>
          </cell>
          <cell r="AW592" t="str">
            <v>-</v>
          </cell>
          <cell r="AX592" t="str">
            <v>-</v>
          </cell>
          <cell r="AY592" t="str">
            <v>-</v>
          </cell>
          <cell r="AZ592" t="str">
            <v>-</v>
          </cell>
          <cell r="BA592" t="str">
            <v>-</v>
          </cell>
          <cell r="BB592" t="str">
            <v>-</v>
          </cell>
          <cell r="BC592" t="str">
            <v>-</v>
          </cell>
          <cell r="BD592" t="str">
            <v>-</v>
          </cell>
          <cell r="BE592" t="str">
            <v>-</v>
          </cell>
          <cell r="BF592" t="str">
            <v>-</v>
          </cell>
          <cell r="BG592" t="str">
            <v>-</v>
          </cell>
          <cell r="BH592" t="str">
            <v>-</v>
          </cell>
          <cell r="BI592" t="str">
            <v>-</v>
          </cell>
          <cell r="BJ592" t="str">
            <v>-</v>
          </cell>
          <cell r="BK592" t="str">
            <v>-</v>
          </cell>
          <cell r="BL592" t="str">
            <v>-</v>
          </cell>
          <cell r="BM592" t="str">
            <v>20540</v>
          </cell>
          <cell r="BN592" t="str">
            <v>-</v>
          </cell>
          <cell r="BO592" t="str">
            <v>-</v>
          </cell>
          <cell r="BP592" t="str">
            <v>-</v>
          </cell>
          <cell r="BQ592" t="str">
            <v>-</v>
          </cell>
          <cell r="BR592" t="str">
            <v>-</v>
          </cell>
          <cell r="BS592" t="str">
            <v>-</v>
          </cell>
          <cell r="BT592" t="str">
            <v>-</v>
          </cell>
          <cell r="BU592" t="str">
            <v>-</v>
          </cell>
          <cell r="BV592" t="str">
            <v>-</v>
          </cell>
          <cell r="BW592" t="str">
            <v>-</v>
          </cell>
          <cell r="BX592" t="str">
            <v>-</v>
          </cell>
          <cell r="BY592" t="str">
            <v>-</v>
          </cell>
          <cell r="CB592" t="str">
            <v>-</v>
          </cell>
          <cell r="CC592" t="str">
            <v>-</v>
          </cell>
          <cell r="CD592" t="str">
            <v>-</v>
          </cell>
          <cell r="CE592" t="str">
            <v>-</v>
          </cell>
          <cell r="CF592" t="str">
            <v>-</v>
          </cell>
          <cell r="CG592" t="str">
            <v>-</v>
          </cell>
          <cell r="CH592" t="str">
            <v>-</v>
          </cell>
          <cell r="CI592" t="str">
            <v>-</v>
          </cell>
          <cell r="CJ592" t="str">
            <v>-</v>
          </cell>
          <cell r="CK592" t="str">
            <v>-</v>
          </cell>
          <cell r="CL592" t="str">
            <v>-</v>
          </cell>
          <cell r="CM592" t="str">
            <v>-</v>
          </cell>
          <cell r="CN592" t="str">
            <v>-</v>
          </cell>
          <cell r="CO592" t="str">
            <v>-</v>
          </cell>
          <cell r="CP592" t="str">
            <v>-</v>
          </cell>
          <cell r="CQ592" t="str">
            <v>-</v>
          </cell>
          <cell r="CR592" t="str">
            <v>-</v>
          </cell>
          <cell r="CS592" t="str">
            <v>-</v>
          </cell>
          <cell r="CT592" t="str">
            <v>-</v>
          </cell>
          <cell r="CU592" t="str">
            <v>VILLA DE TAMAZULÁPAM DEL PROGRESO</v>
          </cell>
          <cell r="CV592" t="str">
            <v>-</v>
          </cell>
          <cell r="CW592" t="str">
            <v>-</v>
          </cell>
          <cell r="CX592" t="str">
            <v>-</v>
          </cell>
          <cell r="CY592" t="str">
            <v>-</v>
          </cell>
          <cell r="CZ592" t="str">
            <v>-</v>
          </cell>
          <cell r="DB592" t="str">
            <v>-</v>
          </cell>
          <cell r="DC592" t="str">
            <v>-</v>
          </cell>
          <cell r="DD592" t="str">
            <v>-</v>
          </cell>
          <cell r="DE592" t="str">
            <v>-</v>
          </cell>
          <cell r="DF592" t="str">
            <v>-</v>
          </cell>
          <cell r="DG592" t="str">
            <v>-</v>
          </cell>
        </row>
        <row r="593">
          <cell r="AT593" t="str">
            <v>-</v>
          </cell>
          <cell r="AU593" t="str">
            <v>-</v>
          </cell>
          <cell r="AV593" t="str">
            <v>-</v>
          </cell>
          <cell r="AW593" t="str">
            <v>-</v>
          </cell>
          <cell r="AX593" t="str">
            <v>-</v>
          </cell>
          <cell r="AY593" t="str">
            <v>-</v>
          </cell>
          <cell r="AZ593" t="str">
            <v>-</v>
          </cell>
          <cell r="BA593" t="str">
            <v>-</v>
          </cell>
          <cell r="BB593" t="str">
            <v>-</v>
          </cell>
          <cell r="BC593" t="str">
            <v>-</v>
          </cell>
          <cell r="BD593" t="str">
            <v>-</v>
          </cell>
          <cell r="BE593" t="str">
            <v>-</v>
          </cell>
          <cell r="BF593" t="str">
            <v>-</v>
          </cell>
          <cell r="BG593" t="str">
            <v>-</v>
          </cell>
          <cell r="BH593" t="str">
            <v>-</v>
          </cell>
          <cell r="BI593" t="str">
            <v>-</v>
          </cell>
          <cell r="BJ593" t="str">
            <v>-</v>
          </cell>
          <cell r="BK593" t="str">
            <v>-</v>
          </cell>
          <cell r="BL593" t="str">
            <v>-</v>
          </cell>
          <cell r="BM593" t="str">
            <v>20541</v>
          </cell>
          <cell r="BN593" t="str">
            <v>-</v>
          </cell>
          <cell r="BO593" t="str">
            <v>-</v>
          </cell>
          <cell r="BP593" t="str">
            <v>-</v>
          </cell>
          <cell r="BQ593" t="str">
            <v>-</v>
          </cell>
          <cell r="BR593" t="str">
            <v>-</v>
          </cell>
          <cell r="BS593" t="str">
            <v>-</v>
          </cell>
          <cell r="BT593" t="str">
            <v>-</v>
          </cell>
          <cell r="BU593" t="str">
            <v>-</v>
          </cell>
          <cell r="BV593" t="str">
            <v>-</v>
          </cell>
          <cell r="BW593" t="str">
            <v>-</v>
          </cell>
          <cell r="BX593" t="str">
            <v>-</v>
          </cell>
          <cell r="BY593" t="str">
            <v>-</v>
          </cell>
          <cell r="CB593" t="str">
            <v>-</v>
          </cell>
          <cell r="CC593" t="str">
            <v>-</v>
          </cell>
          <cell r="CD593" t="str">
            <v>-</v>
          </cell>
          <cell r="CE593" t="str">
            <v>-</v>
          </cell>
          <cell r="CF593" t="str">
            <v>-</v>
          </cell>
          <cell r="CG593" t="str">
            <v>-</v>
          </cell>
          <cell r="CH593" t="str">
            <v>-</v>
          </cell>
          <cell r="CI593" t="str">
            <v>-</v>
          </cell>
          <cell r="CJ593" t="str">
            <v>-</v>
          </cell>
          <cell r="CK593" t="str">
            <v>-</v>
          </cell>
          <cell r="CL593" t="str">
            <v>-</v>
          </cell>
          <cell r="CM593" t="str">
            <v>-</v>
          </cell>
          <cell r="CN593" t="str">
            <v>-</v>
          </cell>
          <cell r="CO593" t="str">
            <v>-</v>
          </cell>
          <cell r="CP593" t="str">
            <v>-</v>
          </cell>
          <cell r="CQ593" t="str">
            <v>-</v>
          </cell>
          <cell r="CR593" t="str">
            <v>-</v>
          </cell>
          <cell r="CS593" t="str">
            <v>-</v>
          </cell>
          <cell r="CT593" t="str">
            <v>-</v>
          </cell>
          <cell r="CU593" t="str">
            <v>TANETZE DE ZARAGOZA</v>
          </cell>
          <cell r="CV593" t="str">
            <v>-</v>
          </cell>
          <cell r="CW593" t="str">
            <v>-</v>
          </cell>
          <cell r="CX593" t="str">
            <v>-</v>
          </cell>
          <cell r="CY593" t="str">
            <v>-</v>
          </cell>
          <cell r="CZ593" t="str">
            <v>-</v>
          </cell>
          <cell r="DB593" t="str">
            <v>-</v>
          </cell>
          <cell r="DC593" t="str">
            <v>-</v>
          </cell>
          <cell r="DD593" t="str">
            <v>-</v>
          </cell>
          <cell r="DE593" t="str">
            <v>-</v>
          </cell>
          <cell r="DF593" t="str">
            <v>-</v>
          </cell>
          <cell r="DG593" t="str">
            <v>-</v>
          </cell>
        </row>
        <row r="594">
          <cell r="AT594" t="str">
            <v>-</v>
          </cell>
          <cell r="AU594" t="str">
            <v>-</v>
          </cell>
          <cell r="AV594" t="str">
            <v>-</v>
          </cell>
          <cell r="AW594" t="str">
            <v>-</v>
          </cell>
          <cell r="AX594" t="str">
            <v>-</v>
          </cell>
          <cell r="AY594" t="str">
            <v>-</v>
          </cell>
          <cell r="AZ594" t="str">
            <v>-</v>
          </cell>
          <cell r="BA594" t="str">
            <v>-</v>
          </cell>
          <cell r="BB594" t="str">
            <v>-</v>
          </cell>
          <cell r="BC594" t="str">
            <v>-</v>
          </cell>
          <cell r="BD594" t="str">
            <v>-</v>
          </cell>
          <cell r="BE594" t="str">
            <v>-</v>
          </cell>
          <cell r="BF594" t="str">
            <v>-</v>
          </cell>
          <cell r="BG594" t="str">
            <v>-</v>
          </cell>
          <cell r="BH594" t="str">
            <v>-</v>
          </cell>
          <cell r="BI594" t="str">
            <v>-</v>
          </cell>
          <cell r="BJ594" t="str">
            <v>-</v>
          </cell>
          <cell r="BK594" t="str">
            <v>-</v>
          </cell>
          <cell r="BL594" t="str">
            <v>-</v>
          </cell>
          <cell r="BM594" t="str">
            <v>20542</v>
          </cell>
          <cell r="BN594" t="str">
            <v>-</v>
          </cell>
          <cell r="BO594" t="str">
            <v>-</v>
          </cell>
          <cell r="BP594" t="str">
            <v>-</v>
          </cell>
          <cell r="BQ594" t="str">
            <v>-</v>
          </cell>
          <cell r="BR594" t="str">
            <v>-</v>
          </cell>
          <cell r="BS594" t="str">
            <v>-</v>
          </cell>
          <cell r="BT594" t="str">
            <v>-</v>
          </cell>
          <cell r="BU594" t="str">
            <v>-</v>
          </cell>
          <cell r="BV594" t="str">
            <v>-</v>
          </cell>
          <cell r="BW594" t="str">
            <v>-</v>
          </cell>
          <cell r="BX594" t="str">
            <v>-</v>
          </cell>
          <cell r="BY594" t="str">
            <v>-</v>
          </cell>
          <cell r="CB594" t="str">
            <v>-</v>
          </cell>
          <cell r="CC594" t="str">
            <v>-</v>
          </cell>
          <cell r="CD594" t="str">
            <v>-</v>
          </cell>
          <cell r="CE594" t="str">
            <v>-</v>
          </cell>
          <cell r="CF594" t="str">
            <v>-</v>
          </cell>
          <cell r="CG594" t="str">
            <v>-</v>
          </cell>
          <cell r="CH594" t="str">
            <v>-</v>
          </cell>
          <cell r="CI594" t="str">
            <v>-</v>
          </cell>
          <cell r="CJ594" t="str">
            <v>-</v>
          </cell>
          <cell r="CK594" t="str">
            <v>-</v>
          </cell>
          <cell r="CL594" t="str">
            <v>-</v>
          </cell>
          <cell r="CM594" t="str">
            <v>-</v>
          </cell>
          <cell r="CN594" t="str">
            <v>-</v>
          </cell>
          <cell r="CO594" t="str">
            <v>-</v>
          </cell>
          <cell r="CP594" t="str">
            <v>-</v>
          </cell>
          <cell r="CQ594" t="str">
            <v>-</v>
          </cell>
          <cell r="CR594" t="str">
            <v>-</v>
          </cell>
          <cell r="CS594" t="str">
            <v>-</v>
          </cell>
          <cell r="CT594" t="str">
            <v>-</v>
          </cell>
          <cell r="CU594" t="str">
            <v>TANICHE</v>
          </cell>
          <cell r="CV594" t="str">
            <v>-</v>
          </cell>
          <cell r="CW594" t="str">
            <v>-</v>
          </cell>
          <cell r="CX594" t="str">
            <v>-</v>
          </cell>
          <cell r="CY594" t="str">
            <v>-</v>
          </cell>
          <cell r="CZ594" t="str">
            <v>-</v>
          </cell>
          <cell r="DB594" t="str">
            <v>-</v>
          </cell>
          <cell r="DC594" t="str">
            <v>-</v>
          </cell>
          <cell r="DD594" t="str">
            <v>-</v>
          </cell>
          <cell r="DE594" t="str">
            <v>-</v>
          </cell>
          <cell r="DF594" t="str">
            <v>-</v>
          </cell>
          <cell r="DG594" t="str">
            <v>-</v>
          </cell>
        </row>
        <row r="595">
          <cell r="AT595" t="str">
            <v>-</v>
          </cell>
          <cell r="AU595" t="str">
            <v>-</v>
          </cell>
          <cell r="AV595" t="str">
            <v>-</v>
          </cell>
          <cell r="AW595" t="str">
            <v>-</v>
          </cell>
          <cell r="AX595" t="str">
            <v>-</v>
          </cell>
          <cell r="AY595" t="str">
            <v>-</v>
          </cell>
          <cell r="AZ595" t="str">
            <v>-</v>
          </cell>
          <cell r="BA595" t="str">
            <v>-</v>
          </cell>
          <cell r="BB595" t="str">
            <v>-</v>
          </cell>
          <cell r="BC595" t="str">
            <v>-</v>
          </cell>
          <cell r="BD595" t="str">
            <v>-</v>
          </cell>
          <cell r="BE595" t="str">
            <v>-</v>
          </cell>
          <cell r="BF595" t="str">
            <v>-</v>
          </cell>
          <cell r="BG595" t="str">
            <v>-</v>
          </cell>
          <cell r="BH595" t="str">
            <v>-</v>
          </cell>
          <cell r="BI595" t="str">
            <v>-</v>
          </cell>
          <cell r="BJ595" t="str">
            <v>-</v>
          </cell>
          <cell r="BK595" t="str">
            <v>-</v>
          </cell>
          <cell r="BL595" t="str">
            <v>-</v>
          </cell>
          <cell r="BM595" t="str">
            <v>20543</v>
          </cell>
          <cell r="BN595" t="str">
            <v>-</v>
          </cell>
          <cell r="BO595" t="str">
            <v>-</v>
          </cell>
          <cell r="BP595" t="str">
            <v>-</v>
          </cell>
          <cell r="BQ595" t="str">
            <v>-</v>
          </cell>
          <cell r="BR595" t="str">
            <v>-</v>
          </cell>
          <cell r="BS595" t="str">
            <v>-</v>
          </cell>
          <cell r="BT595" t="str">
            <v>-</v>
          </cell>
          <cell r="BU595" t="str">
            <v>-</v>
          </cell>
          <cell r="BV595" t="str">
            <v>-</v>
          </cell>
          <cell r="BW595" t="str">
            <v>-</v>
          </cell>
          <cell r="BX595" t="str">
            <v>-</v>
          </cell>
          <cell r="BY595" t="str">
            <v>-</v>
          </cell>
          <cell r="CB595" t="str">
            <v>-</v>
          </cell>
          <cell r="CC595" t="str">
            <v>-</v>
          </cell>
          <cell r="CD595" t="str">
            <v>-</v>
          </cell>
          <cell r="CE595" t="str">
            <v>-</v>
          </cell>
          <cell r="CF595" t="str">
            <v>-</v>
          </cell>
          <cell r="CG595" t="str">
            <v>-</v>
          </cell>
          <cell r="CH595" t="str">
            <v>-</v>
          </cell>
          <cell r="CI595" t="str">
            <v>-</v>
          </cell>
          <cell r="CJ595" t="str">
            <v>-</v>
          </cell>
          <cell r="CK595" t="str">
            <v>-</v>
          </cell>
          <cell r="CL595" t="str">
            <v>-</v>
          </cell>
          <cell r="CM595" t="str">
            <v>-</v>
          </cell>
          <cell r="CN595" t="str">
            <v>-</v>
          </cell>
          <cell r="CO595" t="str">
            <v>-</v>
          </cell>
          <cell r="CP595" t="str">
            <v>-</v>
          </cell>
          <cell r="CQ595" t="str">
            <v>-</v>
          </cell>
          <cell r="CR595" t="str">
            <v>-</v>
          </cell>
          <cell r="CS595" t="str">
            <v>-</v>
          </cell>
          <cell r="CT595" t="str">
            <v>-</v>
          </cell>
          <cell r="CU595" t="str">
            <v>TATALTEPEC DE VALDÉS</v>
          </cell>
          <cell r="CV595" t="str">
            <v>-</v>
          </cell>
          <cell r="CW595" t="str">
            <v>-</v>
          </cell>
          <cell r="CX595" t="str">
            <v>-</v>
          </cell>
          <cell r="CY595" t="str">
            <v>-</v>
          </cell>
          <cell r="CZ595" t="str">
            <v>-</v>
          </cell>
          <cell r="DB595" t="str">
            <v>-</v>
          </cell>
          <cell r="DC595" t="str">
            <v>-</v>
          </cell>
          <cell r="DD595" t="str">
            <v>-</v>
          </cell>
          <cell r="DE595" t="str">
            <v>-</v>
          </cell>
          <cell r="DF595" t="str">
            <v>-</v>
          </cell>
          <cell r="DG595" t="str">
            <v>-</v>
          </cell>
        </row>
        <row r="596">
          <cell r="AT596" t="str">
            <v>-</v>
          </cell>
          <cell r="AU596" t="str">
            <v>-</v>
          </cell>
          <cell r="AV596" t="str">
            <v>-</v>
          </cell>
          <cell r="AW596" t="str">
            <v>-</v>
          </cell>
          <cell r="AX596" t="str">
            <v>-</v>
          </cell>
          <cell r="AY596" t="str">
            <v>-</v>
          </cell>
          <cell r="AZ596" t="str">
            <v>-</v>
          </cell>
          <cell r="BA596" t="str">
            <v>-</v>
          </cell>
          <cell r="BB596" t="str">
            <v>-</v>
          </cell>
          <cell r="BC596" t="str">
            <v>-</v>
          </cell>
          <cell r="BD596" t="str">
            <v>-</v>
          </cell>
          <cell r="BE596" t="str">
            <v>-</v>
          </cell>
          <cell r="BF596" t="str">
            <v>-</v>
          </cell>
          <cell r="BG596" t="str">
            <v>-</v>
          </cell>
          <cell r="BH596" t="str">
            <v>-</v>
          </cell>
          <cell r="BI596" t="str">
            <v>-</v>
          </cell>
          <cell r="BJ596" t="str">
            <v>-</v>
          </cell>
          <cell r="BK596" t="str">
            <v>-</v>
          </cell>
          <cell r="BL596" t="str">
            <v>-</v>
          </cell>
          <cell r="BM596" t="str">
            <v>20544</v>
          </cell>
          <cell r="BN596" t="str">
            <v>-</v>
          </cell>
          <cell r="BO596" t="str">
            <v>-</v>
          </cell>
          <cell r="BP596" t="str">
            <v>-</v>
          </cell>
          <cell r="BQ596" t="str">
            <v>-</v>
          </cell>
          <cell r="BR596" t="str">
            <v>-</v>
          </cell>
          <cell r="BS596" t="str">
            <v>-</v>
          </cell>
          <cell r="BT596" t="str">
            <v>-</v>
          </cell>
          <cell r="BU596" t="str">
            <v>-</v>
          </cell>
          <cell r="BV596" t="str">
            <v>-</v>
          </cell>
          <cell r="BW596" t="str">
            <v>-</v>
          </cell>
          <cell r="BX596" t="str">
            <v>-</v>
          </cell>
          <cell r="BY596" t="str">
            <v>-</v>
          </cell>
          <cell r="CB596" t="str">
            <v>-</v>
          </cell>
          <cell r="CC596" t="str">
            <v>-</v>
          </cell>
          <cell r="CD596" t="str">
            <v>-</v>
          </cell>
          <cell r="CE596" t="str">
            <v>-</v>
          </cell>
          <cell r="CF596" t="str">
            <v>-</v>
          </cell>
          <cell r="CG596" t="str">
            <v>-</v>
          </cell>
          <cell r="CH596" t="str">
            <v>-</v>
          </cell>
          <cell r="CI596" t="str">
            <v>-</v>
          </cell>
          <cell r="CJ596" t="str">
            <v>-</v>
          </cell>
          <cell r="CK596" t="str">
            <v>-</v>
          </cell>
          <cell r="CL596" t="str">
            <v>-</v>
          </cell>
          <cell r="CM596" t="str">
            <v>-</v>
          </cell>
          <cell r="CN596" t="str">
            <v>-</v>
          </cell>
          <cell r="CO596" t="str">
            <v>-</v>
          </cell>
          <cell r="CP596" t="str">
            <v>-</v>
          </cell>
          <cell r="CQ596" t="str">
            <v>-</v>
          </cell>
          <cell r="CR596" t="str">
            <v>-</v>
          </cell>
          <cell r="CS596" t="str">
            <v>-</v>
          </cell>
          <cell r="CT596" t="str">
            <v>-</v>
          </cell>
          <cell r="CU596" t="str">
            <v>TEOCOCUILCO DE MARCOS PÉREZ</v>
          </cell>
          <cell r="CV596" t="str">
            <v>-</v>
          </cell>
          <cell r="CW596" t="str">
            <v>-</v>
          </cell>
          <cell r="CX596" t="str">
            <v>-</v>
          </cell>
          <cell r="CY596" t="str">
            <v>-</v>
          </cell>
          <cell r="CZ596" t="str">
            <v>-</v>
          </cell>
          <cell r="DB596" t="str">
            <v>-</v>
          </cell>
          <cell r="DC596" t="str">
            <v>-</v>
          </cell>
          <cell r="DD596" t="str">
            <v>-</v>
          </cell>
          <cell r="DE596" t="str">
            <v>-</v>
          </cell>
          <cell r="DF596" t="str">
            <v>-</v>
          </cell>
          <cell r="DG596" t="str">
            <v>-</v>
          </cell>
        </row>
        <row r="597">
          <cell r="AT597" t="str">
            <v>-</v>
          </cell>
          <cell r="AU597" t="str">
            <v>-</v>
          </cell>
          <cell r="AV597" t="str">
            <v>-</v>
          </cell>
          <cell r="AW597" t="str">
            <v>-</v>
          </cell>
          <cell r="AX597" t="str">
            <v>-</v>
          </cell>
          <cell r="AY597" t="str">
            <v>-</v>
          </cell>
          <cell r="AZ597" t="str">
            <v>-</v>
          </cell>
          <cell r="BA597" t="str">
            <v>-</v>
          </cell>
          <cell r="BB597" t="str">
            <v>-</v>
          </cell>
          <cell r="BC597" t="str">
            <v>-</v>
          </cell>
          <cell r="BD597" t="str">
            <v>-</v>
          </cell>
          <cell r="BE597" t="str">
            <v>-</v>
          </cell>
          <cell r="BF597" t="str">
            <v>-</v>
          </cell>
          <cell r="BG597" t="str">
            <v>-</v>
          </cell>
          <cell r="BH597" t="str">
            <v>-</v>
          </cell>
          <cell r="BI597" t="str">
            <v>-</v>
          </cell>
          <cell r="BJ597" t="str">
            <v>-</v>
          </cell>
          <cell r="BK597" t="str">
            <v>-</v>
          </cell>
          <cell r="BL597" t="str">
            <v>-</v>
          </cell>
          <cell r="BM597" t="str">
            <v>20545</v>
          </cell>
          <cell r="BN597" t="str">
            <v>-</v>
          </cell>
          <cell r="BO597" t="str">
            <v>-</v>
          </cell>
          <cell r="BP597" t="str">
            <v>-</v>
          </cell>
          <cell r="BQ597" t="str">
            <v>-</v>
          </cell>
          <cell r="BR597" t="str">
            <v>-</v>
          </cell>
          <cell r="BS597" t="str">
            <v>-</v>
          </cell>
          <cell r="BT597" t="str">
            <v>-</v>
          </cell>
          <cell r="BU597" t="str">
            <v>-</v>
          </cell>
          <cell r="BV597" t="str">
            <v>-</v>
          </cell>
          <cell r="BW597" t="str">
            <v>-</v>
          </cell>
          <cell r="BX597" t="str">
            <v>-</v>
          </cell>
          <cell r="BY597" t="str">
            <v>-</v>
          </cell>
          <cell r="CB597" t="str">
            <v>-</v>
          </cell>
          <cell r="CC597" t="str">
            <v>-</v>
          </cell>
          <cell r="CD597" t="str">
            <v>-</v>
          </cell>
          <cell r="CE597" t="str">
            <v>-</v>
          </cell>
          <cell r="CF597" t="str">
            <v>-</v>
          </cell>
          <cell r="CG597" t="str">
            <v>-</v>
          </cell>
          <cell r="CH597" t="str">
            <v>-</v>
          </cell>
          <cell r="CI597" t="str">
            <v>-</v>
          </cell>
          <cell r="CJ597" t="str">
            <v>-</v>
          </cell>
          <cell r="CK597" t="str">
            <v>-</v>
          </cell>
          <cell r="CL597" t="str">
            <v>-</v>
          </cell>
          <cell r="CM597" t="str">
            <v>-</v>
          </cell>
          <cell r="CN597" t="str">
            <v>-</v>
          </cell>
          <cell r="CO597" t="str">
            <v>-</v>
          </cell>
          <cell r="CP597" t="str">
            <v>-</v>
          </cell>
          <cell r="CQ597" t="str">
            <v>-</v>
          </cell>
          <cell r="CR597" t="str">
            <v>-</v>
          </cell>
          <cell r="CS597" t="str">
            <v>-</v>
          </cell>
          <cell r="CT597" t="str">
            <v>-</v>
          </cell>
          <cell r="CU597" t="str">
            <v>TEOTITLÁN DE FLORES MAGÓN</v>
          </cell>
          <cell r="CV597" t="str">
            <v>-</v>
          </cell>
          <cell r="CW597" t="str">
            <v>-</v>
          </cell>
          <cell r="CX597" t="str">
            <v>-</v>
          </cell>
          <cell r="CY597" t="str">
            <v>-</v>
          </cell>
          <cell r="CZ597" t="str">
            <v>-</v>
          </cell>
          <cell r="DB597" t="str">
            <v>-</v>
          </cell>
          <cell r="DC597" t="str">
            <v>-</v>
          </cell>
          <cell r="DD597" t="str">
            <v>-</v>
          </cell>
          <cell r="DE597" t="str">
            <v>-</v>
          </cell>
          <cell r="DF597" t="str">
            <v>-</v>
          </cell>
          <cell r="DG597" t="str">
            <v>-</v>
          </cell>
        </row>
        <row r="598">
          <cell r="AT598" t="str">
            <v>-</v>
          </cell>
          <cell r="AU598" t="str">
            <v>-</v>
          </cell>
          <cell r="AV598" t="str">
            <v>-</v>
          </cell>
          <cell r="AW598" t="str">
            <v>-</v>
          </cell>
          <cell r="AX598" t="str">
            <v>-</v>
          </cell>
          <cell r="AY598" t="str">
            <v>-</v>
          </cell>
          <cell r="AZ598" t="str">
            <v>-</v>
          </cell>
          <cell r="BA598" t="str">
            <v>-</v>
          </cell>
          <cell r="BB598" t="str">
            <v>-</v>
          </cell>
          <cell r="BC598" t="str">
            <v>-</v>
          </cell>
          <cell r="BD598" t="str">
            <v>-</v>
          </cell>
          <cell r="BE598" t="str">
            <v>-</v>
          </cell>
          <cell r="BF598" t="str">
            <v>-</v>
          </cell>
          <cell r="BG598" t="str">
            <v>-</v>
          </cell>
          <cell r="BH598" t="str">
            <v>-</v>
          </cell>
          <cell r="BI598" t="str">
            <v>-</v>
          </cell>
          <cell r="BJ598" t="str">
            <v>-</v>
          </cell>
          <cell r="BK598" t="str">
            <v>-</v>
          </cell>
          <cell r="BL598" t="str">
            <v>-</v>
          </cell>
          <cell r="BM598" t="str">
            <v>20546</v>
          </cell>
          <cell r="BN598" t="str">
            <v>-</v>
          </cell>
          <cell r="BO598" t="str">
            <v>-</v>
          </cell>
          <cell r="BP598" t="str">
            <v>-</v>
          </cell>
          <cell r="BQ598" t="str">
            <v>-</v>
          </cell>
          <cell r="BR598" t="str">
            <v>-</v>
          </cell>
          <cell r="BS598" t="str">
            <v>-</v>
          </cell>
          <cell r="BT598" t="str">
            <v>-</v>
          </cell>
          <cell r="BU598" t="str">
            <v>-</v>
          </cell>
          <cell r="BV598" t="str">
            <v>-</v>
          </cell>
          <cell r="BW598" t="str">
            <v>-</v>
          </cell>
          <cell r="BX598" t="str">
            <v>-</v>
          </cell>
          <cell r="BY598" t="str">
            <v>-</v>
          </cell>
          <cell r="CB598" t="str">
            <v>-</v>
          </cell>
          <cell r="CC598" t="str">
            <v>-</v>
          </cell>
          <cell r="CD598" t="str">
            <v>-</v>
          </cell>
          <cell r="CE598" t="str">
            <v>-</v>
          </cell>
          <cell r="CF598" t="str">
            <v>-</v>
          </cell>
          <cell r="CG598" t="str">
            <v>-</v>
          </cell>
          <cell r="CH598" t="str">
            <v>-</v>
          </cell>
          <cell r="CI598" t="str">
            <v>-</v>
          </cell>
          <cell r="CJ598" t="str">
            <v>-</v>
          </cell>
          <cell r="CK598" t="str">
            <v>-</v>
          </cell>
          <cell r="CL598" t="str">
            <v>-</v>
          </cell>
          <cell r="CM598" t="str">
            <v>-</v>
          </cell>
          <cell r="CN598" t="str">
            <v>-</v>
          </cell>
          <cell r="CO598" t="str">
            <v>-</v>
          </cell>
          <cell r="CP598" t="str">
            <v>-</v>
          </cell>
          <cell r="CQ598" t="str">
            <v>-</v>
          </cell>
          <cell r="CR598" t="str">
            <v>-</v>
          </cell>
          <cell r="CS598" t="str">
            <v>-</v>
          </cell>
          <cell r="CT598" t="str">
            <v>-</v>
          </cell>
          <cell r="CU598" t="str">
            <v>TEOTITLÁN DEL VALLE</v>
          </cell>
          <cell r="CV598" t="str">
            <v>-</v>
          </cell>
          <cell r="CW598" t="str">
            <v>-</v>
          </cell>
          <cell r="CX598" t="str">
            <v>-</v>
          </cell>
          <cell r="CY598" t="str">
            <v>-</v>
          </cell>
          <cell r="CZ598" t="str">
            <v>-</v>
          </cell>
          <cell r="DB598" t="str">
            <v>-</v>
          </cell>
          <cell r="DC598" t="str">
            <v>-</v>
          </cell>
          <cell r="DD598" t="str">
            <v>-</v>
          </cell>
          <cell r="DE598" t="str">
            <v>-</v>
          </cell>
          <cell r="DF598" t="str">
            <v>-</v>
          </cell>
          <cell r="DG598" t="str">
            <v>-</v>
          </cell>
        </row>
        <row r="599">
          <cell r="AT599" t="str">
            <v>-</v>
          </cell>
          <cell r="AU599" t="str">
            <v>-</v>
          </cell>
          <cell r="AV599" t="str">
            <v>-</v>
          </cell>
          <cell r="AW599" t="str">
            <v>-</v>
          </cell>
          <cell r="AX599" t="str">
            <v>-</v>
          </cell>
          <cell r="AY599" t="str">
            <v>-</v>
          </cell>
          <cell r="AZ599" t="str">
            <v>-</v>
          </cell>
          <cell r="BA599" t="str">
            <v>-</v>
          </cell>
          <cell r="BB599" t="str">
            <v>-</v>
          </cell>
          <cell r="BC599" t="str">
            <v>-</v>
          </cell>
          <cell r="BD599" t="str">
            <v>-</v>
          </cell>
          <cell r="BE599" t="str">
            <v>-</v>
          </cell>
          <cell r="BF599" t="str">
            <v>-</v>
          </cell>
          <cell r="BG599" t="str">
            <v>-</v>
          </cell>
          <cell r="BH599" t="str">
            <v>-</v>
          </cell>
          <cell r="BI599" t="str">
            <v>-</v>
          </cell>
          <cell r="BJ599" t="str">
            <v>-</v>
          </cell>
          <cell r="BK599" t="str">
            <v>-</v>
          </cell>
          <cell r="BL599" t="str">
            <v>-</v>
          </cell>
          <cell r="BM599" t="str">
            <v>20547</v>
          </cell>
          <cell r="BN599" t="str">
            <v>-</v>
          </cell>
          <cell r="BO599" t="str">
            <v>-</v>
          </cell>
          <cell r="BP599" t="str">
            <v>-</v>
          </cell>
          <cell r="BQ599" t="str">
            <v>-</v>
          </cell>
          <cell r="BR599" t="str">
            <v>-</v>
          </cell>
          <cell r="BS599" t="str">
            <v>-</v>
          </cell>
          <cell r="BT599" t="str">
            <v>-</v>
          </cell>
          <cell r="BU599" t="str">
            <v>-</v>
          </cell>
          <cell r="BV599" t="str">
            <v>-</v>
          </cell>
          <cell r="BW599" t="str">
            <v>-</v>
          </cell>
          <cell r="BX599" t="str">
            <v>-</v>
          </cell>
          <cell r="BY599" t="str">
            <v>-</v>
          </cell>
          <cell r="CB599" t="str">
            <v>-</v>
          </cell>
          <cell r="CC599" t="str">
            <v>-</v>
          </cell>
          <cell r="CD599" t="str">
            <v>-</v>
          </cell>
          <cell r="CE599" t="str">
            <v>-</v>
          </cell>
          <cell r="CF599" t="str">
            <v>-</v>
          </cell>
          <cell r="CG599" t="str">
            <v>-</v>
          </cell>
          <cell r="CH599" t="str">
            <v>-</v>
          </cell>
          <cell r="CI599" t="str">
            <v>-</v>
          </cell>
          <cell r="CJ599" t="str">
            <v>-</v>
          </cell>
          <cell r="CK599" t="str">
            <v>-</v>
          </cell>
          <cell r="CL599" t="str">
            <v>-</v>
          </cell>
          <cell r="CM599" t="str">
            <v>-</v>
          </cell>
          <cell r="CN599" t="str">
            <v>-</v>
          </cell>
          <cell r="CO599" t="str">
            <v>-</v>
          </cell>
          <cell r="CP599" t="str">
            <v>-</v>
          </cell>
          <cell r="CQ599" t="str">
            <v>-</v>
          </cell>
          <cell r="CR599" t="str">
            <v>-</v>
          </cell>
          <cell r="CS599" t="str">
            <v>-</v>
          </cell>
          <cell r="CT599" t="str">
            <v>-</v>
          </cell>
          <cell r="CU599" t="str">
            <v>TEOTONGO</v>
          </cell>
          <cell r="CV599" t="str">
            <v>-</v>
          </cell>
          <cell r="CW599" t="str">
            <v>-</v>
          </cell>
          <cell r="CX599" t="str">
            <v>-</v>
          </cell>
          <cell r="CY599" t="str">
            <v>-</v>
          </cell>
          <cell r="CZ599" t="str">
            <v>-</v>
          </cell>
          <cell r="DB599" t="str">
            <v>-</v>
          </cell>
          <cell r="DC599" t="str">
            <v>-</v>
          </cell>
          <cell r="DD599" t="str">
            <v>-</v>
          </cell>
          <cell r="DE599" t="str">
            <v>-</v>
          </cell>
          <cell r="DF599" t="str">
            <v>-</v>
          </cell>
          <cell r="DG599" t="str">
            <v>-</v>
          </cell>
        </row>
        <row r="600">
          <cell r="AT600" t="str">
            <v>-</v>
          </cell>
          <cell r="AU600" t="str">
            <v>-</v>
          </cell>
          <cell r="AV600" t="str">
            <v>-</v>
          </cell>
          <cell r="AW600" t="str">
            <v>-</v>
          </cell>
          <cell r="AX600" t="str">
            <v>-</v>
          </cell>
          <cell r="AY600" t="str">
            <v>-</v>
          </cell>
          <cell r="AZ600" t="str">
            <v>-</v>
          </cell>
          <cell r="BA600" t="str">
            <v>-</v>
          </cell>
          <cell r="BB600" t="str">
            <v>-</v>
          </cell>
          <cell r="BC600" t="str">
            <v>-</v>
          </cell>
          <cell r="BD600" t="str">
            <v>-</v>
          </cell>
          <cell r="BE600" t="str">
            <v>-</v>
          </cell>
          <cell r="BF600" t="str">
            <v>-</v>
          </cell>
          <cell r="BG600" t="str">
            <v>-</v>
          </cell>
          <cell r="BH600" t="str">
            <v>-</v>
          </cell>
          <cell r="BI600" t="str">
            <v>-</v>
          </cell>
          <cell r="BJ600" t="str">
            <v>-</v>
          </cell>
          <cell r="BK600" t="str">
            <v>-</v>
          </cell>
          <cell r="BL600" t="str">
            <v>-</v>
          </cell>
          <cell r="BM600" t="str">
            <v>20548</v>
          </cell>
          <cell r="BN600" t="str">
            <v>-</v>
          </cell>
          <cell r="BO600" t="str">
            <v>-</v>
          </cell>
          <cell r="BP600" t="str">
            <v>-</v>
          </cell>
          <cell r="BQ600" t="str">
            <v>-</v>
          </cell>
          <cell r="BR600" t="str">
            <v>-</v>
          </cell>
          <cell r="BS600" t="str">
            <v>-</v>
          </cell>
          <cell r="BT600" t="str">
            <v>-</v>
          </cell>
          <cell r="BU600" t="str">
            <v>-</v>
          </cell>
          <cell r="BV600" t="str">
            <v>-</v>
          </cell>
          <cell r="BW600" t="str">
            <v>-</v>
          </cell>
          <cell r="BX600" t="str">
            <v>-</v>
          </cell>
          <cell r="BY600" t="str">
            <v>-</v>
          </cell>
          <cell r="CB600" t="str">
            <v>-</v>
          </cell>
          <cell r="CC600" t="str">
            <v>-</v>
          </cell>
          <cell r="CD600" t="str">
            <v>-</v>
          </cell>
          <cell r="CE600" t="str">
            <v>-</v>
          </cell>
          <cell r="CF600" t="str">
            <v>-</v>
          </cell>
          <cell r="CG600" t="str">
            <v>-</v>
          </cell>
          <cell r="CH600" t="str">
            <v>-</v>
          </cell>
          <cell r="CI600" t="str">
            <v>-</v>
          </cell>
          <cell r="CJ600" t="str">
            <v>-</v>
          </cell>
          <cell r="CK600" t="str">
            <v>-</v>
          </cell>
          <cell r="CL600" t="str">
            <v>-</v>
          </cell>
          <cell r="CM600" t="str">
            <v>-</v>
          </cell>
          <cell r="CN600" t="str">
            <v>-</v>
          </cell>
          <cell r="CO600" t="str">
            <v>-</v>
          </cell>
          <cell r="CP600" t="str">
            <v>-</v>
          </cell>
          <cell r="CQ600" t="str">
            <v>-</v>
          </cell>
          <cell r="CR600" t="str">
            <v>-</v>
          </cell>
          <cell r="CS600" t="str">
            <v>-</v>
          </cell>
          <cell r="CT600" t="str">
            <v>-</v>
          </cell>
          <cell r="CU600" t="str">
            <v>TEPELMEME VILLA DE MORELOS</v>
          </cell>
          <cell r="CV600" t="str">
            <v>-</v>
          </cell>
          <cell r="CW600" t="str">
            <v>-</v>
          </cell>
          <cell r="CX600" t="str">
            <v>-</v>
          </cell>
          <cell r="CY600" t="str">
            <v>-</v>
          </cell>
          <cell r="CZ600" t="str">
            <v>-</v>
          </cell>
          <cell r="DB600" t="str">
            <v>-</v>
          </cell>
          <cell r="DC600" t="str">
            <v>-</v>
          </cell>
          <cell r="DD600" t="str">
            <v>-</v>
          </cell>
          <cell r="DE600" t="str">
            <v>-</v>
          </cell>
          <cell r="DF600" t="str">
            <v>-</v>
          </cell>
          <cell r="DG600" t="str">
            <v>-</v>
          </cell>
        </row>
        <row r="601">
          <cell r="AT601" t="str">
            <v>-</v>
          </cell>
          <cell r="AU601" t="str">
            <v>-</v>
          </cell>
          <cell r="AV601" t="str">
            <v>-</v>
          </cell>
          <cell r="AW601" t="str">
            <v>-</v>
          </cell>
          <cell r="AX601" t="str">
            <v>-</v>
          </cell>
          <cell r="AY601" t="str">
            <v>-</v>
          </cell>
          <cell r="AZ601" t="str">
            <v>-</v>
          </cell>
          <cell r="BA601" t="str">
            <v>-</v>
          </cell>
          <cell r="BB601" t="str">
            <v>-</v>
          </cell>
          <cell r="BC601" t="str">
            <v>-</v>
          </cell>
          <cell r="BD601" t="str">
            <v>-</v>
          </cell>
          <cell r="BE601" t="str">
            <v>-</v>
          </cell>
          <cell r="BF601" t="str">
            <v>-</v>
          </cell>
          <cell r="BG601" t="str">
            <v>-</v>
          </cell>
          <cell r="BH601" t="str">
            <v>-</v>
          </cell>
          <cell r="BI601" t="str">
            <v>-</v>
          </cell>
          <cell r="BJ601" t="str">
            <v>-</v>
          </cell>
          <cell r="BK601" t="str">
            <v>-</v>
          </cell>
          <cell r="BL601" t="str">
            <v>-</v>
          </cell>
          <cell r="BM601" t="str">
            <v>20549</v>
          </cell>
          <cell r="BN601" t="str">
            <v>-</v>
          </cell>
          <cell r="BO601" t="str">
            <v>-</v>
          </cell>
          <cell r="BP601" t="str">
            <v>-</v>
          </cell>
          <cell r="BQ601" t="str">
            <v>-</v>
          </cell>
          <cell r="BR601" t="str">
            <v>-</v>
          </cell>
          <cell r="BS601" t="str">
            <v>-</v>
          </cell>
          <cell r="BT601" t="str">
            <v>-</v>
          </cell>
          <cell r="BU601" t="str">
            <v>-</v>
          </cell>
          <cell r="BV601" t="str">
            <v>-</v>
          </cell>
          <cell r="BW601" t="str">
            <v>-</v>
          </cell>
          <cell r="BX601" t="str">
            <v>-</v>
          </cell>
          <cell r="BY601" t="str">
            <v>-</v>
          </cell>
          <cell r="CB601" t="str">
            <v>-</v>
          </cell>
          <cell r="CC601" t="str">
            <v>-</v>
          </cell>
          <cell r="CD601" t="str">
            <v>-</v>
          </cell>
          <cell r="CE601" t="str">
            <v>-</v>
          </cell>
          <cell r="CF601" t="str">
            <v>-</v>
          </cell>
          <cell r="CG601" t="str">
            <v>-</v>
          </cell>
          <cell r="CH601" t="str">
            <v>-</v>
          </cell>
          <cell r="CI601" t="str">
            <v>-</v>
          </cell>
          <cell r="CJ601" t="str">
            <v>-</v>
          </cell>
          <cell r="CK601" t="str">
            <v>-</v>
          </cell>
          <cell r="CL601" t="str">
            <v>-</v>
          </cell>
          <cell r="CM601" t="str">
            <v>-</v>
          </cell>
          <cell r="CN601" t="str">
            <v>-</v>
          </cell>
          <cell r="CO601" t="str">
            <v>-</v>
          </cell>
          <cell r="CP601" t="str">
            <v>-</v>
          </cell>
          <cell r="CQ601" t="str">
            <v>-</v>
          </cell>
          <cell r="CR601" t="str">
            <v>-</v>
          </cell>
          <cell r="CS601" t="str">
            <v>-</v>
          </cell>
          <cell r="CT601" t="str">
            <v>-</v>
          </cell>
          <cell r="CU601" t="str">
            <v>TEZOATLÁN DE SEGURA Y LUNA</v>
          </cell>
          <cell r="CV601" t="str">
            <v>-</v>
          </cell>
          <cell r="CW601" t="str">
            <v>-</v>
          </cell>
          <cell r="CX601" t="str">
            <v>-</v>
          </cell>
          <cell r="CY601" t="str">
            <v>-</v>
          </cell>
          <cell r="CZ601" t="str">
            <v>-</v>
          </cell>
          <cell r="DB601" t="str">
            <v>-</v>
          </cell>
          <cell r="DC601" t="str">
            <v>-</v>
          </cell>
          <cell r="DD601" t="str">
            <v>-</v>
          </cell>
          <cell r="DE601" t="str">
            <v>-</v>
          </cell>
          <cell r="DF601" t="str">
            <v>-</v>
          </cell>
          <cell r="DG601" t="str">
            <v>-</v>
          </cell>
        </row>
        <row r="602">
          <cell r="AT602" t="str">
            <v>-</v>
          </cell>
          <cell r="AU602" t="str">
            <v>-</v>
          </cell>
          <cell r="AV602" t="str">
            <v>-</v>
          </cell>
          <cell r="AW602" t="str">
            <v>-</v>
          </cell>
          <cell r="AX602" t="str">
            <v>-</v>
          </cell>
          <cell r="AY602" t="str">
            <v>-</v>
          </cell>
          <cell r="AZ602" t="str">
            <v>-</v>
          </cell>
          <cell r="BA602" t="str">
            <v>-</v>
          </cell>
          <cell r="BB602" t="str">
            <v>-</v>
          </cell>
          <cell r="BC602" t="str">
            <v>-</v>
          </cell>
          <cell r="BD602" t="str">
            <v>-</v>
          </cell>
          <cell r="BE602" t="str">
            <v>-</v>
          </cell>
          <cell r="BF602" t="str">
            <v>-</v>
          </cell>
          <cell r="BG602" t="str">
            <v>-</v>
          </cell>
          <cell r="BH602" t="str">
            <v>-</v>
          </cell>
          <cell r="BI602" t="str">
            <v>-</v>
          </cell>
          <cell r="BJ602" t="str">
            <v>-</v>
          </cell>
          <cell r="BK602" t="str">
            <v>-</v>
          </cell>
          <cell r="BL602" t="str">
            <v>-</v>
          </cell>
          <cell r="BM602" t="str">
            <v>20550</v>
          </cell>
          <cell r="BN602" t="str">
            <v>-</v>
          </cell>
          <cell r="BO602" t="str">
            <v>-</v>
          </cell>
          <cell r="BP602" t="str">
            <v>-</v>
          </cell>
          <cell r="BQ602" t="str">
            <v>-</v>
          </cell>
          <cell r="BR602" t="str">
            <v>-</v>
          </cell>
          <cell r="BS602" t="str">
            <v>-</v>
          </cell>
          <cell r="BT602" t="str">
            <v>-</v>
          </cell>
          <cell r="BU602" t="str">
            <v>-</v>
          </cell>
          <cell r="BV602" t="str">
            <v>-</v>
          </cell>
          <cell r="BW602" t="str">
            <v>-</v>
          </cell>
          <cell r="BX602" t="str">
            <v>-</v>
          </cell>
          <cell r="BY602" t="str">
            <v>-</v>
          </cell>
          <cell r="CB602" t="str">
            <v>-</v>
          </cell>
          <cell r="CC602" t="str">
            <v>-</v>
          </cell>
          <cell r="CD602" t="str">
            <v>-</v>
          </cell>
          <cell r="CE602" t="str">
            <v>-</v>
          </cell>
          <cell r="CF602" t="str">
            <v>-</v>
          </cell>
          <cell r="CG602" t="str">
            <v>-</v>
          </cell>
          <cell r="CH602" t="str">
            <v>-</v>
          </cell>
          <cell r="CI602" t="str">
            <v>-</v>
          </cell>
          <cell r="CJ602" t="str">
            <v>-</v>
          </cell>
          <cell r="CK602" t="str">
            <v>-</v>
          </cell>
          <cell r="CL602" t="str">
            <v>-</v>
          </cell>
          <cell r="CM602" t="str">
            <v>-</v>
          </cell>
          <cell r="CN602" t="str">
            <v>-</v>
          </cell>
          <cell r="CO602" t="str">
            <v>-</v>
          </cell>
          <cell r="CP602" t="str">
            <v>-</v>
          </cell>
          <cell r="CQ602" t="str">
            <v>-</v>
          </cell>
          <cell r="CR602" t="str">
            <v>-</v>
          </cell>
          <cell r="CS602" t="str">
            <v>-</v>
          </cell>
          <cell r="CT602" t="str">
            <v>-</v>
          </cell>
          <cell r="CU602" t="str">
            <v>SAN JERÓNIMO TLACOCHAHUAYA</v>
          </cell>
          <cell r="CV602" t="str">
            <v>-</v>
          </cell>
          <cell r="CW602" t="str">
            <v>-</v>
          </cell>
          <cell r="CX602" t="str">
            <v>-</v>
          </cell>
          <cell r="CY602" t="str">
            <v>-</v>
          </cell>
          <cell r="CZ602" t="str">
            <v>-</v>
          </cell>
          <cell r="DB602" t="str">
            <v>-</v>
          </cell>
          <cell r="DC602" t="str">
            <v>-</v>
          </cell>
          <cell r="DD602" t="str">
            <v>-</v>
          </cell>
          <cell r="DE602" t="str">
            <v>-</v>
          </cell>
          <cell r="DF602" t="str">
            <v>-</v>
          </cell>
          <cell r="DG602" t="str">
            <v>-</v>
          </cell>
        </row>
        <row r="603">
          <cell r="AT603" t="str">
            <v>-</v>
          </cell>
          <cell r="AU603" t="str">
            <v>-</v>
          </cell>
          <cell r="AV603" t="str">
            <v>-</v>
          </cell>
          <cell r="AW603" t="str">
            <v>-</v>
          </cell>
          <cell r="AX603" t="str">
            <v>-</v>
          </cell>
          <cell r="AY603" t="str">
            <v>-</v>
          </cell>
          <cell r="AZ603" t="str">
            <v>-</v>
          </cell>
          <cell r="BA603" t="str">
            <v>-</v>
          </cell>
          <cell r="BB603" t="str">
            <v>-</v>
          </cell>
          <cell r="BC603" t="str">
            <v>-</v>
          </cell>
          <cell r="BD603" t="str">
            <v>-</v>
          </cell>
          <cell r="BE603" t="str">
            <v>-</v>
          </cell>
          <cell r="BF603" t="str">
            <v>-</v>
          </cell>
          <cell r="BG603" t="str">
            <v>-</v>
          </cell>
          <cell r="BH603" t="str">
            <v>-</v>
          </cell>
          <cell r="BI603" t="str">
            <v>-</v>
          </cell>
          <cell r="BJ603" t="str">
            <v>-</v>
          </cell>
          <cell r="BK603" t="str">
            <v>-</v>
          </cell>
          <cell r="BL603" t="str">
            <v>-</v>
          </cell>
          <cell r="BM603" t="str">
            <v>20551</v>
          </cell>
          <cell r="BN603" t="str">
            <v>-</v>
          </cell>
          <cell r="BO603" t="str">
            <v>-</v>
          </cell>
          <cell r="BP603" t="str">
            <v>-</v>
          </cell>
          <cell r="BQ603" t="str">
            <v>-</v>
          </cell>
          <cell r="BR603" t="str">
            <v>-</v>
          </cell>
          <cell r="BS603" t="str">
            <v>-</v>
          </cell>
          <cell r="BT603" t="str">
            <v>-</v>
          </cell>
          <cell r="BU603" t="str">
            <v>-</v>
          </cell>
          <cell r="BV603" t="str">
            <v>-</v>
          </cell>
          <cell r="BW603" t="str">
            <v>-</v>
          </cell>
          <cell r="BX603" t="str">
            <v>-</v>
          </cell>
          <cell r="BY603" t="str">
            <v>-</v>
          </cell>
          <cell r="CB603" t="str">
            <v>-</v>
          </cell>
          <cell r="CC603" t="str">
            <v>-</v>
          </cell>
          <cell r="CD603" t="str">
            <v>-</v>
          </cell>
          <cell r="CE603" t="str">
            <v>-</v>
          </cell>
          <cell r="CF603" t="str">
            <v>-</v>
          </cell>
          <cell r="CG603" t="str">
            <v>-</v>
          </cell>
          <cell r="CH603" t="str">
            <v>-</v>
          </cell>
          <cell r="CI603" t="str">
            <v>-</v>
          </cell>
          <cell r="CJ603" t="str">
            <v>-</v>
          </cell>
          <cell r="CK603" t="str">
            <v>-</v>
          </cell>
          <cell r="CL603" t="str">
            <v>-</v>
          </cell>
          <cell r="CM603" t="str">
            <v>-</v>
          </cell>
          <cell r="CN603" t="str">
            <v>-</v>
          </cell>
          <cell r="CO603" t="str">
            <v>-</v>
          </cell>
          <cell r="CP603" t="str">
            <v>-</v>
          </cell>
          <cell r="CQ603" t="str">
            <v>-</v>
          </cell>
          <cell r="CR603" t="str">
            <v>-</v>
          </cell>
          <cell r="CS603" t="str">
            <v>-</v>
          </cell>
          <cell r="CT603" t="str">
            <v>-</v>
          </cell>
          <cell r="CU603" t="str">
            <v>TLACOLULA DE MATAMOROS</v>
          </cell>
          <cell r="CV603" t="str">
            <v>-</v>
          </cell>
          <cell r="CW603" t="str">
            <v>-</v>
          </cell>
          <cell r="CX603" t="str">
            <v>-</v>
          </cell>
          <cell r="CY603" t="str">
            <v>-</v>
          </cell>
          <cell r="CZ603" t="str">
            <v>-</v>
          </cell>
          <cell r="DB603" t="str">
            <v>-</v>
          </cell>
          <cell r="DC603" t="str">
            <v>-</v>
          </cell>
          <cell r="DD603" t="str">
            <v>-</v>
          </cell>
          <cell r="DE603" t="str">
            <v>-</v>
          </cell>
          <cell r="DF603" t="str">
            <v>-</v>
          </cell>
          <cell r="DG603" t="str">
            <v>-</v>
          </cell>
        </row>
        <row r="604">
          <cell r="AT604" t="str">
            <v>-</v>
          </cell>
          <cell r="AU604" t="str">
            <v>-</v>
          </cell>
          <cell r="AV604" t="str">
            <v>-</v>
          </cell>
          <cell r="AW604" t="str">
            <v>-</v>
          </cell>
          <cell r="AX604" t="str">
            <v>-</v>
          </cell>
          <cell r="AY604" t="str">
            <v>-</v>
          </cell>
          <cell r="AZ604" t="str">
            <v>-</v>
          </cell>
          <cell r="BA604" t="str">
            <v>-</v>
          </cell>
          <cell r="BB604" t="str">
            <v>-</v>
          </cell>
          <cell r="BC604" t="str">
            <v>-</v>
          </cell>
          <cell r="BD604" t="str">
            <v>-</v>
          </cell>
          <cell r="BE604" t="str">
            <v>-</v>
          </cell>
          <cell r="BF604" t="str">
            <v>-</v>
          </cell>
          <cell r="BG604" t="str">
            <v>-</v>
          </cell>
          <cell r="BH604" t="str">
            <v>-</v>
          </cell>
          <cell r="BI604" t="str">
            <v>-</v>
          </cell>
          <cell r="BJ604" t="str">
            <v>-</v>
          </cell>
          <cell r="BK604" t="str">
            <v>-</v>
          </cell>
          <cell r="BL604" t="str">
            <v>-</v>
          </cell>
          <cell r="BM604" t="str">
            <v>20552</v>
          </cell>
          <cell r="BN604" t="str">
            <v>-</v>
          </cell>
          <cell r="BO604" t="str">
            <v>-</v>
          </cell>
          <cell r="BP604" t="str">
            <v>-</v>
          </cell>
          <cell r="BQ604" t="str">
            <v>-</v>
          </cell>
          <cell r="BR604" t="str">
            <v>-</v>
          </cell>
          <cell r="BS604" t="str">
            <v>-</v>
          </cell>
          <cell r="BT604" t="str">
            <v>-</v>
          </cell>
          <cell r="BU604" t="str">
            <v>-</v>
          </cell>
          <cell r="BV604" t="str">
            <v>-</v>
          </cell>
          <cell r="BW604" t="str">
            <v>-</v>
          </cell>
          <cell r="BX604" t="str">
            <v>-</v>
          </cell>
          <cell r="BY604" t="str">
            <v>-</v>
          </cell>
          <cell r="CB604" t="str">
            <v>-</v>
          </cell>
          <cell r="CC604" t="str">
            <v>-</v>
          </cell>
          <cell r="CD604" t="str">
            <v>-</v>
          </cell>
          <cell r="CE604" t="str">
            <v>-</v>
          </cell>
          <cell r="CF604" t="str">
            <v>-</v>
          </cell>
          <cell r="CG604" t="str">
            <v>-</v>
          </cell>
          <cell r="CH604" t="str">
            <v>-</v>
          </cell>
          <cell r="CI604" t="str">
            <v>-</v>
          </cell>
          <cell r="CJ604" t="str">
            <v>-</v>
          </cell>
          <cell r="CK604" t="str">
            <v>-</v>
          </cell>
          <cell r="CL604" t="str">
            <v>-</v>
          </cell>
          <cell r="CM604" t="str">
            <v>-</v>
          </cell>
          <cell r="CN604" t="str">
            <v>-</v>
          </cell>
          <cell r="CO604" t="str">
            <v>-</v>
          </cell>
          <cell r="CP604" t="str">
            <v>-</v>
          </cell>
          <cell r="CQ604" t="str">
            <v>-</v>
          </cell>
          <cell r="CR604" t="str">
            <v>-</v>
          </cell>
          <cell r="CS604" t="str">
            <v>-</v>
          </cell>
          <cell r="CT604" t="str">
            <v>-</v>
          </cell>
          <cell r="CU604" t="str">
            <v>TLACOTEPEC PLUMAS</v>
          </cell>
          <cell r="CV604" t="str">
            <v>-</v>
          </cell>
          <cell r="CW604" t="str">
            <v>-</v>
          </cell>
          <cell r="CX604" t="str">
            <v>-</v>
          </cell>
          <cell r="CY604" t="str">
            <v>-</v>
          </cell>
          <cell r="CZ604" t="str">
            <v>-</v>
          </cell>
          <cell r="DB604" t="str">
            <v>-</v>
          </cell>
          <cell r="DC604" t="str">
            <v>-</v>
          </cell>
          <cell r="DD604" t="str">
            <v>-</v>
          </cell>
          <cell r="DE604" t="str">
            <v>-</v>
          </cell>
          <cell r="DF604" t="str">
            <v>-</v>
          </cell>
          <cell r="DG604" t="str">
            <v>-</v>
          </cell>
        </row>
        <row r="605">
          <cell r="AT605" t="str">
            <v>-</v>
          </cell>
          <cell r="AU605" t="str">
            <v>-</v>
          </cell>
          <cell r="AV605" t="str">
            <v>-</v>
          </cell>
          <cell r="AW605" t="str">
            <v>-</v>
          </cell>
          <cell r="AX605" t="str">
            <v>-</v>
          </cell>
          <cell r="AY605" t="str">
            <v>-</v>
          </cell>
          <cell r="AZ605" t="str">
            <v>-</v>
          </cell>
          <cell r="BA605" t="str">
            <v>-</v>
          </cell>
          <cell r="BB605" t="str">
            <v>-</v>
          </cell>
          <cell r="BC605" t="str">
            <v>-</v>
          </cell>
          <cell r="BD605" t="str">
            <v>-</v>
          </cell>
          <cell r="BE605" t="str">
            <v>-</v>
          </cell>
          <cell r="BF605" t="str">
            <v>-</v>
          </cell>
          <cell r="BG605" t="str">
            <v>-</v>
          </cell>
          <cell r="BH605" t="str">
            <v>-</v>
          </cell>
          <cell r="BI605" t="str">
            <v>-</v>
          </cell>
          <cell r="BJ605" t="str">
            <v>-</v>
          </cell>
          <cell r="BK605" t="str">
            <v>-</v>
          </cell>
          <cell r="BL605" t="str">
            <v>-</v>
          </cell>
          <cell r="BM605" t="str">
            <v>20553</v>
          </cell>
          <cell r="BN605" t="str">
            <v>-</v>
          </cell>
          <cell r="BO605" t="str">
            <v>-</v>
          </cell>
          <cell r="BP605" t="str">
            <v>-</v>
          </cell>
          <cell r="BQ605" t="str">
            <v>-</v>
          </cell>
          <cell r="BR605" t="str">
            <v>-</v>
          </cell>
          <cell r="BS605" t="str">
            <v>-</v>
          </cell>
          <cell r="BT605" t="str">
            <v>-</v>
          </cell>
          <cell r="BU605" t="str">
            <v>-</v>
          </cell>
          <cell r="BV605" t="str">
            <v>-</v>
          </cell>
          <cell r="BW605" t="str">
            <v>-</v>
          </cell>
          <cell r="BX605" t="str">
            <v>-</v>
          </cell>
          <cell r="BY605" t="str">
            <v>-</v>
          </cell>
          <cell r="CB605" t="str">
            <v>-</v>
          </cell>
          <cell r="CC605" t="str">
            <v>-</v>
          </cell>
          <cell r="CD605" t="str">
            <v>-</v>
          </cell>
          <cell r="CE605" t="str">
            <v>-</v>
          </cell>
          <cell r="CF605" t="str">
            <v>-</v>
          </cell>
          <cell r="CG605" t="str">
            <v>-</v>
          </cell>
          <cell r="CH605" t="str">
            <v>-</v>
          </cell>
          <cell r="CI605" t="str">
            <v>-</v>
          </cell>
          <cell r="CJ605" t="str">
            <v>-</v>
          </cell>
          <cell r="CK605" t="str">
            <v>-</v>
          </cell>
          <cell r="CL605" t="str">
            <v>-</v>
          </cell>
          <cell r="CM605" t="str">
            <v>-</v>
          </cell>
          <cell r="CN605" t="str">
            <v>-</v>
          </cell>
          <cell r="CO605" t="str">
            <v>-</v>
          </cell>
          <cell r="CP605" t="str">
            <v>-</v>
          </cell>
          <cell r="CQ605" t="str">
            <v>-</v>
          </cell>
          <cell r="CR605" t="str">
            <v>-</v>
          </cell>
          <cell r="CS605" t="str">
            <v>-</v>
          </cell>
          <cell r="CT605" t="str">
            <v>-</v>
          </cell>
          <cell r="CU605" t="str">
            <v>TLALIXTAC DE CABRERA</v>
          </cell>
          <cell r="CV605" t="str">
            <v>-</v>
          </cell>
          <cell r="CW605" t="str">
            <v>-</v>
          </cell>
          <cell r="CX605" t="str">
            <v>-</v>
          </cell>
          <cell r="CY605" t="str">
            <v>-</v>
          </cell>
          <cell r="CZ605" t="str">
            <v>-</v>
          </cell>
          <cell r="DB605" t="str">
            <v>-</v>
          </cell>
          <cell r="DC605" t="str">
            <v>-</v>
          </cell>
          <cell r="DD605" t="str">
            <v>-</v>
          </cell>
          <cell r="DE605" t="str">
            <v>-</v>
          </cell>
          <cell r="DF605" t="str">
            <v>-</v>
          </cell>
          <cell r="DG605" t="str">
            <v>-</v>
          </cell>
        </row>
        <row r="606">
          <cell r="AT606" t="str">
            <v>-</v>
          </cell>
          <cell r="AU606" t="str">
            <v>-</v>
          </cell>
          <cell r="AV606" t="str">
            <v>-</v>
          </cell>
          <cell r="AW606" t="str">
            <v>-</v>
          </cell>
          <cell r="AX606" t="str">
            <v>-</v>
          </cell>
          <cell r="AY606" t="str">
            <v>-</v>
          </cell>
          <cell r="AZ606" t="str">
            <v>-</v>
          </cell>
          <cell r="BA606" t="str">
            <v>-</v>
          </cell>
          <cell r="BB606" t="str">
            <v>-</v>
          </cell>
          <cell r="BC606" t="str">
            <v>-</v>
          </cell>
          <cell r="BD606" t="str">
            <v>-</v>
          </cell>
          <cell r="BE606" t="str">
            <v>-</v>
          </cell>
          <cell r="BF606" t="str">
            <v>-</v>
          </cell>
          <cell r="BG606" t="str">
            <v>-</v>
          </cell>
          <cell r="BH606" t="str">
            <v>-</v>
          </cell>
          <cell r="BI606" t="str">
            <v>-</v>
          </cell>
          <cell r="BJ606" t="str">
            <v>-</v>
          </cell>
          <cell r="BK606" t="str">
            <v>-</v>
          </cell>
          <cell r="BL606" t="str">
            <v>-</v>
          </cell>
          <cell r="BM606" t="str">
            <v>20554</v>
          </cell>
          <cell r="BN606" t="str">
            <v>-</v>
          </cell>
          <cell r="BO606" t="str">
            <v>-</v>
          </cell>
          <cell r="BP606" t="str">
            <v>-</v>
          </cell>
          <cell r="BQ606" t="str">
            <v>-</v>
          </cell>
          <cell r="BR606" t="str">
            <v>-</v>
          </cell>
          <cell r="BS606" t="str">
            <v>-</v>
          </cell>
          <cell r="BT606" t="str">
            <v>-</v>
          </cell>
          <cell r="BU606" t="str">
            <v>-</v>
          </cell>
          <cell r="BV606" t="str">
            <v>-</v>
          </cell>
          <cell r="BW606" t="str">
            <v>-</v>
          </cell>
          <cell r="BX606" t="str">
            <v>-</v>
          </cell>
          <cell r="BY606" t="str">
            <v>-</v>
          </cell>
          <cell r="CB606" t="str">
            <v>-</v>
          </cell>
          <cell r="CC606" t="str">
            <v>-</v>
          </cell>
          <cell r="CD606" t="str">
            <v>-</v>
          </cell>
          <cell r="CE606" t="str">
            <v>-</v>
          </cell>
          <cell r="CF606" t="str">
            <v>-</v>
          </cell>
          <cell r="CG606" t="str">
            <v>-</v>
          </cell>
          <cell r="CH606" t="str">
            <v>-</v>
          </cell>
          <cell r="CI606" t="str">
            <v>-</v>
          </cell>
          <cell r="CJ606" t="str">
            <v>-</v>
          </cell>
          <cell r="CK606" t="str">
            <v>-</v>
          </cell>
          <cell r="CL606" t="str">
            <v>-</v>
          </cell>
          <cell r="CM606" t="str">
            <v>-</v>
          </cell>
          <cell r="CN606" t="str">
            <v>-</v>
          </cell>
          <cell r="CO606" t="str">
            <v>-</v>
          </cell>
          <cell r="CP606" t="str">
            <v>-</v>
          </cell>
          <cell r="CQ606" t="str">
            <v>-</v>
          </cell>
          <cell r="CR606" t="str">
            <v>-</v>
          </cell>
          <cell r="CS606" t="str">
            <v>-</v>
          </cell>
          <cell r="CT606" t="str">
            <v>-</v>
          </cell>
          <cell r="CU606" t="str">
            <v>TOTONTEPEC VILLA DE MORELOS</v>
          </cell>
          <cell r="CV606" t="str">
            <v>-</v>
          </cell>
          <cell r="CW606" t="str">
            <v>-</v>
          </cell>
          <cell r="CX606" t="str">
            <v>-</v>
          </cell>
          <cell r="CY606" t="str">
            <v>-</v>
          </cell>
          <cell r="CZ606" t="str">
            <v>-</v>
          </cell>
          <cell r="DB606" t="str">
            <v>-</v>
          </cell>
          <cell r="DC606" t="str">
            <v>-</v>
          </cell>
          <cell r="DD606" t="str">
            <v>-</v>
          </cell>
          <cell r="DE606" t="str">
            <v>-</v>
          </cell>
          <cell r="DF606" t="str">
            <v>-</v>
          </cell>
          <cell r="DG606" t="str">
            <v>-</v>
          </cell>
        </row>
        <row r="607">
          <cell r="AT607" t="str">
            <v>-</v>
          </cell>
          <cell r="AU607" t="str">
            <v>-</v>
          </cell>
          <cell r="AV607" t="str">
            <v>-</v>
          </cell>
          <cell r="AW607" t="str">
            <v>-</v>
          </cell>
          <cell r="AX607" t="str">
            <v>-</v>
          </cell>
          <cell r="AY607" t="str">
            <v>-</v>
          </cell>
          <cell r="AZ607" t="str">
            <v>-</v>
          </cell>
          <cell r="BA607" t="str">
            <v>-</v>
          </cell>
          <cell r="BB607" t="str">
            <v>-</v>
          </cell>
          <cell r="BC607" t="str">
            <v>-</v>
          </cell>
          <cell r="BD607" t="str">
            <v>-</v>
          </cell>
          <cell r="BE607" t="str">
            <v>-</v>
          </cell>
          <cell r="BF607" t="str">
            <v>-</v>
          </cell>
          <cell r="BG607" t="str">
            <v>-</v>
          </cell>
          <cell r="BH607" t="str">
            <v>-</v>
          </cell>
          <cell r="BI607" t="str">
            <v>-</v>
          </cell>
          <cell r="BJ607" t="str">
            <v>-</v>
          </cell>
          <cell r="BK607" t="str">
            <v>-</v>
          </cell>
          <cell r="BL607" t="str">
            <v>-</v>
          </cell>
          <cell r="BM607" t="str">
            <v>20555</v>
          </cell>
          <cell r="BN607" t="str">
            <v>-</v>
          </cell>
          <cell r="BO607" t="str">
            <v>-</v>
          </cell>
          <cell r="BP607" t="str">
            <v>-</v>
          </cell>
          <cell r="BQ607" t="str">
            <v>-</v>
          </cell>
          <cell r="BR607" t="str">
            <v>-</v>
          </cell>
          <cell r="BS607" t="str">
            <v>-</v>
          </cell>
          <cell r="BT607" t="str">
            <v>-</v>
          </cell>
          <cell r="BU607" t="str">
            <v>-</v>
          </cell>
          <cell r="BV607" t="str">
            <v>-</v>
          </cell>
          <cell r="BW607" t="str">
            <v>-</v>
          </cell>
          <cell r="BX607" t="str">
            <v>-</v>
          </cell>
          <cell r="BY607" t="str">
            <v>-</v>
          </cell>
          <cell r="CB607" t="str">
            <v>-</v>
          </cell>
          <cell r="CC607" t="str">
            <v>-</v>
          </cell>
          <cell r="CD607" t="str">
            <v>-</v>
          </cell>
          <cell r="CE607" t="str">
            <v>-</v>
          </cell>
          <cell r="CF607" t="str">
            <v>-</v>
          </cell>
          <cell r="CG607" t="str">
            <v>-</v>
          </cell>
          <cell r="CH607" t="str">
            <v>-</v>
          </cell>
          <cell r="CI607" t="str">
            <v>-</v>
          </cell>
          <cell r="CJ607" t="str">
            <v>-</v>
          </cell>
          <cell r="CK607" t="str">
            <v>-</v>
          </cell>
          <cell r="CL607" t="str">
            <v>-</v>
          </cell>
          <cell r="CM607" t="str">
            <v>-</v>
          </cell>
          <cell r="CN607" t="str">
            <v>-</v>
          </cell>
          <cell r="CO607" t="str">
            <v>-</v>
          </cell>
          <cell r="CP607" t="str">
            <v>-</v>
          </cell>
          <cell r="CQ607" t="str">
            <v>-</v>
          </cell>
          <cell r="CR607" t="str">
            <v>-</v>
          </cell>
          <cell r="CS607" t="str">
            <v>-</v>
          </cell>
          <cell r="CT607" t="str">
            <v>-</v>
          </cell>
          <cell r="CU607" t="str">
            <v>TRINIDAD ZAACHILA</v>
          </cell>
          <cell r="CV607" t="str">
            <v>-</v>
          </cell>
          <cell r="CW607" t="str">
            <v>-</v>
          </cell>
          <cell r="CX607" t="str">
            <v>-</v>
          </cell>
          <cell r="CY607" t="str">
            <v>-</v>
          </cell>
          <cell r="CZ607" t="str">
            <v>-</v>
          </cell>
          <cell r="DB607" t="str">
            <v>-</v>
          </cell>
          <cell r="DC607" t="str">
            <v>-</v>
          </cell>
          <cell r="DD607" t="str">
            <v>-</v>
          </cell>
          <cell r="DE607" t="str">
            <v>-</v>
          </cell>
          <cell r="DF607" t="str">
            <v>-</v>
          </cell>
          <cell r="DG607" t="str">
            <v>-</v>
          </cell>
        </row>
        <row r="608">
          <cell r="AT608" t="str">
            <v>-</v>
          </cell>
          <cell r="AU608" t="str">
            <v>-</v>
          </cell>
          <cell r="AV608" t="str">
            <v>-</v>
          </cell>
          <cell r="AW608" t="str">
            <v>-</v>
          </cell>
          <cell r="AX608" t="str">
            <v>-</v>
          </cell>
          <cell r="AY608" t="str">
            <v>-</v>
          </cell>
          <cell r="AZ608" t="str">
            <v>-</v>
          </cell>
          <cell r="BA608" t="str">
            <v>-</v>
          </cell>
          <cell r="BB608" t="str">
            <v>-</v>
          </cell>
          <cell r="BC608" t="str">
            <v>-</v>
          </cell>
          <cell r="BD608" t="str">
            <v>-</v>
          </cell>
          <cell r="BE608" t="str">
            <v>-</v>
          </cell>
          <cell r="BF608" t="str">
            <v>-</v>
          </cell>
          <cell r="BG608" t="str">
            <v>-</v>
          </cell>
          <cell r="BH608" t="str">
            <v>-</v>
          </cell>
          <cell r="BI608" t="str">
            <v>-</v>
          </cell>
          <cell r="BJ608" t="str">
            <v>-</v>
          </cell>
          <cell r="BK608" t="str">
            <v>-</v>
          </cell>
          <cell r="BL608" t="str">
            <v>-</v>
          </cell>
          <cell r="BM608" t="str">
            <v>20556</v>
          </cell>
          <cell r="BN608" t="str">
            <v>-</v>
          </cell>
          <cell r="BO608" t="str">
            <v>-</v>
          </cell>
          <cell r="BP608" t="str">
            <v>-</v>
          </cell>
          <cell r="BQ608" t="str">
            <v>-</v>
          </cell>
          <cell r="BR608" t="str">
            <v>-</v>
          </cell>
          <cell r="BS608" t="str">
            <v>-</v>
          </cell>
          <cell r="BT608" t="str">
            <v>-</v>
          </cell>
          <cell r="BU608" t="str">
            <v>-</v>
          </cell>
          <cell r="BV608" t="str">
            <v>-</v>
          </cell>
          <cell r="BW608" t="str">
            <v>-</v>
          </cell>
          <cell r="BX608" t="str">
            <v>-</v>
          </cell>
          <cell r="BY608" t="str">
            <v>-</v>
          </cell>
          <cell r="CB608" t="str">
            <v>-</v>
          </cell>
          <cell r="CC608" t="str">
            <v>-</v>
          </cell>
          <cell r="CD608" t="str">
            <v>-</v>
          </cell>
          <cell r="CE608" t="str">
            <v>-</v>
          </cell>
          <cell r="CF608" t="str">
            <v>-</v>
          </cell>
          <cell r="CG608" t="str">
            <v>-</v>
          </cell>
          <cell r="CH608" t="str">
            <v>-</v>
          </cell>
          <cell r="CI608" t="str">
            <v>-</v>
          </cell>
          <cell r="CJ608" t="str">
            <v>-</v>
          </cell>
          <cell r="CK608" t="str">
            <v>-</v>
          </cell>
          <cell r="CL608" t="str">
            <v>-</v>
          </cell>
          <cell r="CM608" t="str">
            <v>-</v>
          </cell>
          <cell r="CN608" t="str">
            <v>-</v>
          </cell>
          <cell r="CO608" t="str">
            <v>-</v>
          </cell>
          <cell r="CP608" t="str">
            <v>-</v>
          </cell>
          <cell r="CQ608" t="str">
            <v>-</v>
          </cell>
          <cell r="CR608" t="str">
            <v>-</v>
          </cell>
          <cell r="CS608" t="str">
            <v>-</v>
          </cell>
          <cell r="CT608" t="str">
            <v>-</v>
          </cell>
          <cell r="CU608" t="str">
            <v>LA TRINIDAD VISTA HERMOSA</v>
          </cell>
          <cell r="CV608" t="str">
            <v>-</v>
          </cell>
          <cell r="CW608" t="str">
            <v>-</v>
          </cell>
          <cell r="CX608" t="str">
            <v>-</v>
          </cell>
          <cell r="CY608" t="str">
            <v>-</v>
          </cell>
          <cell r="CZ608" t="str">
            <v>-</v>
          </cell>
          <cell r="DB608" t="str">
            <v>-</v>
          </cell>
          <cell r="DC608" t="str">
            <v>-</v>
          </cell>
          <cell r="DD608" t="str">
            <v>-</v>
          </cell>
          <cell r="DE608" t="str">
            <v>-</v>
          </cell>
          <cell r="DF608" t="str">
            <v>-</v>
          </cell>
          <cell r="DG608" t="str">
            <v>-</v>
          </cell>
        </row>
        <row r="609">
          <cell r="AT609" t="str">
            <v>-</v>
          </cell>
          <cell r="AU609" t="str">
            <v>-</v>
          </cell>
          <cell r="AV609" t="str">
            <v>-</v>
          </cell>
          <cell r="AW609" t="str">
            <v>-</v>
          </cell>
          <cell r="AX609" t="str">
            <v>-</v>
          </cell>
          <cell r="AY609" t="str">
            <v>-</v>
          </cell>
          <cell r="AZ609" t="str">
            <v>-</v>
          </cell>
          <cell r="BA609" t="str">
            <v>-</v>
          </cell>
          <cell r="BB609" t="str">
            <v>-</v>
          </cell>
          <cell r="BC609" t="str">
            <v>-</v>
          </cell>
          <cell r="BD609" t="str">
            <v>-</v>
          </cell>
          <cell r="BE609" t="str">
            <v>-</v>
          </cell>
          <cell r="BF609" t="str">
            <v>-</v>
          </cell>
          <cell r="BG609" t="str">
            <v>-</v>
          </cell>
          <cell r="BH609" t="str">
            <v>-</v>
          </cell>
          <cell r="BI609" t="str">
            <v>-</v>
          </cell>
          <cell r="BJ609" t="str">
            <v>-</v>
          </cell>
          <cell r="BK609" t="str">
            <v>-</v>
          </cell>
          <cell r="BL609" t="str">
            <v>-</v>
          </cell>
          <cell r="BM609" t="str">
            <v>20557</v>
          </cell>
          <cell r="BN609" t="str">
            <v>-</v>
          </cell>
          <cell r="BO609" t="str">
            <v>-</v>
          </cell>
          <cell r="BP609" t="str">
            <v>-</v>
          </cell>
          <cell r="BQ609" t="str">
            <v>-</v>
          </cell>
          <cell r="BR609" t="str">
            <v>-</v>
          </cell>
          <cell r="BS609" t="str">
            <v>-</v>
          </cell>
          <cell r="BT609" t="str">
            <v>-</v>
          </cell>
          <cell r="BU609" t="str">
            <v>-</v>
          </cell>
          <cell r="BV609" t="str">
            <v>-</v>
          </cell>
          <cell r="BW609" t="str">
            <v>-</v>
          </cell>
          <cell r="BX609" t="str">
            <v>-</v>
          </cell>
          <cell r="BY609" t="str">
            <v>-</v>
          </cell>
          <cell r="CB609" t="str">
            <v>-</v>
          </cell>
          <cell r="CC609" t="str">
            <v>-</v>
          </cell>
          <cell r="CD609" t="str">
            <v>-</v>
          </cell>
          <cell r="CE609" t="str">
            <v>-</v>
          </cell>
          <cell r="CF609" t="str">
            <v>-</v>
          </cell>
          <cell r="CG609" t="str">
            <v>-</v>
          </cell>
          <cell r="CH609" t="str">
            <v>-</v>
          </cell>
          <cell r="CI609" t="str">
            <v>-</v>
          </cell>
          <cell r="CJ609" t="str">
            <v>-</v>
          </cell>
          <cell r="CK609" t="str">
            <v>-</v>
          </cell>
          <cell r="CL609" t="str">
            <v>-</v>
          </cell>
          <cell r="CM609" t="str">
            <v>-</v>
          </cell>
          <cell r="CN609" t="str">
            <v>-</v>
          </cell>
          <cell r="CO609" t="str">
            <v>-</v>
          </cell>
          <cell r="CP609" t="str">
            <v>-</v>
          </cell>
          <cell r="CQ609" t="str">
            <v>-</v>
          </cell>
          <cell r="CR609" t="str">
            <v>-</v>
          </cell>
          <cell r="CS609" t="str">
            <v>-</v>
          </cell>
          <cell r="CT609" t="str">
            <v>-</v>
          </cell>
          <cell r="CU609" t="str">
            <v>UNIÓN HIDALGO</v>
          </cell>
          <cell r="CV609" t="str">
            <v>-</v>
          </cell>
          <cell r="CW609" t="str">
            <v>-</v>
          </cell>
          <cell r="CX609" t="str">
            <v>-</v>
          </cell>
          <cell r="CY609" t="str">
            <v>-</v>
          </cell>
          <cell r="CZ609" t="str">
            <v>-</v>
          </cell>
          <cell r="DB609" t="str">
            <v>-</v>
          </cell>
          <cell r="DC609" t="str">
            <v>-</v>
          </cell>
          <cell r="DD609" t="str">
            <v>-</v>
          </cell>
          <cell r="DE609" t="str">
            <v>-</v>
          </cell>
          <cell r="DF609" t="str">
            <v>-</v>
          </cell>
          <cell r="DG609" t="str">
            <v>-</v>
          </cell>
        </row>
        <row r="610">
          <cell r="AT610" t="str">
            <v>-</v>
          </cell>
          <cell r="AU610" t="str">
            <v>-</v>
          </cell>
          <cell r="AV610" t="str">
            <v>-</v>
          </cell>
          <cell r="AW610" t="str">
            <v>-</v>
          </cell>
          <cell r="AX610" t="str">
            <v>-</v>
          </cell>
          <cell r="AY610" t="str">
            <v>-</v>
          </cell>
          <cell r="AZ610" t="str">
            <v>-</v>
          </cell>
          <cell r="BA610" t="str">
            <v>-</v>
          </cell>
          <cell r="BB610" t="str">
            <v>-</v>
          </cell>
          <cell r="BC610" t="str">
            <v>-</v>
          </cell>
          <cell r="BD610" t="str">
            <v>-</v>
          </cell>
          <cell r="BE610" t="str">
            <v>-</v>
          </cell>
          <cell r="BF610" t="str">
            <v>-</v>
          </cell>
          <cell r="BG610" t="str">
            <v>-</v>
          </cell>
          <cell r="BH610" t="str">
            <v>-</v>
          </cell>
          <cell r="BI610" t="str">
            <v>-</v>
          </cell>
          <cell r="BJ610" t="str">
            <v>-</v>
          </cell>
          <cell r="BK610" t="str">
            <v>-</v>
          </cell>
          <cell r="BL610" t="str">
            <v>-</v>
          </cell>
          <cell r="BM610" t="str">
            <v>20558</v>
          </cell>
          <cell r="BN610" t="str">
            <v>-</v>
          </cell>
          <cell r="BO610" t="str">
            <v>-</v>
          </cell>
          <cell r="BP610" t="str">
            <v>-</v>
          </cell>
          <cell r="BQ610" t="str">
            <v>-</v>
          </cell>
          <cell r="BR610" t="str">
            <v>-</v>
          </cell>
          <cell r="BS610" t="str">
            <v>-</v>
          </cell>
          <cell r="BT610" t="str">
            <v>-</v>
          </cell>
          <cell r="BU610" t="str">
            <v>-</v>
          </cell>
          <cell r="BV610" t="str">
            <v>-</v>
          </cell>
          <cell r="BW610" t="str">
            <v>-</v>
          </cell>
          <cell r="BX610" t="str">
            <v>-</v>
          </cell>
          <cell r="BY610" t="str">
            <v>-</v>
          </cell>
          <cell r="CB610" t="str">
            <v>-</v>
          </cell>
          <cell r="CC610" t="str">
            <v>-</v>
          </cell>
          <cell r="CD610" t="str">
            <v>-</v>
          </cell>
          <cell r="CE610" t="str">
            <v>-</v>
          </cell>
          <cell r="CF610" t="str">
            <v>-</v>
          </cell>
          <cell r="CG610" t="str">
            <v>-</v>
          </cell>
          <cell r="CH610" t="str">
            <v>-</v>
          </cell>
          <cell r="CI610" t="str">
            <v>-</v>
          </cell>
          <cell r="CJ610" t="str">
            <v>-</v>
          </cell>
          <cell r="CK610" t="str">
            <v>-</v>
          </cell>
          <cell r="CL610" t="str">
            <v>-</v>
          </cell>
          <cell r="CM610" t="str">
            <v>-</v>
          </cell>
          <cell r="CN610" t="str">
            <v>-</v>
          </cell>
          <cell r="CO610" t="str">
            <v>-</v>
          </cell>
          <cell r="CP610" t="str">
            <v>-</v>
          </cell>
          <cell r="CQ610" t="str">
            <v>-</v>
          </cell>
          <cell r="CR610" t="str">
            <v>-</v>
          </cell>
          <cell r="CS610" t="str">
            <v>-</v>
          </cell>
          <cell r="CT610" t="str">
            <v>-</v>
          </cell>
          <cell r="CU610" t="str">
            <v>VALERIO TRUJANO</v>
          </cell>
          <cell r="CV610" t="str">
            <v>-</v>
          </cell>
          <cell r="CW610" t="str">
            <v>-</v>
          </cell>
          <cell r="CX610" t="str">
            <v>-</v>
          </cell>
          <cell r="CY610" t="str">
            <v>-</v>
          </cell>
          <cell r="CZ610" t="str">
            <v>-</v>
          </cell>
          <cell r="DB610" t="str">
            <v>-</v>
          </cell>
          <cell r="DC610" t="str">
            <v>-</v>
          </cell>
          <cell r="DD610" t="str">
            <v>-</v>
          </cell>
          <cell r="DE610" t="str">
            <v>-</v>
          </cell>
          <cell r="DF610" t="str">
            <v>-</v>
          </cell>
          <cell r="DG610" t="str">
            <v>-</v>
          </cell>
        </row>
        <row r="611">
          <cell r="AT611" t="str">
            <v>-</v>
          </cell>
          <cell r="AU611" t="str">
            <v>-</v>
          </cell>
          <cell r="AV611" t="str">
            <v>-</v>
          </cell>
          <cell r="AW611" t="str">
            <v>-</v>
          </cell>
          <cell r="AX611" t="str">
            <v>-</v>
          </cell>
          <cell r="AY611" t="str">
            <v>-</v>
          </cell>
          <cell r="AZ611" t="str">
            <v>-</v>
          </cell>
          <cell r="BA611" t="str">
            <v>-</v>
          </cell>
          <cell r="BB611" t="str">
            <v>-</v>
          </cell>
          <cell r="BC611" t="str">
            <v>-</v>
          </cell>
          <cell r="BD611" t="str">
            <v>-</v>
          </cell>
          <cell r="BE611" t="str">
            <v>-</v>
          </cell>
          <cell r="BF611" t="str">
            <v>-</v>
          </cell>
          <cell r="BG611" t="str">
            <v>-</v>
          </cell>
          <cell r="BH611" t="str">
            <v>-</v>
          </cell>
          <cell r="BI611" t="str">
            <v>-</v>
          </cell>
          <cell r="BJ611" t="str">
            <v>-</v>
          </cell>
          <cell r="BK611" t="str">
            <v>-</v>
          </cell>
          <cell r="BL611" t="str">
            <v>-</v>
          </cell>
          <cell r="BM611" t="str">
            <v>20559</v>
          </cell>
          <cell r="BN611" t="str">
            <v>-</v>
          </cell>
          <cell r="BO611" t="str">
            <v>-</v>
          </cell>
          <cell r="BP611" t="str">
            <v>-</v>
          </cell>
          <cell r="BQ611" t="str">
            <v>-</v>
          </cell>
          <cell r="BR611" t="str">
            <v>-</v>
          </cell>
          <cell r="BS611" t="str">
            <v>-</v>
          </cell>
          <cell r="BT611" t="str">
            <v>-</v>
          </cell>
          <cell r="BU611" t="str">
            <v>-</v>
          </cell>
          <cell r="BV611" t="str">
            <v>-</v>
          </cell>
          <cell r="BW611" t="str">
            <v>-</v>
          </cell>
          <cell r="BX611" t="str">
            <v>-</v>
          </cell>
          <cell r="BY611" t="str">
            <v>-</v>
          </cell>
          <cell r="CB611" t="str">
            <v>-</v>
          </cell>
          <cell r="CC611" t="str">
            <v>-</v>
          </cell>
          <cell r="CD611" t="str">
            <v>-</v>
          </cell>
          <cell r="CE611" t="str">
            <v>-</v>
          </cell>
          <cell r="CF611" t="str">
            <v>-</v>
          </cell>
          <cell r="CG611" t="str">
            <v>-</v>
          </cell>
          <cell r="CH611" t="str">
            <v>-</v>
          </cell>
          <cell r="CI611" t="str">
            <v>-</v>
          </cell>
          <cell r="CJ611" t="str">
            <v>-</v>
          </cell>
          <cell r="CK611" t="str">
            <v>-</v>
          </cell>
          <cell r="CL611" t="str">
            <v>-</v>
          </cell>
          <cell r="CM611" t="str">
            <v>-</v>
          </cell>
          <cell r="CN611" t="str">
            <v>-</v>
          </cell>
          <cell r="CO611" t="str">
            <v>-</v>
          </cell>
          <cell r="CP611" t="str">
            <v>-</v>
          </cell>
          <cell r="CQ611" t="str">
            <v>-</v>
          </cell>
          <cell r="CR611" t="str">
            <v>-</v>
          </cell>
          <cell r="CS611" t="str">
            <v>-</v>
          </cell>
          <cell r="CT611" t="str">
            <v>-</v>
          </cell>
          <cell r="CU611" t="str">
            <v>SAN JUAN BAUTISTA VALLE NACIONAL</v>
          </cell>
          <cell r="CV611" t="str">
            <v>-</v>
          </cell>
          <cell r="CW611" t="str">
            <v>-</v>
          </cell>
          <cell r="CX611" t="str">
            <v>-</v>
          </cell>
          <cell r="CY611" t="str">
            <v>-</v>
          </cell>
          <cell r="CZ611" t="str">
            <v>-</v>
          </cell>
          <cell r="DB611" t="str">
            <v>-</v>
          </cell>
          <cell r="DC611" t="str">
            <v>-</v>
          </cell>
          <cell r="DD611" t="str">
            <v>-</v>
          </cell>
          <cell r="DE611" t="str">
            <v>-</v>
          </cell>
          <cell r="DF611" t="str">
            <v>-</v>
          </cell>
          <cell r="DG611" t="str">
            <v>-</v>
          </cell>
        </row>
        <row r="612">
          <cell r="AT612" t="str">
            <v>-</v>
          </cell>
          <cell r="AU612" t="str">
            <v>-</v>
          </cell>
          <cell r="AV612" t="str">
            <v>-</v>
          </cell>
          <cell r="AW612" t="str">
            <v>-</v>
          </cell>
          <cell r="AX612" t="str">
            <v>-</v>
          </cell>
          <cell r="AY612" t="str">
            <v>-</v>
          </cell>
          <cell r="AZ612" t="str">
            <v>-</v>
          </cell>
          <cell r="BA612" t="str">
            <v>-</v>
          </cell>
          <cell r="BB612" t="str">
            <v>-</v>
          </cell>
          <cell r="BC612" t="str">
            <v>-</v>
          </cell>
          <cell r="BD612" t="str">
            <v>-</v>
          </cell>
          <cell r="BE612" t="str">
            <v>-</v>
          </cell>
          <cell r="BF612" t="str">
            <v>-</v>
          </cell>
          <cell r="BG612" t="str">
            <v>-</v>
          </cell>
          <cell r="BH612" t="str">
            <v>-</v>
          </cell>
          <cell r="BI612" t="str">
            <v>-</v>
          </cell>
          <cell r="BJ612" t="str">
            <v>-</v>
          </cell>
          <cell r="BK612" t="str">
            <v>-</v>
          </cell>
          <cell r="BL612" t="str">
            <v>-</v>
          </cell>
          <cell r="BM612" t="str">
            <v>20560</v>
          </cell>
          <cell r="BN612" t="str">
            <v>-</v>
          </cell>
          <cell r="BO612" t="str">
            <v>-</v>
          </cell>
          <cell r="BP612" t="str">
            <v>-</v>
          </cell>
          <cell r="BQ612" t="str">
            <v>-</v>
          </cell>
          <cell r="BR612" t="str">
            <v>-</v>
          </cell>
          <cell r="BS612" t="str">
            <v>-</v>
          </cell>
          <cell r="BT612" t="str">
            <v>-</v>
          </cell>
          <cell r="BU612" t="str">
            <v>-</v>
          </cell>
          <cell r="BV612" t="str">
            <v>-</v>
          </cell>
          <cell r="BW612" t="str">
            <v>-</v>
          </cell>
          <cell r="BX612" t="str">
            <v>-</v>
          </cell>
          <cell r="BY612" t="str">
            <v>-</v>
          </cell>
          <cell r="CB612" t="str">
            <v>-</v>
          </cell>
          <cell r="CC612" t="str">
            <v>-</v>
          </cell>
          <cell r="CD612" t="str">
            <v>-</v>
          </cell>
          <cell r="CE612" t="str">
            <v>-</v>
          </cell>
          <cell r="CF612" t="str">
            <v>-</v>
          </cell>
          <cell r="CG612" t="str">
            <v>-</v>
          </cell>
          <cell r="CH612" t="str">
            <v>-</v>
          </cell>
          <cell r="CI612" t="str">
            <v>-</v>
          </cell>
          <cell r="CJ612" t="str">
            <v>-</v>
          </cell>
          <cell r="CK612" t="str">
            <v>-</v>
          </cell>
          <cell r="CL612" t="str">
            <v>-</v>
          </cell>
          <cell r="CM612" t="str">
            <v>-</v>
          </cell>
          <cell r="CN612" t="str">
            <v>-</v>
          </cell>
          <cell r="CO612" t="str">
            <v>-</v>
          </cell>
          <cell r="CP612" t="str">
            <v>-</v>
          </cell>
          <cell r="CQ612" t="str">
            <v>-</v>
          </cell>
          <cell r="CR612" t="str">
            <v>-</v>
          </cell>
          <cell r="CS612" t="str">
            <v>-</v>
          </cell>
          <cell r="CT612" t="str">
            <v>-</v>
          </cell>
          <cell r="CU612" t="str">
            <v>VILLA DÍAZ ORDAZ</v>
          </cell>
          <cell r="CV612" t="str">
            <v>-</v>
          </cell>
          <cell r="CW612" t="str">
            <v>-</v>
          </cell>
          <cell r="CX612" t="str">
            <v>-</v>
          </cell>
          <cell r="CY612" t="str">
            <v>-</v>
          </cell>
          <cell r="CZ612" t="str">
            <v>-</v>
          </cell>
          <cell r="DB612" t="str">
            <v>-</v>
          </cell>
          <cell r="DC612" t="str">
            <v>-</v>
          </cell>
          <cell r="DD612" t="str">
            <v>-</v>
          </cell>
          <cell r="DE612" t="str">
            <v>-</v>
          </cell>
          <cell r="DF612" t="str">
            <v>-</v>
          </cell>
          <cell r="DG612" t="str">
            <v>-</v>
          </cell>
        </row>
        <row r="613">
          <cell r="AT613" t="str">
            <v>-</v>
          </cell>
          <cell r="AU613" t="str">
            <v>-</v>
          </cell>
          <cell r="AV613" t="str">
            <v>-</v>
          </cell>
          <cell r="AW613" t="str">
            <v>-</v>
          </cell>
          <cell r="AX613" t="str">
            <v>-</v>
          </cell>
          <cell r="AY613" t="str">
            <v>-</v>
          </cell>
          <cell r="AZ613" t="str">
            <v>-</v>
          </cell>
          <cell r="BA613" t="str">
            <v>-</v>
          </cell>
          <cell r="BB613" t="str">
            <v>-</v>
          </cell>
          <cell r="BC613" t="str">
            <v>-</v>
          </cell>
          <cell r="BD613" t="str">
            <v>-</v>
          </cell>
          <cell r="BE613" t="str">
            <v>-</v>
          </cell>
          <cell r="BF613" t="str">
            <v>-</v>
          </cell>
          <cell r="BG613" t="str">
            <v>-</v>
          </cell>
          <cell r="BH613" t="str">
            <v>-</v>
          </cell>
          <cell r="BI613" t="str">
            <v>-</v>
          </cell>
          <cell r="BJ613" t="str">
            <v>-</v>
          </cell>
          <cell r="BK613" t="str">
            <v>-</v>
          </cell>
          <cell r="BL613" t="str">
            <v>-</v>
          </cell>
          <cell r="BM613" t="str">
            <v>20561</v>
          </cell>
          <cell r="BN613" t="str">
            <v>-</v>
          </cell>
          <cell r="BO613" t="str">
            <v>-</v>
          </cell>
          <cell r="BP613" t="str">
            <v>-</v>
          </cell>
          <cell r="BQ613" t="str">
            <v>-</v>
          </cell>
          <cell r="BR613" t="str">
            <v>-</v>
          </cell>
          <cell r="BS613" t="str">
            <v>-</v>
          </cell>
          <cell r="BT613" t="str">
            <v>-</v>
          </cell>
          <cell r="BU613" t="str">
            <v>-</v>
          </cell>
          <cell r="BV613" t="str">
            <v>-</v>
          </cell>
          <cell r="BW613" t="str">
            <v>-</v>
          </cell>
          <cell r="BX613" t="str">
            <v>-</v>
          </cell>
          <cell r="BY613" t="str">
            <v>-</v>
          </cell>
          <cell r="CB613" t="str">
            <v>-</v>
          </cell>
          <cell r="CC613" t="str">
            <v>-</v>
          </cell>
          <cell r="CD613" t="str">
            <v>-</v>
          </cell>
          <cell r="CE613" t="str">
            <v>-</v>
          </cell>
          <cell r="CF613" t="str">
            <v>-</v>
          </cell>
          <cell r="CG613" t="str">
            <v>-</v>
          </cell>
          <cell r="CH613" t="str">
            <v>-</v>
          </cell>
          <cell r="CI613" t="str">
            <v>-</v>
          </cell>
          <cell r="CJ613" t="str">
            <v>-</v>
          </cell>
          <cell r="CK613" t="str">
            <v>-</v>
          </cell>
          <cell r="CL613" t="str">
            <v>-</v>
          </cell>
          <cell r="CM613" t="str">
            <v>-</v>
          </cell>
          <cell r="CN613" t="str">
            <v>-</v>
          </cell>
          <cell r="CO613" t="str">
            <v>-</v>
          </cell>
          <cell r="CP613" t="str">
            <v>-</v>
          </cell>
          <cell r="CQ613" t="str">
            <v>-</v>
          </cell>
          <cell r="CR613" t="str">
            <v>-</v>
          </cell>
          <cell r="CS613" t="str">
            <v>-</v>
          </cell>
          <cell r="CT613" t="str">
            <v>-</v>
          </cell>
          <cell r="CU613" t="str">
            <v>YAXE</v>
          </cell>
          <cell r="CV613" t="str">
            <v>-</v>
          </cell>
          <cell r="CW613" t="str">
            <v>-</v>
          </cell>
          <cell r="CX613" t="str">
            <v>-</v>
          </cell>
          <cell r="CY613" t="str">
            <v>-</v>
          </cell>
          <cell r="CZ613" t="str">
            <v>-</v>
          </cell>
          <cell r="DB613" t="str">
            <v>-</v>
          </cell>
          <cell r="DC613" t="str">
            <v>-</v>
          </cell>
          <cell r="DD613" t="str">
            <v>-</v>
          </cell>
          <cell r="DE613" t="str">
            <v>-</v>
          </cell>
          <cell r="DF613" t="str">
            <v>-</v>
          </cell>
          <cell r="DG613" t="str">
            <v>-</v>
          </cell>
        </row>
        <row r="614">
          <cell r="AT614" t="str">
            <v>-</v>
          </cell>
          <cell r="AU614" t="str">
            <v>-</v>
          </cell>
          <cell r="AV614" t="str">
            <v>-</v>
          </cell>
          <cell r="AW614" t="str">
            <v>-</v>
          </cell>
          <cell r="AX614" t="str">
            <v>-</v>
          </cell>
          <cell r="AY614" t="str">
            <v>-</v>
          </cell>
          <cell r="AZ614" t="str">
            <v>-</v>
          </cell>
          <cell r="BA614" t="str">
            <v>-</v>
          </cell>
          <cell r="BB614" t="str">
            <v>-</v>
          </cell>
          <cell r="BC614" t="str">
            <v>-</v>
          </cell>
          <cell r="BD614" t="str">
            <v>-</v>
          </cell>
          <cell r="BE614" t="str">
            <v>-</v>
          </cell>
          <cell r="BF614" t="str">
            <v>-</v>
          </cell>
          <cell r="BG614" t="str">
            <v>-</v>
          </cell>
          <cell r="BH614" t="str">
            <v>-</v>
          </cell>
          <cell r="BI614" t="str">
            <v>-</v>
          </cell>
          <cell r="BJ614" t="str">
            <v>-</v>
          </cell>
          <cell r="BK614" t="str">
            <v>-</v>
          </cell>
          <cell r="BL614" t="str">
            <v>-</v>
          </cell>
          <cell r="BM614" t="str">
            <v>20562</v>
          </cell>
          <cell r="BN614" t="str">
            <v>-</v>
          </cell>
          <cell r="BO614" t="str">
            <v>-</v>
          </cell>
          <cell r="BP614" t="str">
            <v>-</v>
          </cell>
          <cell r="BQ614" t="str">
            <v>-</v>
          </cell>
          <cell r="BR614" t="str">
            <v>-</v>
          </cell>
          <cell r="BS614" t="str">
            <v>-</v>
          </cell>
          <cell r="BT614" t="str">
            <v>-</v>
          </cell>
          <cell r="BU614" t="str">
            <v>-</v>
          </cell>
          <cell r="BV614" t="str">
            <v>-</v>
          </cell>
          <cell r="BW614" t="str">
            <v>-</v>
          </cell>
          <cell r="BX614" t="str">
            <v>-</v>
          </cell>
          <cell r="BY614" t="str">
            <v>-</v>
          </cell>
          <cell r="CB614" t="str">
            <v>-</v>
          </cell>
          <cell r="CC614" t="str">
            <v>-</v>
          </cell>
          <cell r="CD614" t="str">
            <v>-</v>
          </cell>
          <cell r="CE614" t="str">
            <v>-</v>
          </cell>
          <cell r="CF614" t="str">
            <v>-</v>
          </cell>
          <cell r="CG614" t="str">
            <v>-</v>
          </cell>
          <cell r="CH614" t="str">
            <v>-</v>
          </cell>
          <cell r="CI614" t="str">
            <v>-</v>
          </cell>
          <cell r="CJ614" t="str">
            <v>-</v>
          </cell>
          <cell r="CK614" t="str">
            <v>-</v>
          </cell>
          <cell r="CL614" t="str">
            <v>-</v>
          </cell>
          <cell r="CM614" t="str">
            <v>-</v>
          </cell>
          <cell r="CN614" t="str">
            <v>-</v>
          </cell>
          <cell r="CO614" t="str">
            <v>-</v>
          </cell>
          <cell r="CP614" t="str">
            <v>-</v>
          </cell>
          <cell r="CQ614" t="str">
            <v>-</v>
          </cell>
          <cell r="CR614" t="str">
            <v>-</v>
          </cell>
          <cell r="CS614" t="str">
            <v>-</v>
          </cell>
          <cell r="CT614" t="str">
            <v>-</v>
          </cell>
          <cell r="CU614" t="str">
            <v>MAGDALENA YODOCONO DE PORFIRIO DÍAZ</v>
          </cell>
          <cell r="CV614" t="str">
            <v>-</v>
          </cell>
          <cell r="CW614" t="str">
            <v>-</v>
          </cell>
          <cell r="CX614" t="str">
            <v>-</v>
          </cell>
          <cell r="CY614" t="str">
            <v>-</v>
          </cell>
          <cell r="CZ614" t="str">
            <v>-</v>
          </cell>
          <cell r="DB614" t="str">
            <v>-</v>
          </cell>
          <cell r="DC614" t="str">
            <v>-</v>
          </cell>
          <cell r="DD614" t="str">
            <v>-</v>
          </cell>
          <cell r="DE614" t="str">
            <v>-</v>
          </cell>
          <cell r="DF614" t="str">
            <v>-</v>
          </cell>
          <cell r="DG614" t="str">
            <v>-</v>
          </cell>
        </row>
        <row r="615">
          <cell r="AT615" t="str">
            <v>-</v>
          </cell>
          <cell r="AU615" t="str">
            <v>-</v>
          </cell>
          <cell r="AV615" t="str">
            <v>-</v>
          </cell>
          <cell r="AW615" t="str">
            <v>-</v>
          </cell>
          <cell r="AX615" t="str">
            <v>-</v>
          </cell>
          <cell r="AY615" t="str">
            <v>-</v>
          </cell>
          <cell r="AZ615" t="str">
            <v>-</v>
          </cell>
          <cell r="BA615" t="str">
            <v>-</v>
          </cell>
          <cell r="BB615" t="str">
            <v>-</v>
          </cell>
          <cell r="BC615" t="str">
            <v>-</v>
          </cell>
          <cell r="BD615" t="str">
            <v>-</v>
          </cell>
          <cell r="BE615" t="str">
            <v>-</v>
          </cell>
          <cell r="BF615" t="str">
            <v>-</v>
          </cell>
          <cell r="BG615" t="str">
            <v>-</v>
          </cell>
          <cell r="BH615" t="str">
            <v>-</v>
          </cell>
          <cell r="BI615" t="str">
            <v>-</v>
          </cell>
          <cell r="BJ615" t="str">
            <v>-</v>
          </cell>
          <cell r="BK615" t="str">
            <v>-</v>
          </cell>
          <cell r="BL615" t="str">
            <v>-</v>
          </cell>
          <cell r="BM615" t="str">
            <v>20563</v>
          </cell>
          <cell r="BN615" t="str">
            <v>-</v>
          </cell>
          <cell r="BO615" t="str">
            <v>-</v>
          </cell>
          <cell r="BP615" t="str">
            <v>-</v>
          </cell>
          <cell r="BQ615" t="str">
            <v>-</v>
          </cell>
          <cell r="BR615" t="str">
            <v>-</v>
          </cell>
          <cell r="BS615" t="str">
            <v>-</v>
          </cell>
          <cell r="BT615" t="str">
            <v>-</v>
          </cell>
          <cell r="BU615" t="str">
            <v>-</v>
          </cell>
          <cell r="BV615" t="str">
            <v>-</v>
          </cell>
          <cell r="BW615" t="str">
            <v>-</v>
          </cell>
          <cell r="BX615" t="str">
            <v>-</v>
          </cell>
          <cell r="BY615" t="str">
            <v>-</v>
          </cell>
          <cell r="CB615" t="str">
            <v>-</v>
          </cell>
          <cell r="CC615" t="str">
            <v>-</v>
          </cell>
          <cell r="CD615" t="str">
            <v>-</v>
          </cell>
          <cell r="CE615" t="str">
            <v>-</v>
          </cell>
          <cell r="CF615" t="str">
            <v>-</v>
          </cell>
          <cell r="CG615" t="str">
            <v>-</v>
          </cell>
          <cell r="CH615" t="str">
            <v>-</v>
          </cell>
          <cell r="CI615" t="str">
            <v>-</v>
          </cell>
          <cell r="CJ615" t="str">
            <v>-</v>
          </cell>
          <cell r="CK615" t="str">
            <v>-</v>
          </cell>
          <cell r="CL615" t="str">
            <v>-</v>
          </cell>
          <cell r="CM615" t="str">
            <v>-</v>
          </cell>
          <cell r="CN615" t="str">
            <v>-</v>
          </cell>
          <cell r="CO615" t="str">
            <v>-</v>
          </cell>
          <cell r="CP615" t="str">
            <v>-</v>
          </cell>
          <cell r="CQ615" t="str">
            <v>-</v>
          </cell>
          <cell r="CR615" t="str">
            <v>-</v>
          </cell>
          <cell r="CS615" t="str">
            <v>-</v>
          </cell>
          <cell r="CT615" t="str">
            <v>-</v>
          </cell>
          <cell r="CU615" t="str">
            <v>YOGANA</v>
          </cell>
          <cell r="CV615" t="str">
            <v>-</v>
          </cell>
          <cell r="CW615" t="str">
            <v>-</v>
          </cell>
          <cell r="CX615" t="str">
            <v>-</v>
          </cell>
          <cell r="CY615" t="str">
            <v>-</v>
          </cell>
          <cell r="CZ615" t="str">
            <v>-</v>
          </cell>
          <cell r="DB615" t="str">
            <v>-</v>
          </cell>
          <cell r="DC615" t="str">
            <v>-</v>
          </cell>
          <cell r="DD615" t="str">
            <v>-</v>
          </cell>
          <cell r="DE615" t="str">
            <v>-</v>
          </cell>
          <cell r="DF615" t="str">
            <v>-</v>
          </cell>
          <cell r="DG615" t="str">
            <v>-</v>
          </cell>
        </row>
        <row r="616">
          <cell r="AT616" t="str">
            <v>-</v>
          </cell>
          <cell r="AU616" t="str">
            <v>-</v>
          </cell>
          <cell r="AV616" t="str">
            <v>-</v>
          </cell>
          <cell r="AW616" t="str">
            <v>-</v>
          </cell>
          <cell r="AX616" t="str">
            <v>-</v>
          </cell>
          <cell r="AY616" t="str">
            <v>-</v>
          </cell>
          <cell r="AZ616" t="str">
            <v>-</v>
          </cell>
          <cell r="BA616" t="str">
            <v>-</v>
          </cell>
          <cell r="BB616" t="str">
            <v>-</v>
          </cell>
          <cell r="BC616" t="str">
            <v>-</v>
          </cell>
          <cell r="BD616" t="str">
            <v>-</v>
          </cell>
          <cell r="BE616" t="str">
            <v>-</v>
          </cell>
          <cell r="BF616" t="str">
            <v>-</v>
          </cell>
          <cell r="BG616" t="str">
            <v>-</v>
          </cell>
          <cell r="BH616" t="str">
            <v>-</v>
          </cell>
          <cell r="BI616" t="str">
            <v>-</v>
          </cell>
          <cell r="BJ616" t="str">
            <v>-</v>
          </cell>
          <cell r="BK616" t="str">
            <v>-</v>
          </cell>
          <cell r="BL616" t="str">
            <v>-</v>
          </cell>
          <cell r="BM616" t="str">
            <v>20564</v>
          </cell>
          <cell r="BN616" t="str">
            <v>-</v>
          </cell>
          <cell r="BO616" t="str">
            <v>-</v>
          </cell>
          <cell r="BP616" t="str">
            <v>-</v>
          </cell>
          <cell r="BQ616" t="str">
            <v>-</v>
          </cell>
          <cell r="BR616" t="str">
            <v>-</v>
          </cell>
          <cell r="BS616" t="str">
            <v>-</v>
          </cell>
          <cell r="BT616" t="str">
            <v>-</v>
          </cell>
          <cell r="BU616" t="str">
            <v>-</v>
          </cell>
          <cell r="BV616" t="str">
            <v>-</v>
          </cell>
          <cell r="BW616" t="str">
            <v>-</v>
          </cell>
          <cell r="BX616" t="str">
            <v>-</v>
          </cell>
          <cell r="BY616" t="str">
            <v>-</v>
          </cell>
          <cell r="CB616" t="str">
            <v>-</v>
          </cell>
          <cell r="CC616" t="str">
            <v>-</v>
          </cell>
          <cell r="CD616" t="str">
            <v>-</v>
          </cell>
          <cell r="CE616" t="str">
            <v>-</v>
          </cell>
          <cell r="CF616" t="str">
            <v>-</v>
          </cell>
          <cell r="CG616" t="str">
            <v>-</v>
          </cell>
          <cell r="CH616" t="str">
            <v>-</v>
          </cell>
          <cell r="CI616" t="str">
            <v>-</v>
          </cell>
          <cell r="CJ616" t="str">
            <v>-</v>
          </cell>
          <cell r="CK616" t="str">
            <v>-</v>
          </cell>
          <cell r="CL616" t="str">
            <v>-</v>
          </cell>
          <cell r="CM616" t="str">
            <v>-</v>
          </cell>
          <cell r="CN616" t="str">
            <v>-</v>
          </cell>
          <cell r="CO616" t="str">
            <v>-</v>
          </cell>
          <cell r="CP616" t="str">
            <v>-</v>
          </cell>
          <cell r="CQ616" t="str">
            <v>-</v>
          </cell>
          <cell r="CR616" t="str">
            <v>-</v>
          </cell>
          <cell r="CS616" t="str">
            <v>-</v>
          </cell>
          <cell r="CT616" t="str">
            <v>-</v>
          </cell>
          <cell r="CU616" t="str">
            <v>YUTANDUCHI DE GUERRERO</v>
          </cell>
          <cell r="CV616" t="str">
            <v>-</v>
          </cell>
          <cell r="CW616" t="str">
            <v>-</v>
          </cell>
          <cell r="CX616" t="str">
            <v>-</v>
          </cell>
          <cell r="CY616" t="str">
            <v>-</v>
          </cell>
          <cell r="CZ616" t="str">
            <v>-</v>
          </cell>
          <cell r="DB616" t="str">
            <v>-</v>
          </cell>
          <cell r="DC616" t="str">
            <v>-</v>
          </cell>
          <cell r="DD616" t="str">
            <v>-</v>
          </cell>
          <cell r="DE616" t="str">
            <v>-</v>
          </cell>
          <cell r="DF616" t="str">
            <v>-</v>
          </cell>
          <cell r="DG616" t="str">
            <v>-</v>
          </cell>
        </row>
        <row r="617">
          <cell r="AT617" t="str">
            <v>-</v>
          </cell>
          <cell r="AU617" t="str">
            <v>-</v>
          </cell>
          <cell r="AV617" t="str">
            <v>-</v>
          </cell>
          <cell r="AW617" t="str">
            <v>-</v>
          </cell>
          <cell r="AX617" t="str">
            <v>-</v>
          </cell>
          <cell r="AY617" t="str">
            <v>-</v>
          </cell>
          <cell r="AZ617" t="str">
            <v>-</v>
          </cell>
          <cell r="BA617" t="str">
            <v>-</v>
          </cell>
          <cell r="BB617" t="str">
            <v>-</v>
          </cell>
          <cell r="BC617" t="str">
            <v>-</v>
          </cell>
          <cell r="BD617" t="str">
            <v>-</v>
          </cell>
          <cell r="BE617" t="str">
            <v>-</v>
          </cell>
          <cell r="BF617" t="str">
            <v>-</v>
          </cell>
          <cell r="BG617" t="str">
            <v>-</v>
          </cell>
          <cell r="BH617" t="str">
            <v>-</v>
          </cell>
          <cell r="BI617" t="str">
            <v>-</v>
          </cell>
          <cell r="BJ617" t="str">
            <v>-</v>
          </cell>
          <cell r="BK617" t="str">
            <v>-</v>
          </cell>
          <cell r="BL617" t="str">
            <v>-</v>
          </cell>
          <cell r="BM617" t="str">
            <v>20566</v>
          </cell>
          <cell r="BN617" t="str">
            <v>-</v>
          </cell>
          <cell r="BO617" t="str">
            <v>-</v>
          </cell>
          <cell r="BP617" t="str">
            <v>-</v>
          </cell>
          <cell r="BQ617" t="str">
            <v>-</v>
          </cell>
          <cell r="BR617" t="str">
            <v>-</v>
          </cell>
          <cell r="BS617" t="str">
            <v>-</v>
          </cell>
          <cell r="BT617" t="str">
            <v>-</v>
          </cell>
          <cell r="BU617" t="str">
            <v>-</v>
          </cell>
          <cell r="BV617" t="str">
            <v>-</v>
          </cell>
          <cell r="BW617" t="str">
            <v>-</v>
          </cell>
          <cell r="BX617" t="str">
            <v>-</v>
          </cell>
          <cell r="BY617" t="str">
            <v>-</v>
          </cell>
          <cell r="CB617" t="str">
            <v>-</v>
          </cell>
          <cell r="CC617" t="str">
            <v>-</v>
          </cell>
          <cell r="CD617" t="str">
            <v>-</v>
          </cell>
          <cell r="CE617" t="str">
            <v>-</v>
          </cell>
          <cell r="CF617" t="str">
            <v>-</v>
          </cell>
          <cell r="CG617" t="str">
            <v>-</v>
          </cell>
          <cell r="CH617" t="str">
            <v>-</v>
          </cell>
          <cell r="CI617" t="str">
            <v>-</v>
          </cell>
          <cell r="CJ617" t="str">
            <v>-</v>
          </cell>
          <cell r="CK617" t="str">
            <v>-</v>
          </cell>
          <cell r="CL617" t="str">
            <v>-</v>
          </cell>
          <cell r="CM617" t="str">
            <v>-</v>
          </cell>
          <cell r="CN617" t="str">
            <v>-</v>
          </cell>
          <cell r="CO617" t="str">
            <v>-</v>
          </cell>
          <cell r="CP617" t="str">
            <v>-</v>
          </cell>
          <cell r="CQ617" t="str">
            <v>-</v>
          </cell>
          <cell r="CR617" t="str">
            <v>-</v>
          </cell>
          <cell r="CS617" t="str">
            <v>-</v>
          </cell>
          <cell r="CT617" t="str">
            <v>-</v>
          </cell>
          <cell r="CU617" t="str">
            <v>ZAPOTITLÁN DEL RÍO</v>
          </cell>
          <cell r="CV617" t="str">
            <v>-</v>
          </cell>
          <cell r="CW617" t="str">
            <v>-</v>
          </cell>
          <cell r="CX617" t="str">
            <v>-</v>
          </cell>
          <cell r="CY617" t="str">
            <v>-</v>
          </cell>
          <cell r="CZ617" t="str">
            <v>-</v>
          </cell>
          <cell r="DB617" t="str">
            <v>-</v>
          </cell>
          <cell r="DC617" t="str">
            <v>-</v>
          </cell>
          <cell r="DD617" t="str">
            <v>-</v>
          </cell>
          <cell r="DE617" t="str">
            <v>-</v>
          </cell>
          <cell r="DF617" t="str">
            <v>-</v>
          </cell>
          <cell r="DG617" t="str">
            <v>-</v>
          </cell>
        </row>
        <row r="618">
          <cell r="AT618" t="str">
            <v>-</v>
          </cell>
          <cell r="AU618" t="str">
            <v>-</v>
          </cell>
          <cell r="AV618" t="str">
            <v>-</v>
          </cell>
          <cell r="AW618" t="str">
            <v>-</v>
          </cell>
          <cell r="AX618" t="str">
            <v>-</v>
          </cell>
          <cell r="AY618" t="str">
            <v>-</v>
          </cell>
          <cell r="AZ618" t="str">
            <v>-</v>
          </cell>
          <cell r="BA618" t="str">
            <v>-</v>
          </cell>
          <cell r="BB618" t="str">
            <v>-</v>
          </cell>
          <cell r="BC618" t="str">
            <v>-</v>
          </cell>
          <cell r="BD618" t="str">
            <v>-</v>
          </cell>
          <cell r="BE618" t="str">
            <v>-</v>
          </cell>
          <cell r="BF618" t="str">
            <v>-</v>
          </cell>
          <cell r="BG618" t="str">
            <v>-</v>
          </cell>
          <cell r="BH618" t="str">
            <v>-</v>
          </cell>
          <cell r="BI618" t="str">
            <v>-</v>
          </cell>
          <cell r="BJ618" t="str">
            <v>-</v>
          </cell>
          <cell r="BK618" t="str">
            <v>-</v>
          </cell>
          <cell r="BL618" t="str">
            <v>-</v>
          </cell>
          <cell r="BM618" t="str">
            <v>20567</v>
          </cell>
          <cell r="BN618" t="str">
            <v>-</v>
          </cell>
          <cell r="BO618" t="str">
            <v>-</v>
          </cell>
          <cell r="BP618" t="str">
            <v>-</v>
          </cell>
          <cell r="BQ618" t="str">
            <v>-</v>
          </cell>
          <cell r="BR618" t="str">
            <v>-</v>
          </cell>
          <cell r="BS618" t="str">
            <v>-</v>
          </cell>
          <cell r="BT618" t="str">
            <v>-</v>
          </cell>
          <cell r="BU618" t="str">
            <v>-</v>
          </cell>
          <cell r="BV618" t="str">
            <v>-</v>
          </cell>
          <cell r="BW618" t="str">
            <v>-</v>
          </cell>
          <cell r="BX618" t="str">
            <v>-</v>
          </cell>
          <cell r="BY618" t="str">
            <v>-</v>
          </cell>
          <cell r="CB618" t="str">
            <v>-</v>
          </cell>
          <cell r="CC618" t="str">
            <v>-</v>
          </cell>
          <cell r="CD618" t="str">
            <v>-</v>
          </cell>
          <cell r="CE618" t="str">
            <v>-</v>
          </cell>
          <cell r="CF618" t="str">
            <v>-</v>
          </cell>
          <cell r="CG618" t="str">
            <v>-</v>
          </cell>
          <cell r="CH618" t="str">
            <v>-</v>
          </cell>
          <cell r="CI618" t="str">
            <v>-</v>
          </cell>
          <cell r="CJ618" t="str">
            <v>-</v>
          </cell>
          <cell r="CK618" t="str">
            <v>-</v>
          </cell>
          <cell r="CL618" t="str">
            <v>-</v>
          </cell>
          <cell r="CM618" t="str">
            <v>-</v>
          </cell>
          <cell r="CN618" t="str">
            <v>-</v>
          </cell>
          <cell r="CO618" t="str">
            <v>-</v>
          </cell>
          <cell r="CP618" t="str">
            <v>-</v>
          </cell>
          <cell r="CQ618" t="str">
            <v>-</v>
          </cell>
          <cell r="CR618" t="str">
            <v>-</v>
          </cell>
          <cell r="CS618" t="str">
            <v>-</v>
          </cell>
          <cell r="CT618" t="str">
            <v>-</v>
          </cell>
          <cell r="CU618" t="str">
            <v>ZAPOTITLÁN LAGUNAS</v>
          </cell>
          <cell r="CV618" t="str">
            <v>-</v>
          </cell>
          <cell r="CW618" t="str">
            <v>-</v>
          </cell>
          <cell r="CX618" t="str">
            <v>-</v>
          </cell>
          <cell r="CY618" t="str">
            <v>-</v>
          </cell>
          <cell r="CZ618" t="str">
            <v>-</v>
          </cell>
          <cell r="DB618" t="str">
            <v>-</v>
          </cell>
          <cell r="DC618" t="str">
            <v>-</v>
          </cell>
          <cell r="DD618" t="str">
            <v>-</v>
          </cell>
          <cell r="DE618" t="str">
            <v>-</v>
          </cell>
          <cell r="DF618" t="str">
            <v>-</v>
          </cell>
          <cell r="DG618" t="str">
            <v>-</v>
          </cell>
        </row>
        <row r="619">
          <cell r="AT619" t="str">
            <v>-</v>
          </cell>
          <cell r="AU619" t="str">
            <v>-</v>
          </cell>
          <cell r="AV619" t="str">
            <v>-</v>
          </cell>
          <cell r="AW619" t="str">
            <v>-</v>
          </cell>
          <cell r="AX619" t="str">
            <v>-</v>
          </cell>
          <cell r="AY619" t="str">
            <v>-</v>
          </cell>
          <cell r="AZ619" t="str">
            <v>-</v>
          </cell>
          <cell r="BA619" t="str">
            <v>-</v>
          </cell>
          <cell r="BB619" t="str">
            <v>-</v>
          </cell>
          <cell r="BC619" t="str">
            <v>-</v>
          </cell>
          <cell r="BD619" t="str">
            <v>-</v>
          </cell>
          <cell r="BE619" t="str">
            <v>-</v>
          </cell>
          <cell r="BF619" t="str">
            <v>-</v>
          </cell>
          <cell r="BG619" t="str">
            <v>-</v>
          </cell>
          <cell r="BH619" t="str">
            <v>-</v>
          </cell>
          <cell r="BI619" t="str">
            <v>-</v>
          </cell>
          <cell r="BJ619" t="str">
            <v>-</v>
          </cell>
          <cell r="BK619" t="str">
            <v>-</v>
          </cell>
          <cell r="BL619" t="str">
            <v>-</v>
          </cell>
          <cell r="BM619" t="str">
            <v>20568</v>
          </cell>
          <cell r="BN619" t="str">
            <v>-</v>
          </cell>
          <cell r="BO619" t="str">
            <v>-</v>
          </cell>
          <cell r="BP619" t="str">
            <v>-</v>
          </cell>
          <cell r="BQ619" t="str">
            <v>-</v>
          </cell>
          <cell r="BR619" t="str">
            <v>-</v>
          </cell>
          <cell r="BS619" t="str">
            <v>-</v>
          </cell>
          <cell r="BT619" t="str">
            <v>-</v>
          </cell>
          <cell r="BU619" t="str">
            <v>-</v>
          </cell>
          <cell r="BV619" t="str">
            <v>-</v>
          </cell>
          <cell r="BW619" t="str">
            <v>-</v>
          </cell>
          <cell r="BX619" t="str">
            <v>-</v>
          </cell>
          <cell r="BY619" t="str">
            <v>-</v>
          </cell>
          <cell r="CB619" t="str">
            <v>-</v>
          </cell>
          <cell r="CC619" t="str">
            <v>-</v>
          </cell>
          <cell r="CD619" t="str">
            <v>-</v>
          </cell>
          <cell r="CE619" t="str">
            <v>-</v>
          </cell>
          <cell r="CF619" t="str">
            <v>-</v>
          </cell>
          <cell r="CG619" t="str">
            <v>-</v>
          </cell>
          <cell r="CH619" t="str">
            <v>-</v>
          </cell>
          <cell r="CI619" t="str">
            <v>-</v>
          </cell>
          <cell r="CJ619" t="str">
            <v>-</v>
          </cell>
          <cell r="CK619" t="str">
            <v>-</v>
          </cell>
          <cell r="CL619" t="str">
            <v>-</v>
          </cell>
          <cell r="CM619" t="str">
            <v>-</v>
          </cell>
          <cell r="CN619" t="str">
            <v>-</v>
          </cell>
          <cell r="CO619" t="str">
            <v>-</v>
          </cell>
          <cell r="CP619" t="str">
            <v>-</v>
          </cell>
          <cell r="CQ619" t="str">
            <v>-</v>
          </cell>
          <cell r="CR619" t="str">
            <v>-</v>
          </cell>
          <cell r="CS619" t="str">
            <v>-</v>
          </cell>
          <cell r="CT619" t="str">
            <v>-</v>
          </cell>
          <cell r="CU619" t="str">
            <v>ZAPOTITLÁN PALMAS</v>
          </cell>
          <cell r="CV619" t="str">
            <v>-</v>
          </cell>
          <cell r="CW619" t="str">
            <v>-</v>
          </cell>
          <cell r="CX619" t="str">
            <v>-</v>
          </cell>
          <cell r="CY619" t="str">
            <v>-</v>
          </cell>
          <cell r="CZ619" t="str">
            <v>-</v>
          </cell>
          <cell r="DB619" t="str">
            <v>-</v>
          </cell>
          <cell r="DC619" t="str">
            <v>-</v>
          </cell>
          <cell r="DD619" t="str">
            <v>-</v>
          </cell>
          <cell r="DE619" t="str">
            <v>-</v>
          </cell>
          <cell r="DF619" t="str">
            <v>-</v>
          </cell>
          <cell r="DG619" t="str">
            <v>-</v>
          </cell>
        </row>
        <row r="620">
          <cell r="AT620" t="str">
            <v>-</v>
          </cell>
          <cell r="AU620" t="str">
            <v>-</v>
          </cell>
          <cell r="AV620" t="str">
            <v>-</v>
          </cell>
          <cell r="AW620" t="str">
            <v>-</v>
          </cell>
          <cell r="AX620" t="str">
            <v>-</v>
          </cell>
          <cell r="AY620" t="str">
            <v>-</v>
          </cell>
          <cell r="AZ620" t="str">
            <v>-</v>
          </cell>
          <cell r="BA620" t="str">
            <v>-</v>
          </cell>
          <cell r="BB620" t="str">
            <v>-</v>
          </cell>
          <cell r="BC620" t="str">
            <v>-</v>
          </cell>
          <cell r="BD620" t="str">
            <v>-</v>
          </cell>
          <cell r="BE620" t="str">
            <v>-</v>
          </cell>
          <cell r="BF620" t="str">
            <v>-</v>
          </cell>
          <cell r="BG620" t="str">
            <v>-</v>
          </cell>
          <cell r="BH620" t="str">
            <v>-</v>
          </cell>
          <cell r="BI620" t="str">
            <v>-</v>
          </cell>
          <cell r="BJ620" t="str">
            <v>-</v>
          </cell>
          <cell r="BK620" t="str">
            <v>-</v>
          </cell>
          <cell r="BL620" t="str">
            <v>-</v>
          </cell>
          <cell r="BM620" t="str">
            <v>20569</v>
          </cell>
          <cell r="BN620" t="str">
            <v>-</v>
          </cell>
          <cell r="BO620" t="str">
            <v>-</v>
          </cell>
          <cell r="BP620" t="str">
            <v>-</v>
          </cell>
          <cell r="BQ620" t="str">
            <v>-</v>
          </cell>
          <cell r="BR620" t="str">
            <v>-</v>
          </cell>
          <cell r="BS620" t="str">
            <v>-</v>
          </cell>
          <cell r="BT620" t="str">
            <v>-</v>
          </cell>
          <cell r="BU620" t="str">
            <v>-</v>
          </cell>
          <cell r="BV620" t="str">
            <v>-</v>
          </cell>
          <cell r="BW620" t="str">
            <v>-</v>
          </cell>
          <cell r="BX620" t="str">
            <v>-</v>
          </cell>
          <cell r="BY620" t="str">
            <v>-</v>
          </cell>
          <cell r="CB620" t="str">
            <v>-</v>
          </cell>
          <cell r="CC620" t="str">
            <v>-</v>
          </cell>
          <cell r="CD620" t="str">
            <v>-</v>
          </cell>
          <cell r="CE620" t="str">
            <v>-</v>
          </cell>
          <cell r="CF620" t="str">
            <v>-</v>
          </cell>
          <cell r="CG620" t="str">
            <v>-</v>
          </cell>
          <cell r="CH620" t="str">
            <v>-</v>
          </cell>
          <cell r="CI620" t="str">
            <v>-</v>
          </cell>
          <cell r="CJ620" t="str">
            <v>-</v>
          </cell>
          <cell r="CK620" t="str">
            <v>-</v>
          </cell>
          <cell r="CL620" t="str">
            <v>-</v>
          </cell>
          <cell r="CM620" t="str">
            <v>-</v>
          </cell>
          <cell r="CN620" t="str">
            <v>-</v>
          </cell>
          <cell r="CO620" t="str">
            <v>-</v>
          </cell>
          <cell r="CP620" t="str">
            <v>-</v>
          </cell>
          <cell r="CQ620" t="str">
            <v>-</v>
          </cell>
          <cell r="CR620" t="str">
            <v>-</v>
          </cell>
          <cell r="CS620" t="str">
            <v>-</v>
          </cell>
          <cell r="CT620" t="str">
            <v>-</v>
          </cell>
          <cell r="CU620" t="str">
            <v>SANTA INÉS DE ZARAGOZA</v>
          </cell>
          <cell r="CV620" t="str">
            <v>-</v>
          </cell>
          <cell r="CW620" t="str">
            <v>-</v>
          </cell>
          <cell r="CX620" t="str">
            <v>-</v>
          </cell>
          <cell r="CY620" t="str">
            <v>-</v>
          </cell>
          <cell r="CZ620" t="str">
            <v>-</v>
          </cell>
          <cell r="DB620" t="str">
            <v>-</v>
          </cell>
          <cell r="DC620" t="str">
            <v>-</v>
          </cell>
          <cell r="DD620" t="str">
            <v>-</v>
          </cell>
          <cell r="DE620" t="str">
            <v>-</v>
          </cell>
          <cell r="DF620" t="str">
            <v>-</v>
          </cell>
          <cell r="DG620" t="str">
            <v>-</v>
          </cell>
        </row>
        <row r="621">
          <cell r="AT621" t="str">
            <v>-</v>
          </cell>
          <cell r="AU621" t="str">
            <v>-</v>
          </cell>
          <cell r="AV621" t="str">
            <v>-</v>
          </cell>
          <cell r="AW621" t="str">
            <v>-</v>
          </cell>
          <cell r="AX621" t="str">
            <v>-</v>
          </cell>
          <cell r="AY621" t="str">
            <v>-</v>
          </cell>
          <cell r="AZ621" t="str">
            <v>-</v>
          </cell>
          <cell r="BA621" t="str">
            <v>-</v>
          </cell>
          <cell r="BB621" t="str">
            <v>-</v>
          </cell>
          <cell r="BC621" t="str">
            <v>-</v>
          </cell>
          <cell r="BD621" t="str">
            <v>-</v>
          </cell>
          <cell r="BE621" t="str">
            <v>-</v>
          </cell>
          <cell r="BF621" t="str">
            <v>-</v>
          </cell>
          <cell r="BG621" t="str">
            <v>-</v>
          </cell>
          <cell r="BH621" t="str">
            <v>-</v>
          </cell>
          <cell r="BI621" t="str">
            <v>-</v>
          </cell>
          <cell r="BJ621" t="str">
            <v>-</v>
          </cell>
          <cell r="BK621" t="str">
            <v>-</v>
          </cell>
          <cell r="BL621" t="str">
            <v>-</v>
          </cell>
          <cell r="BM621" t="str">
            <v>20570</v>
          </cell>
          <cell r="BN621" t="str">
            <v>-</v>
          </cell>
          <cell r="BO621" t="str">
            <v>-</v>
          </cell>
          <cell r="BP621" t="str">
            <v>-</v>
          </cell>
          <cell r="BQ621" t="str">
            <v>-</v>
          </cell>
          <cell r="BR621" t="str">
            <v>-</v>
          </cell>
          <cell r="BS621" t="str">
            <v>-</v>
          </cell>
          <cell r="BT621" t="str">
            <v>-</v>
          </cell>
          <cell r="BU621" t="str">
            <v>-</v>
          </cell>
          <cell r="BV621" t="str">
            <v>-</v>
          </cell>
          <cell r="BW621" t="str">
            <v>-</v>
          </cell>
          <cell r="BX621" t="str">
            <v>-</v>
          </cell>
          <cell r="BY621" t="str">
            <v>-</v>
          </cell>
          <cell r="CB621" t="str">
            <v>-</v>
          </cell>
          <cell r="CC621" t="str">
            <v>-</v>
          </cell>
          <cell r="CD621" t="str">
            <v>-</v>
          </cell>
          <cell r="CE621" t="str">
            <v>-</v>
          </cell>
          <cell r="CF621" t="str">
            <v>-</v>
          </cell>
          <cell r="CG621" t="str">
            <v>-</v>
          </cell>
          <cell r="CH621" t="str">
            <v>-</v>
          </cell>
          <cell r="CI621" t="str">
            <v>-</v>
          </cell>
          <cell r="CJ621" t="str">
            <v>-</v>
          </cell>
          <cell r="CK621" t="str">
            <v>-</v>
          </cell>
          <cell r="CL621" t="str">
            <v>-</v>
          </cell>
          <cell r="CM621" t="str">
            <v>-</v>
          </cell>
          <cell r="CN621" t="str">
            <v>-</v>
          </cell>
          <cell r="CO621" t="str">
            <v>-</v>
          </cell>
          <cell r="CP621" t="str">
            <v>-</v>
          </cell>
          <cell r="CQ621" t="str">
            <v>-</v>
          </cell>
          <cell r="CR621" t="str">
            <v>-</v>
          </cell>
          <cell r="CS621" t="str">
            <v>-</v>
          </cell>
          <cell r="CT621" t="str">
            <v>-</v>
          </cell>
          <cell r="CU621" t="str">
            <v>ZIMATLÁN DE ÁLVAREZ</v>
          </cell>
          <cell r="CV621" t="str">
            <v>-</v>
          </cell>
          <cell r="CW621" t="str">
            <v>-</v>
          </cell>
          <cell r="CX621" t="str">
            <v>-</v>
          </cell>
          <cell r="CY621" t="str">
            <v>-</v>
          </cell>
          <cell r="CZ621" t="str">
            <v>-</v>
          </cell>
          <cell r="DB621" t="str">
            <v>-</v>
          </cell>
          <cell r="DC621" t="str">
            <v>-</v>
          </cell>
          <cell r="DD621" t="str">
            <v>-</v>
          </cell>
          <cell r="DE621" t="str">
            <v>-</v>
          </cell>
          <cell r="DF621" t="str">
            <v>-</v>
          </cell>
          <cell r="DG621" t="str">
            <v>-</v>
          </cell>
        </row>
        <row r="622">
          <cell r="AT622" t="str">
            <v>-</v>
          </cell>
          <cell r="AU622" t="str">
            <v>-</v>
          </cell>
          <cell r="AV622" t="str">
            <v>-</v>
          </cell>
          <cell r="AW622" t="str">
            <v>-</v>
          </cell>
          <cell r="AX622" t="str">
            <v>-</v>
          </cell>
          <cell r="AY622" t="str">
            <v>-</v>
          </cell>
          <cell r="AZ622" t="str">
            <v>-</v>
          </cell>
          <cell r="BA622" t="str">
            <v>-</v>
          </cell>
          <cell r="BB622" t="str">
            <v>-</v>
          </cell>
          <cell r="BC622" t="str">
            <v>-</v>
          </cell>
          <cell r="BD622" t="str">
            <v>-</v>
          </cell>
          <cell r="BE622" t="str">
            <v>-</v>
          </cell>
          <cell r="BF622" t="str">
            <v>-</v>
          </cell>
          <cell r="BG622" t="str">
            <v>-</v>
          </cell>
          <cell r="BH622" t="str">
            <v>-</v>
          </cell>
          <cell r="BI622" t="str">
            <v>-</v>
          </cell>
          <cell r="BJ622" t="str">
            <v>-</v>
          </cell>
          <cell r="BK622" t="str">
            <v>-</v>
          </cell>
          <cell r="BL622" t="str">
            <v>-</v>
          </cell>
          <cell r="BM622">
            <v>20999</v>
          </cell>
          <cell r="BN622" t="str">
            <v>-</v>
          </cell>
          <cell r="BO622" t="str">
            <v>-</v>
          </cell>
          <cell r="BP622" t="str">
            <v>-</v>
          </cell>
          <cell r="BQ622" t="str">
            <v>-</v>
          </cell>
          <cell r="BR622" t="str">
            <v>-</v>
          </cell>
          <cell r="BS622" t="str">
            <v>-</v>
          </cell>
          <cell r="BT622" t="str">
            <v>-</v>
          </cell>
          <cell r="BU622" t="str">
            <v>-</v>
          </cell>
          <cell r="BV622" t="str">
            <v>-</v>
          </cell>
          <cell r="BW622" t="str">
            <v>-</v>
          </cell>
          <cell r="BX622" t="str">
            <v>-</v>
          </cell>
          <cell r="BY622" t="str">
            <v>-</v>
          </cell>
          <cell r="CB622" t="str">
            <v>-</v>
          </cell>
          <cell r="CC622" t="str">
            <v>-</v>
          </cell>
          <cell r="CD622" t="str">
            <v>-</v>
          </cell>
          <cell r="CE622" t="str">
            <v>-</v>
          </cell>
          <cell r="CF622" t="str">
            <v>-</v>
          </cell>
          <cell r="CG622" t="str">
            <v>-</v>
          </cell>
          <cell r="CH622" t="str">
            <v>-</v>
          </cell>
          <cell r="CI622" t="str">
            <v>-</v>
          </cell>
          <cell r="CJ622" t="str">
            <v>-</v>
          </cell>
          <cell r="CK622" t="str">
            <v>-</v>
          </cell>
          <cell r="CL622" t="str">
            <v>-</v>
          </cell>
          <cell r="CM622" t="str">
            <v>-</v>
          </cell>
          <cell r="CN622" t="str">
            <v>-</v>
          </cell>
          <cell r="CO622" t="str">
            <v>-</v>
          </cell>
          <cell r="CP622" t="str">
            <v>-</v>
          </cell>
          <cell r="CQ622" t="str">
            <v>-</v>
          </cell>
          <cell r="CR622" t="str">
            <v>-</v>
          </cell>
          <cell r="CS622" t="str">
            <v>-</v>
          </cell>
          <cell r="CT622" t="str">
            <v>-</v>
          </cell>
          <cell r="CU622" t="str">
            <v>NO IDENTIFICADO</v>
          </cell>
          <cell r="CV622" t="str">
            <v>-</v>
          </cell>
          <cell r="CW622" t="str">
            <v>-</v>
          </cell>
          <cell r="CX622" t="str">
            <v>-</v>
          </cell>
          <cell r="CY622" t="str">
            <v>-</v>
          </cell>
          <cell r="CZ622" t="str">
            <v>-</v>
          </cell>
          <cell r="DB622" t="str">
            <v>-</v>
          </cell>
          <cell r="DC622" t="str">
            <v>-</v>
          </cell>
          <cell r="DD622" t="str">
            <v>-</v>
          </cell>
          <cell r="DE622" t="str">
            <v>-</v>
          </cell>
          <cell r="DF622" t="str">
            <v>-</v>
          </cell>
          <cell r="DG622" t="str">
            <v>-</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E29"/>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0" ht="173.25" customHeight="1">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5" customHeight="1"/>
    <row r="3" spans="1:30" ht="45" customHeight="1">
      <c r="B3" s="239" t="s">
        <v>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1:30" ht="15" customHeight="1"/>
    <row r="5" spans="1:30" ht="45" customHeight="1">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0" ht="15" customHeight="1"/>
    <row r="7" spans="1:30" ht="75" customHeight="1">
      <c r="B7" s="239" t="s">
        <v>2</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0" ht="15" customHeight="1" thickBot="1">
      <c r="B8" s="2" t="s">
        <v>3</v>
      </c>
      <c r="N8" s="2" t="s">
        <v>4</v>
      </c>
    </row>
    <row r="9" spans="1:30" ht="15" customHeight="1" thickBot="1">
      <c r="B9" s="241" t="str">
        <f>IF(Presentación!B10="","",Presentación!B10)</f>
        <v>Veracruz de Ignacio de la Llave</v>
      </c>
      <c r="C9" s="242"/>
      <c r="D9" s="242"/>
      <c r="E9" s="242"/>
      <c r="F9" s="242"/>
      <c r="G9" s="242"/>
      <c r="H9" s="242"/>
      <c r="I9" s="242"/>
      <c r="J9" s="242"/>
      <c r="K9" s="242"/>
      <c r="L9" s="243"/>
      <c r="M9" s="36"/>
      <c r="N9" s="241" t="str">
        <f>IF(Presentación!N10="","",Presentación!N10)</f>
        <v>230</v>
      </c>
      <c r="O9" s="243"/>
    </row>
    <row r="10" spans="1:30" ht="15" customHeight="1"/>
    <row r="11" spans="1:30" ht="15" customHeight="1">
      <c r="A11" s="27"/>
      <c r="B11" s="236" t="s">
        <v>5</v>
      </c>
      <c r="C11" s="236"/>
      <c r="D11" s="236"/>
      <c r="E11" s="236"/>
      <c r="F11" s="236"/>
      <c r="G11" s="236"/>
      <c r="H11" s="236"/>
      <c r="I11" s="236"/>
      <c r="J11" s="236"/>
      <c r="K11" s="236"/>
      <c r="L11" s="236"/>
      <c r="M11" s="236"/>
      <c r="N11" s="236"/>
      <c r="O11" s="236"/>
      <c r="P11" s="236"/>
      <c r="Q11" s="236"/>
      <c r="R11" s="236"/>
      <c r="S11" s="236"/>
      <c r="T11" s="236"/>
      <c r="U11" s="236"/>
      <c r="V11" s="27"/>
      <c r="W11" s="27"/>
      <c r="X11" s="27"/>
      <c r="Y11" s="27"/>
      <c r="Z11" s="27"/>
      <c r="AA11" s="27"/>
      <c r="AB11" s="27"/>
      <c r="AC11" s="27"/>
      <c r="AD11" s="27"/>
    </row>
    <row r="12" spans="1:30" ht="1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30" ht="15" customHeight="1">
      <c r="A13" s="27"/>
      <c r="B13" s="236" t="s">
        <v>6</v>
      </c>
      <c r="C13" s="236"/>
      <c r="D13" s="236"/>
      <c r="E13" s="236"/>
      <c r="F13" s="236"/>
      <c r="G13" s="236"/>
      <c r="H13" s="236"/>
      <c r="I13" s="236"/>
      <c r="J13" s="236"/>
      <c r="K13" s="236"/>
      <c r="L13" s="236"/>
      <c r="M13" s="236"/>
      <c r="N13" s="236"/>
      <c r="O13" s="236"/>
      <c r="P13" s="236"/>
      <c r="Q13" s="236"/>
      <c r="R13" s="236"/>
      <c r="S13" s="236"/>
      <c r="T13" s="236"/>
      <c r="U13" s="236"/>
      <c r="V13" s="27"/>
      <c r="W13" s="27"/>
      <c r="X13" s="27"/>
      <c r="Y13" s="27"/>
      <c r="Z13" s="27"/>
      <c r="AA13" s="27"/>
      <c r="AB13" s="27"/>
      <c r="AC13" s="27"/>
      <c r="AD13" s="27"/>
    </row>
    <row r="14" spans="1:30" ht="1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15" customHeight="1">
      <c r="A15" s="27"/>
      <c r="B15" s="236" t="s">
        <v>7</v>
      </c>
      <c r="C15" s="236"/>
      <c r="D15" s="236"/>
      <c r="E15" s="236"/>
      <c r="F15" s="236"/>
      <c r="G15" s="236"/>
      <c r="H15" s="236"/>
      <c r="I15" s="236"/>
      <c r="J15" s="236"/>
      <c r="K15" s="236"/>
      <c r="L15" s="236"/>
      <c r="M15" s="236"/>
      <c r="N15" s="236"/>
      <c r="O15" s="236"/>
      <c r="P15" s="236"/>
      <c r="Q15" s="236"/>
      <c r="R15" s="236"/>
      <c r="S15" s="236"/>
      <c r="T15" s="236"/>
      <c r="U15" s="236"/>
      <c r="V15" s="27"/>
      <c r="W15" s="27"/>
      <c r="X15" s="27"/>
      <c r="Y15" s="27"/>
      <c r="Z15" s="27"/>
      <c r="AA15" s="27"/>
      <c r="AB15" s="27"/>
      <c r="AC15" s="27"/>
      <c r="AD15" s="27"/>
    </row>
    <row r="16" spans="1:30" ht="1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30" customHeight="1">
      <c r="A17" s="27"/>
      <c r="B17" s="236" t="s">
        <v>546</v>
      </c>
      <c r="C17" s="236"/>
      <c r="D17" s="236"/>
      <c r="E17" s="236"/>
      <c r="F17" s="236"/>
      <c r="G17" s="236"/>
      <c r="H17" s="236"/>
      <c r="I17" s="236"/>
      <c r="J17" s="236"/>
      <c r="K17" s="236"/>
      <c r="L17" s="236"/>
      <c r="M17" s="236"/>
      <c r="N17" s="236"/>
      <c r="O17" s="236"/>
      <c r="P17" s="236"/>
      <c r="Q17" s="236"/>
      <c r="R17" s="236"/>
      <c r="S17" s="236"/>
      <c r="T17" s="236"/>
      <c r="U17" s="236"/>
      <c r="V17" s="27"/>
      <c r="W17" s="27"/>
      <c r="X17" s="236" t="s">
        <v>547</v>
      </c>
      <c r="Y17" s="236"/>
      <c r="Z17" s="236"/>
      <c r="AA17" s="236"/>
      <c r="AB17" s="236"/>
      <c r="AC17" s="236"/>
      <c r="AD17" s="236"/>
    </row>
    <row r="18" spans="1:30" ht="15" customHeight="1">
      <c r="A18" s="27"/>
      <c r="B18" s="29"/>
      <c r="C18" s="29"/>
      <c r="D18" s="29"/>
      <c r="E18" s="29"/>
      <c r="F18" s="29"/>
      <c r="G18" s="29"/>
      <c r="H18" s="29"/>
      <c r="I18" s="29"/>
      <c r="J18" s="29"/>
      <c r="K18" s="29"/>
      <c r="L18" s="29"/>
      <c r="M18" s="29"/>
      <c r="N18" s="29"/>
      <c r="O18" s="29"/>
      <c r="P18" s="29"/>
      <c r="Q18" s="29"/>
      <c r="R18" s="29"/>
      <c r="S18" s="29"/>
      <c r="T18" s="29"/>
      <c r="U18" s="29"/>
      <c r="V18" s="27"/>
      <c r="W18" s="27"/>
      <c r="X18" s="29"/>
      <c r="Y18" s="29"/>
      <c r="Z18" s="29"/>
      <c r="AA18" s="29"/>
      <c r="AB18" s="29"/>
      <c r="AC18" s="29"/>
      <c r="AD18" s="29"/>
    </row>
    <row r="19" spans="1:30" ht="45" customHeight="1">
      <c r="A19" s="27"/>
      <c r="B19" s="236" t="s">
        <v>730</v>
      </c>
      <c r="C19" s="236"/>
      <c r="D19" s="236"/>
      <c r="E19" s="236"/>
      <c r="F19" s="236"/>
      <c r="G19" s="236"/>
      <c r="H19" s="236"/>
      <c r="I19" s="236"/>
      <c r="J19" s="236"/>
      <c r="K19" s="236"/>
      <c r="L19" s="236"/>
      <c r="M19" s="236"/>
      <c r="N19" s="236"/>
      <c r="O19" s="236"/>
      <c r="P19" s="236"/>
      <c r="Q19" s="236"/>
      <c r="R19" s="236"/>
      <c r="S19" s="236"/>
      <c r="T19" s="236"/>
      <c r="U19" s="236"/>
      <c r="V19" s="27"/>
      <c r="W19" s="27"/>
      <c r="X19" s="29"/>
      <c r="Y19" s="29"/>
      <c r="Z19" s="29"/>
      <c r="AA19" s="29"/>
      <c r="AB19" s="29"/>
      <c r="AC19" s="29"/>
      <c r="AD19" s="29"/>
    </row>
    <row r="20" spans="1:30" ht="15" customHeight="1">
      <c r="A20" s="27"/>
      <c r="B20" s="29"/>
      <c r="C20" s="29"/>
      <c r="D20" s="29"/>
      <c r="E20" s="29"/>
      <c r="F20" s="29"/>
      <c r="G20" s="29"/>
      <c r="H20" s="29"/>
      <c r="I20" s="29"/>
      <c r="J20" s="29"/>
      <c r="K20" s="29"/>
      <c r="L20" s="29"/>
      <c r="M20" s="29"/>
      <c r="N20" s="29"/>
      <c r="O20" s="29"/>
      <c r="P20" s="29"/>
      <c r="Q20" s="29"/>
      <c r="R20" s="29"/>
      <c r="S20" s="29"/>
      <c r="T20" s="29"/>
      <c r="U20" s="29"/>
      <c r="V20" s="27"/>
      <c r="W20" s="27"/>
      <c r="X20" s="29"/>
      <c r="Y20" s="29"/>
      <c r="Z20" s="29"/>
      <c r="AA20" s="29"/>
      <c r="AB20" s="29"/>
      <c r="AC20" s="29"/>
      <c r="AD20" s="29"/>
    </row>
    <row r="21" spans="1:30" ht="60" customHeight="1">
      <c r="A21" s="27"/>
      <c r="B21" s="236" t="s">
        <v>731</v>
      </c>
      <c r="C21" s="236"/>
      <c r="D21" s="236"/>
      <c r="E21" s="236"/>
      <c r="F21" s="236"/>
      <c r="G21" s="236"/>
      <c r="H21" s="236"/>
      <c r="I21" s="236"/>
      <c r="J21" s="236"/>
      <c r="K21" s="236"/>
      <c r="L21" s="236"/>
      <c r="M21" s="236"/>
      <c r="N21" s="236"/>
      <c r="O21" s="236"/>
      <c r="P21" s="236"/>
      <c r="Q21" s="236"/>
      <c r="R21" s="236"/>
      <c r="S21" s="236"/>
      <c r="T21" s="236"/>
      <c r="U21" s="236"/>
      <c r="V21" s="27"/>
      <c r="W21" s="27"/>
      <c r="X21" s="29"/>
      <c r="Y21" s="29"/>
      <c r="Z21" s="29"/>
      <c r="AA21" s="29"/>
      <c r="AB21" s="29"/>
      <c r="AC21" s="29"/>
      <c r="AD21" s="29"/>
    </row>
    <row r="22" spans="1:30" ht="15" customHeight="1">
      <c r="A22" s="27"/>
      <c r="B22" s="29"/>
      <c r="C22" s="29"/>
      <c r="D22" s="29"/>
      <c r="E22" s="29"/>
      <c r="F22" s="29"/>
      <c r="G22" s="29"/>
      <c r="H22" s="29"/>
      <c r="I22" s="29"/>
      <c r="J22" s="29"/>
      <c r="K22" s="29"/>
      <c r="L22" s="29"/>
      <c r="M22" s="29"/>
      <c r="N22" s="29"/>
      <c r="O22" s="29"/>
      <c r="P22" s="29"/>
      <c r="Q22" s="29"/>
      <c r="R22" s="29"/>
      <c r="S22" s="29"/>
      <c r="T22" s="29"/>
      <c r="U22" s="29"/>
      <c r="V22" s="27"/>
      <c r="W22" s="27"/>
      <c r="X22" s="29"/>
      <c r="Y22" s="29"/>
      <c r="Z22" s="29"/>
      <c r="AA22" s="29"/>
      <c r="AB22" s="29"/>
      <c r="AC22" s="29"/>
      <c r="AD22" s="29"/>
    </row>
    <row r="23" spans="1:30" ht="15" customHeight="1">
      <c r="A23" s="27"/>
      <c r="B23" s="236" t="s">
        <v>8</v>
      </c>
      <c r="C23" s="236"/>
      <c r="D23" s="236"/>
      <c r="E23" s="236"/>
      <c r="F23" s="236"/>
      <c r="G23" s="236"/>
      <c r="H23" s="236"/>
      <c r="I23" s="236"/>
      <c r="J23" s="236"/>
      <c r="K23" s="236"/>
      <c r="L23" s="236"/>
      <c r="M23" s="236"/>
      <c r="N23" s="236"/>
      <c r="O23" s="236"/>
      <c r="P23" s="236"/>
      <c r="Q23" s="236"/>
      <c r="R23" s="236"/>
      <c r="S23" s="236"/>
      <c r="T23" s="236"/>
      <c r="U23" s="236"/>
      <c r="V23" s="27"/>
      <c r="W23" s="27"/>
      <c r="X23" s="27"/>
      <c r="Y23" s="27"/>
      <c r="Z23" s="27"/>
      <c r="AA23" s="27"/>
      <c r="AB23" s="27"/>
      <c r="AC23" s="27"/>
      <c r="AD23" s="27"/>
    </row>
    <row r="24" spans="1:30" ht="1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1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ht="15" customHeight="1"/>
    <row r="27" spans="1:30" ht="15" customHeight="1"/>
    <row r="28" spans="1:30" ht="15" customHeight="1"/>
    <row r="29" spans="1:30" ht="15" customHeight="1"/>
  </sheetData>
  <sheetProtection algorithmName="SHA-512" hashValue="htx9bgCFTUNjwqVb9KxmsxCXHGG1vEtU8gCXfMiET7h21hunDjQuPL9byyigdb16yU5dcEc/I2pjoDK5qg2pdA==" saltValue="yPz7iH0l3T0jAz816OvSyQ==" spinCount="100000" sheet="1" objects="1" scenarios="1"/>
  <mergeCells count="14">
    <mergeCell ref="B23:U23"/>
    <mergeCell ref="B19:U19"/>
    <mergeCell ref="B21:U21"/>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hyperlink ref="B13:U13" location="Informantes!AA9" display="Informantes"/>
    <hyperlink ref="B15:U15" location="Participantes!BB9" display="Participantes"/>
    <hyperlink ref="B17:U17" location="CNGE_2023_M1_Secc8!AA7" display="Sección VIII. Servicios postpenales y servicios para personas adolescentes egresadas y/o en tratamiento externo"/>
    <hyperlink ref="X17:AD17" location="CNGE_2023_M1_Secc8!AA7" display="Preguntas 8.1 a 8.47"/>
    <hyperlink ref="B19:U19" location="'Complemento 1'!AA9" display="Complemento 1. Ubicación geográfica, horario de atención y datos de contacto de la unidad administrativa o área encargada de la prestación de los servicios postpenales"/>
    <hyperlink ref="B21:U21" location="'Complemento 2'!AA9" display="Complemento 2. Ubicación geográfica, horario de atención y datos de contacto de la unidad administrativa o área encargada de la prestación de los servicios para personas adolescentes egresadas y/o en tratamiento externo"/>
    <hyperlink ref="B23:U23"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VIII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G575"/>
  <sheetViews>
    <sheetView showGridLines="0" tabSelected="1" view="pageBreakPreview" zoomScale="140" zoomScaleNormal="100" zoomScaleSheetLayoutView="140" workbookViewId="0"/>
  </sheetViews>
  <sheetFormatPr baseColWidth="10" defaultColWidth="0" defaultRowHeight="15.75" customHeight="1" zeroHeight="1"/>
  <cols>
    <col min="1" max="1" width="5.7109375" style="3" customWidth="1"/>
    <col min="2" max="30" width="3.7109375" style="3" customWidth="1"/>
    <col min="31" max="31" width="5.7109375" style="3" customWidth="1"/>
    <col min="32" max="32" width="3.7109375" style="177" hidden="1" customWidth="1"/>
    <col min="33" max="110" width="11.42578125" style="3" hidden="1" customWidth="1"/>
    <col min="111" max="16384" width="3.7109375" style="3" hidden="1"/>
  </cols>
  <sheetData>
    <row r="1" spans="2:111" ht="173.25" customHeight="1">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G1" s="73"/>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s="73"/>
    </row>
    <row r="2" spans="2:111"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G2" s="73"/>
      <c r="AH2" s="178" t="s">
        <v>755</v>
      </c>
      <c r="AI2" s="179" t="s">
        <v>756</v>
      </c>
      <c r="AJ2"/>
      <c r="AK2" s="148"/>
      <c r="AL2" s="178" t="s">
        <v>757</v>
      </c>
      <c r="AM2" s="179" t="s">
        <v>758</v>
      </c>
      <c r="AN2"/>
      <c r="AO2" s="148"/>
      <c r="AP2" s="148"/>
      <c r="AQ2"/>
      <c r="AR2"/>
      <c r="AS2"/>
      <c r="AT2"/>
      <c r="AU2"/>
      <c r="AV2"/>
      <c r="AW2"/>
      <c r="AX2"/>
      <c r="AY2"/>
      <c r="AZ2"/>
      <c r="BA2"/>
      <c r="BB2"/>
      <c r="BC2"/>
      <c r="BD2"/>
      <c r="BE2"/>
      <c r="BF2"/>
      <c r="BG2"/>
      <c r="BH2"/>
      <c r="BI2"/>
      <c r="BJ2"/>
      <c r="BK2"/>
      <c r="BL2"/>
      <c r="BM2"/>
      <c r="BN2"/>
      <c r="BO2"/>
      <c r="BP2"/>
      <c r="BQ2"/>
      <c r="BR2"/>
      <c r="BS2"/>
      <c r="BT2"/>
      <c r="BU2"/>
      <c r="BV2"/>
      <c r="BW2" s="180"/>
      <c r="BX2" s="148"/>
      <c r="BY2" s="148"/>
      <c r="BZ2"/>
      <c r="CA2"/>
      <c r="CB2"/>
      <c r="CC2"/>
      <c r="CD2"/>
      <c r="CE2"/>
      <c r="CF2"/>
      <c r="CG2"/>
      <c r="CH2"/>
      <c r="CI2"/>
      <c r="CJ2"/>
      <c r="CK2"/>
      <c r="CL2"/>
      <c r="CM2"/>
      <c r="CN2"/>
      <c r="CO2"/>
      <c r="CP2"/>
      <c r="CQ2"/>
      <c r="CR2"/>
      <c r="CS2"/>
      <c r="CT2"/>
      <c r="CU2"/>
      <c r="CV2"/>
      <c r="CW2"/>
      <c r="CX2"/>
      <c r="CY2"/>
      <c r="CZ2"/>
      <c r="DA2"/>
      <c r="DB2"/>
      <c r="DC2"/>
      <c r="DD2"/>
      <c r="DE2"/>
      <c r="DF2"/>
      <c r="DG2" s="73"/>
    </row>
    <row r="3" spans="2:111" ht="45" customHeight="1">
      <c r="B3" s="239" t="s">
        <v>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G3" s="73"/>
      <c r="AH3" s="181"/>
      <c r="AI3" s="181"/>
      <c r="AJ3"/>
      <c r="AK3" s="148"/>
      <c r="AL3" s="182"/>
      <c r="AM3" s="182"/>
      <c r="AN3" s="148"/>
      <c r="AO3" s="148"/>
      <c r="AP3" s="148">
        <v>1</v>
      </c>
      <c r="AQ3" s="183" t="s">
        <v>759</v>
      </c>
      <c r="AR3" s="183" t="s">
        <v>760</v>
      </c>
      <c r="AS3" s="183" t="s">
        <v>761</v>
      </c>
      <c r="AT3" s="183" t="s">
        <v>762</v>
      </c>
      <c r="AU3" s="183" t="s">
        <v>763</v>
      </c>
      <c r="AV3" s="183" t="s">
        <v>764</v>
      </c>
      <c r="AW3" s="183" t="s">
        <v>765</v>
      </c>
      <c r="AX3" s="183" t="s">
        <v>766</v>
      </c>
      <c r="AY3" s="183" t="s">
        <v>767</v>
      </c>
      <c r="AZ3" s="183" t="s">
        <v>768</v>
      </c>
      <c r="BA3" s="183" t="s">
        <v>769</v>
      </c>
      <c r="BB3" s="183" t="s">
        <v>770</v>
      </c>
      <c r="BC3" s="183" t="s">
        <v>771</v>
      </c>
      <c r="BD3" s="183" t="s">
        <v>772</v>
      </c>
      <c r="BE3" s="183" t="s">
        <v>773</v>
      </c>
      <c r="BF3" s="183" t="s">
        <v>774</v>
      </c>
      <c r="BG3" s="183" t="s">
        <v>775</v>
      </c>
      <c r="BH3" s="183" t="s">
        <v>776</v>
      </c>
      <c r="BI3" s="183" t="s">
        <v>777</v>
      </c>
      <c r="BJ3" s="183" t="s">
        <v>778</v>
      </c>
      <c r="BK3" s="183" t="s">
        <v>779</v>
      </c>
      <c r="BL3" s="183" t="s">
        <v>780</v>
      </c>
      <c r="BM3" s="183" t="s">
        <v>781</v>
      </c>
      <c r="BN3" s="183" t="s">
        <v>782</v>
      </c>
      <c r="BO3" s="183" t="s">
        <v>783</v>
      </c>
      <c r="BP3" s="183" t="s">
        <v>784</v>
      </c>
      <c r="BQ3" s="183" t="s">
        <v>785</v>
      </c>
      <c r="BR3" s="183" t="s">
        <v>786</v>
      </c>
      <c r="BS3" s="183" t="s">
        <v>787</v>
      </c>
      <c r="BT3" s="183" t="s">
        <v>788</v>
      </c>
      <c r="BU3" s="183" t="s">
        <v>789</v>
      </c>
      <c r="BV3" s="183" t="s">
        <v>790</v>
      </c>
      <c r="BW3" s="180"/>
      <c r="BX3" s="148"/>
      <c r="BY3" s="148"/>
      <c r="BZ3" s="183" t="s">
        <v>759</v>
      </c>
      <c r="CA3" s="183" t="s">
        <v>760</v>
      </c>
      <c r="CB3" s="183" t="s">
        <v>761</v>
      </c>
      <c r="CC3" s="183" t="s">
        <v>762</v>
      </c>
      <c r="CD3" s="183" t="s">
        <v>763</v>
      </c>
      <c r="CE3" s="183" t="s">
        <v>764</v>
      </c>
      <c r="CF3" s="183" t="s">
        <v>765</v>
      </c>
      <c r="CG3" s="183" t="s">
        <v>766</v>
      </c>
      <c r="CH3" s="183" t="s">
        <v>767</v>
      </c>
      <c r="CI3" s="183" t="s">
        <v>768</v>
      </c>
      <c r="CJ3" s="183" t="s">
        <v>769</v>
      </c>
      <c r="CK3" s="183" t="s">
        <v>770</v>
      </c>
      <c r="CL3" s="183" t="s">
        <v>771</v>
      </c>
      <c r="CM3" s="183" t="s">
        <v>772</v>
      </c>
      <c r="CN3" s="183" t="s">
        <v>773</v>
      </c>
      <c r="CO3" s="183" t="s">
        <v>774</v>
      </c>
      <c r="CP3" s="183" t="s">
        <v>775</v>
      </c>
      <c r="CQ3" s="183" t="s">
        <v>776</v>
      </c>
      <c r="CR3" s="183" t="s">
        <v>777</v>
      </c>
      <c r="CS3" s="183" t="s">
        <v>778</v>
      </c>
      <c r="CT3" s="183" t="s">
        <v>779</v>
      </c>
      <c r="CU3" s="183" t="s">
        <v>780</v>
      </c>
      <c r="CV3" s="183" t="s">
        <v>781</v>
      </c>
      <c r="CW3" s="183" t="s">
        <v>782</v>
      </c>
      <c r="CX3" s="183" t="s">
        <v>783</v>
      </c>
      <c r="CY3" s="183" t="s">
        <v>784</v>
      </c>
      <c r="CZ3" s="183" t="s">
        <v>785</v>
      </c>
      <c r="DA3" s="183" t="s">
        <v>786</v>
      </c>
      <c r="DB3" s="183" t="s">
        <v>787</v>
      </c>
      <c r="DC3" s="183" t="s">
        <v>788</v>
      </c>
      <c r="DD3" s="183" t="s">
        <v>789</v>
      </c>
      <c r="DE3" s="183" t="s">
        <v>790</v>
      </c>
      <c r="DF3"/>
      <c r="DG3" s="73"/>
    </row>
    <row r="4" spans="2:111"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s="73"/>
      <c r="AH4" s="184" t="s">
        <v>791</v>
      </c>
      <c r="AI4" s="182" t="s">
        <v>759</v>
      </c>
      <c r="AJ4" s="148"/>
      <c r="AK4" s="148"/>
      <c r="AL4" s="181" t="str">
        <f t="shared" ref="AL4:AL67" si="0">IFERROR(IF(HLOOKUP($N$10, $BZ$3:$DE$574, $AP4, FALSE )="", "", HLOOKUP($N$10, $BZ$3:$DE$574, $AP4, FALSE)), "")</f>
        <v>Acajete</v>
      </c>
      <c r="AM4" s="181" t="str">
        <f t="shared" ref="AM4:AM67" si="1">IFERROR(IF(AL4="", "", HLOOKUP($N$10, $AQ$3:$BV$574, AP4, FALSE)), "")</f>
        <v>30001</v>
      </c>
      <c r="AN4"/>
      <c r="AO4" s="148"/>
      <c r="AP4" s="148">
        <v>2</v>
      </c>
      <c r="AQ4" s="185" t="s">
        <v>792</v>
      </c>
      <c r="AR4" s="185" t="s">
        <v>793</v>
      </c>
      <c r="AS4" s="185" t="s">
        <v>794</v>
      </c>
      <c r="AT4" s="185" t="s">
        <v>795</v>
      </c>
      <c r="AU4" s="185" t="s">
        <v>796</v>
      </c>
      <c r="AV4" s="185" t="s">
        <v>797</v>
      </c>
      <c r="AW4" s="185" t="s">
        <v>798</v>
      </c>
      <c r="AX4" s="185" t="s">
        <v>799</v>
      </c>
      <c r="AY4" s="185" t="s">
        <v>800</v>
      </c>
      <c r="AZ4" s="185" t="s">
        <v>801</v>
      </c>
      <c r="BA4" s="185" t="s">
        <v>802</v>
      </c>
      <c r="BB4" s="185" t="s">
        <v>803</v>
      </c>
      <c r="BC4" s="185" t="s">
        <v>804</v>
      </c>
      <c r="BD4" s="185" t="s">
        <v>805</v>
      </c>
      <c r="BE4" s="186" t="s">
        <v>806</v>
      </c>
      <c r="BF4" s="185" t="s">
        <v>807</v>
      </c>
      <c r="BG4" s="185" t="s">
        <v>808</v>
      </c>
      <c r="BH4" s="185" t="s">
        <v>809</v>
      </c>
      <c r="BI4" s="185" t="s">
        <v>810</v>
      </c>
      <c r="BJ4" s="185" t="s">
        <v>811</v>
      </c>
      <c r="BK4" s="185" t="s">
        <v>812</v>
      </c>
      <c r="BL4" s="185" t="s">
        <v>813</v>
      </c>
      <c r="BM4" s="185" t="s">
        <v>814</v>
      </c>
      <c r="BN4" s="185" t="s">
        <v>815</v>
      </c>
      <c r="BO4" s="185" t="s">
        <v>816</v>
      </c>
      <c r="BP4" s="185" t="s">
        <v>817</v>
      </c>
      <c r="BQ4" s="185" t="s">
        <v>818</v>
      </c>
      <c r="BR4" s="185" t="s">
        <v>819</v>
      </c>
      <c r="BS4" s="185" t="s">
        <v>820</v>
      </c>
      <c r="BT4" s="185" t="s">
        <v>821</v>
      </c>
      <c r="BU4" s="185" t="s">
        <v>822</v>
      </c>
      <c r="BV4" s="185" t="s">
        <v>823</v>
      </c>
      <c r="BW4" s="148"/>
      <c r="BX4" s="148"/>
      <c r="BY4" s="148"/>
      <c r="BZ4" s="187" t="s">
        <v>791</v>
      </c>
      <c r="CA4" s="187" t="s">
        <v>824</v>
      </c>
      <c r="CB4" s="187" t="s">
        <v>825</v>
      </c>
      <c r="CC4" s="187" t="s">
        <v>826</v>
      </c>
      <c r="CD4" s="187" t="s">
        <v>827</v>
      </c>
      <c r="CE4" s="187" t="s">
        <v>828</v>
      </c>
      <c r="CF4" s="187" t="s">
        <v>829</v>
      </c>
      <c r="CG4" s="187" t="s">
        <v>830</v>
      </c>
      <c r="CH4" s="187" t="s">
        <v>831</v>
      </c>
      <c r="CI4" s="187" t="s">
        <v>832</v>
      </c>
      <c r="CJ4" s="187" t="s">
        <v>827</v>
      </c>
      <c r="CK4" s="187" t="s">
        <v>833</v>
      </c>
      <c r="CL4" s="187" t="s">
        <v>834</v>
      </c>
      <c r="CM4" s="187" t="s">
        <v>835</v>
      </c>
      <c r="CN4" s="188" t="s">
        <v>836</v>
      </c>
      <c r="CO4" s="187" t="s">
        <v>837</v>
      </c>
      <c r="CP4" s="187" t="s">
        <v>838</v>
      </c>
      <c r="CQ4" s="187" t="s">
        <v>839</v>
      </c>
      <c r="CR4" s="187" t="s">
        <v>827</v>
      </c>
      <c r="CS4" s="187" t="s">
        <v>840</v>
      </c>
      <c r="CT4" s="187" t="s">
        <v>841</v>
      </c>
      <c r="CU4" s="187" t="s">
        <v>842</v>
      </c>
      <c r="CV4" s="187" t="s">
        <v>843</v>
      </c>
      <c r="CW4" s="189" t="s">
        <v>844</v>
      </c>
      <c r="CX4" s="187" t="s">
        <v>845</v>
      </c>
      <c r="CY4" s="187" t="s">
        <v>846</v>
      </c>
      <c r="CZ4" s="187" t="s">
        <v>847</v>
      </c>
      <c r="DA4" s="187" t="s">
        <v>827</v>
      </c>
      <c r="DB4" s="187" t="s">
        <v>848</v>
      </c>
      <c r="DC4" s="187" t="s">
        <v>841</v>
      </c>
      <c r="DD4" s="187" t="s">
        <v>849</v>
      </c>
      <c r="DE4" s="187" t="s">
        <v>850</v>
      </c>
      <c r="DF4"/>
      <c r="DG4" s="73"/>
    </row>
    <row r="5" spans="2:111" ht="45" customHeight="1">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G5" s="73"/>
      <c r="AH5" s="184" t="s">
        <v>851</v>
      </c>
      <c r="AI5" s="182" t="s">
        <v>760</v>
      </c>
      <c r="AJ5" s="148"/>
      <c r="AK5" s="148"/>
      <c r="AL5" s="181" t="str">
        <f t="shared" si="0"/>
        <v>Acatlán</v>
      </c>
      <c r="AM5" s="181" t="str">
        <f t="shared" si="1"/>
        <v>30002</v>
      </c>
      <c r="AN5"/>
      <c r="AO5" s="148"/>
      <c r="AP5" s="148">
        <v>3</v>
      </c>
      <c r="AQ5" s="185" t="s">
        <v>852</v>
      </c>
      <c r="AR5" s="185" t="s">
        <v>853</v>
      </c>
      <c r="AS5" s="185" t="s">
        <v>854</v>
      </c>
      <c r="AT5" s="185" t="s">
        <v>855</v>
      </c>
      <c r="AU5" s="185" t="s">
        <v>856</v>
      </c>
      <c r="AV5" s="185" t="s">
        <v>857</v>
      </c>
      <c r="AW5" s="185" t="s">
        <v>858</v>
      </c>
      <c r="AX5" s="185" t="s">
        <v>859</v>
      </c>
      <c r="AY5" s="185" t="s">
        <v>860</v>
      </c>
      <c r="AZ5" s="185" t="s">
        <v>861</v>
      </c>
      <c r="BA5" s="185" t="s">
        <v>862</v>
      </c>
      <c r="BB5" s="185" t="s">
        <v>863</v>
      </c>
      <c r="BC5" s="185" t="s">
        <v>864</v>
      </c>
      <c r="BD5" s="185" t="s">
        <v>865</v>
      </c>
      <c r="BE5" s="186" t="s">
        <v>866</v>
      </c>
      <c r="BF5" s="185" t="s">
        <v>867</v>
      </c>
      <c r="BG5" s="185" t="s">
        <v>868</v>
      </c>
      <c r="BH5" s="185" t="s">
        <v>869</v>
      </c>
      <c r="BI5" s="185" t="s">
        <v>870</v>
      </c>
      <c r="BJ5" s="185" t="s">
        <v>871</v>
      </c>
      <c r="BK5" s="185" t="s">
        <v>872</v>
      </c>
      <c r="BL5" s="185" t="s">
        <v>873</v>
      </c>
      <c r="BM5" s="185" t="s">
        <v>874</v>
      </c>
      <c r="BN5" s="185" t="s">
        <v>875</v>
      </c>
      <c r="BO5" s="185" t="s">
        <v>876</v>
      </c>
      <c r="BP5" s="185" t="s">
        <v>877</v>
      </c>
      <c r="BQ5" s="185" t="s">
        <v>878</v>
      </c>
      <c r="BR5" s="185" t="s">
        <v>879</v>
      </c>
      <c r="BS5" s="185" t="s">
        <v>880</v>
      </c>
      <c r="BT5" s="185" t="s">
        <v>881</v>
      </c>
      <c r="BU5" s="185" t="s">
        <v>882</v>
      </c>
      <c r="BV5" s="185" t="s">
        <v>883</v>
      </c>
      <c r="BW5" s="148"/>
      <c r="BX5" s="148"/>
      <c r="BY5" s="148"/>
      <c r="BZ5" s="187" t="s">
        <v>884</v>
      </c>
      <c r="CA5" s="187" t="s">
        <v>885</v>
      </c>
      <c r="CB5" s="187" t="s">
        <v>886</v>
      </c>
      <c r="CC5" s="187" t="s">
        <v>887</v>
      </c>
      <c r="CD5" s="187" t="s">
        <v>888</v>
      </c>
      <c r="CE5" s="187" t="s">
        <v>889</v>
      </c>
      <c r="CF5" s="187" t="s">
        <v>890</v>
      </c>
      <c r="CG5" s="187" t="s">
        <v>891</v>
      </c>
      <c r="CH5" s="187" t="s">
        <v>892</v>
      </c>
      <c r="CI5" s="187" t="s">
        <v>893</v>
      </c>
      <c r="CJ5" s="187" t="s">
        <v>894</v>
      </c>
      <c r="CK5" s="187" t="s">
        <v>895</v>
      </c>
      <c r="CL5" s="187" t="s">
        <v>896</v>
      </c>
      <c r="CM5" s="187" t="s">
        <v>897</v>
      </c>
      <c r="CN5" s="188" t="s">
        <v>898</v>
      </c>
      <c r="CO5" s="187" t="s">
        <v>899</v>
      </c>
      <c r="CP5" s="187" t="s">
        <v>900</v>
      </c>
      <c r="CQ5" s="187" t="s">
        <v>901</v>
      </c>
      <c r="CR5" s="187" t="s">
        <v>902</v>
      </c>
      <c r="CS5" s="187" t="s">
        <v>903</v>
      </c>
      <c r="CT5" s="187" t="s">
        <v>904</v>
      </c>
      <c r="CU5" s="187" t="s">
        <v>905</v>
      </c>
      <c r="CV5" s="187" t="s">
        <v>906</v>
      </c>
      <c r="CW5" s="187" t="s">
        <v>907</v>
      </c>
      <c r="CX5" s="187" t="s">
        <v>908</v>
      </c>
      <c r="CY5" s="187" t="s">
        <v>909</v>
      </c>
      <c r="CZ5" s="187" t="s">
        <v>910</v>
      </c>
      <c r="DA5" s="187" t="s">
        <v>891</v>
      </c>
      <c r="DB5" s="187" t="s">
        <v>911</v>
      </c>
      <c r="DC5" s="187" t="s">
        <v>834</v>
      </c>
      <c r="DD5" s="187" t="s">
        <v>912</v>
      </c>
      <c r="DE5" s="187" t="s">
        <v>913</v>
      </c>
      <c r="DF5"/>
      <c r="DG5" s="73"/>
    </row>
    <row r="6" spans="2:11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G6" s="73"/>
      <c r="AH6" s="184" t="s">
        <v>914</v>
      </c>
      <c r="AI6" s="182" t="s">
        <v>761</v>
      </c>
      <c r="AJ6" s="148"/>
      <c r="AK6" s="148"/>
      <c r="AL6" s="181" t="str">
        <f t="shared" si="0"/>
        <v>Acayucan</v>
      </c>
      <c r="AM6" s="181" t="str">
        <f t="shared" si="1"/>
        <v>30003</v>
      </c>
      <c r="AN6"/>
      <c r="AO6" s="148"/>
      <c r="AP6" s="148">
        <v>4</v>
      </c>
      <c r="AQ6" s="185" t="s">
        <v>915</v>
      </c>
      <c r="AR6" s="185" t="s">
        <v>916</v>
      </c>
      <c r="AS6" s="185" t="s">
        <v>917</v>
      </c>
      <c r="AT6" s="185" t="s">
        <v>918</v>
      </c>
      <c r="AU6" s="185" t="s">
        <v>919</v>
      </c>
      <c r="AV6" s="185" t="s">
        <v>920</v>
      </c>
      <c r="AW6" s="185" t="s">
        <v>921</v>
      </c>
      <c r="AX6" s="185" t="s">
        <v>922</v>
      </c>
      <c r="AY6" s="185" t="s">
        <v>923</v>
      </c>
      <c r="AZ6" s="185" t="s">
        <v>924</v>
      </c>
      <c r="BA6" s="185" t="s">
        <v>925</v>
      </c>
      <c r="BB6" s="185" t="s">
        <v>926</v>
      </c>
      <c r="BC6" s="185" t="s">
        <v>927</v>
      </c>
      <c r="BD6" s="185" t="s">
        <v>928</v>
      </c>
      <c r="BE6" s="186" t="s">
        <v>929</v>
      </c>
      <c r="BF6" s="185" t="s">
        <v>930</v>
      </c>
      <c r="BG6" s="185" t="s">
        <v>931</v>
      </c>
      <c r="BH6" s="185" t="s">
        <v>932</v>
      </c>
      <c r="BI6" s="185" t="s">
        <v>933</v>
      </c>
      <c r="BJ6" s="185" t="s">
        <v>934</v>
      </c>
      <c r="BK6" s="185" t="s">
        <v>935</v>
      </c>
      <c r="BL6" s="185" t="s">
        <v>936</v>
      </c>
      <c r="BM6" s="185" t="s">
        <v>937</v>
      </c>
      <c r="BN6" s="185" t="s">
        <v>938</v>
      </c>
      <c r="BO6" s="185" t="s">
        <v>939</v>
      </c>
      <c r="BP6" s="185" t="s">
        <v>940</v>
      </c>
      <c r="BQ6" s="185" t="s">
        <v>941</v>
      </c>
      <c r="BR6" s="185" t="s">
        <v>942</v>
      </c>
      <c r="BS6" s="185" t="s">
        <v>943</v>
      </c>
      <c r="BT6" s="185" t="s">
        <v>944</v>
      </c>
      <c r="BU6" s="185" t="s">
        <v>945</v>
      </c>
      <c r="BV6" s="185" t="s">
        <v>946</v>
      </c>
      <c r="BW6" s="148"/>
      <c r="BX6" s="148"/>
      <c r="BY6" s="148"/>
      <c r="BZ6" s="187" t="s">
        <v>947</v>
      </c>
      <c r="CA6" s="187" t="s">
        <v>948</v>
      </c>
      <c r="CB6" s="187" t="s">
        <v>949</v>
      </c>
      <c r="CC6" s="187" t="s">
        <v>950</v>
      </c>
      <c r="CD6" s="187" t="s">
        <v>951</v>
      </c>
      <c r="CE6" s="187" t="s">
        <v>952</v>
      </c>
      <c r="CF6" s="187" t="s">
        <v>953</v>
      </c>
      <c r="CG6" s="187" t="s">
        <v>951</v>
      </c>
      <c r="CH6" s="187" t="s">
        <v>954</v>
      </c>
      <c r="CI6" s="187" t="s">
        <v>955</v>
      </c>
      <c r="CJ6" s="187" t="s">
        <v>956</v>
      </c>
      <c r="CK6" s="187" t="s">
        <v>957</v>
      </c>
      <c r="CL6" s="187" t="s">
        <v>958</v>
      </c>
      <c r="CM6" s="187" t="s">
        <v>959</v>
      </c>
      <c r="CN6" s="188" t="s">
        <v>960</v>
      </c>
      <c r="CO6" s="187" t="s">
        <v>961</v>
      </c>
      <c r="CP6" s="187" t="s">
        <v>962</v>
      </c>
      <c r="CQ6" s="187" t="s">
        <v>963</v>
      </c>
      <c r="CR6" s="187" t="s">
        <v>964</v>
      </c>
      <c r="CS6" s="187" t="s">
        <v>965</v>
      </c>
      <c r="CT6" s="187" t="s">
        <v>834</v>
      </c>
      <c r="CU6" s="187" t="s">
        <v>966</v>
      </c>
      <c r="CV6" s="187" t="s">
        <v>967</v>
      </c>
      <c r="CW6" s="187" t="s">
        <v>968</v>
      </c>
      <c r="CX6" s="187" t="s">
        <v>969</v>
      </c>
      <c r="CY6" s="189" t="s">
        <v>970</v>
      </c>
      <c r="CZ6" s="187" t="s">
        <v>971</v>
      </c>
      <c r="DA6" s="187" t="s">
        <v>972</v>
      </c>
      <c r="DB6" s="187" t="s">
        <v>973</v>
      </c>
      <c r="DC6" s="187" t="s">
        <v>974</v>
      </c>
      <c r="DD6" s="187" t="s">
        <v>975</v>
      </c>
      <c r="DE6" s="187" t="s">
        <v>976</v>
      </c>
      <c r="DF6"/>
      <c r="DG6" s="73"/>
    </row>
    <row r="7" spans="2:111" ht="75" customHeight="1">
      <c r="B7" s="239" t="s">
        <v>5</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G7" s="73"/>
      <c r="AH7" s="184" t="s">
        <v>887</v>
      </c>
      <c r="AI7" s="182" t="s">
        <v>762</v>
      </c>
      <c r="AJ7" s="148"/>
      <c r="AK7" s="148"/>
      <c r="AL7" s="181" t="str">
        <f t="shared" si="0"/>
        <v>Actopan</v>
      </c>
      <c r="AM7" s="181" t="str">
        <f t="shared" si="1"/>
        <v>30004</v>
      </c>
      <c r="AN7"/>
      <c r="AO7" s="148"/>
      <c r="AP7" s="148">
        <v>5</v>
      </c>
      <c r="AQ7" s="185" t="s">
        <v>977</v>
      </c>
      <c r="AR7" s="185" t="s">
        <v>978</v>
      </c>
      <c r="AS7" s="185" t="s">
        <v>979</v>
      </c>
      <c r="AT7" s="185" t="s">
        <v>980</v>
      </c>
      <c r="AU7" s="185" t="s">
        <v>981</v>
      </c>
      <c r="AV7" s="185" t="s">
        <v>982</v>
      </c>
      <c r="AW7" s="185" t="s">
        <v>983</v>
      </c>
      <c r="AX7" s="185" t="s">
        <v>984</v>
      </c>
      <c r="AY7" s="185" t="s">
        <v>985</v>
      </c>
      <c r="AZ7" s="185" t="s">
        <v>986</v>
      </c>
      <c r="BA7" s="185" t="s">
        <v>987</v>
      </c>
      <c r="BB7" s="185" t="s">
        <v>988</v>
      </c>
      <c r="BC7" s="185" t="s">
        <v>989</v>
      </c>
      <c r="BD7" s="185" t="s">
        <v>990</v>
      </c>
      <c r="BE7" s="186" t="s">
        <v>991</v>
      </c>
      <c r="BF7" s="185" t="s">
        <v>992</v>
      </c>
      <c r="BG7" s="185" t="s">
        <v>993</v>
      </c>
      <c r="BH7" s="185" t="s">
        <v>994</v>
      </c>
      <c r="BI7" s="185" t="s">
        <v>995</v>
      </c>
      <c r="BJ7" s="185" t="s">
        <v>996</v>
      </c>
      <c r="BK7" s="185" t="s">
        <v>997</v>
      </c>
      <c r="BL7" s="185" t="s">
        <v>998</v>
      </c>
      <c r="BM7" s="185" t="s">
        <v>999</v>
      </c>
      <c r="BN7" s="185" t="s">
        <v>1000</v>
      </c>
      <c r="BO7" s="185" t="s">
        <v>1001</v>
      </c>
      <c r="BP7" s="185" t="s">
        <v>1002</v>
      </c>
      <c r="BQ7" s="185" t="s">
        <v>1003</v>
      </c>
      <c r="BR7" s="185" t="s">
        <v>1004</v>
      </c>
      <c r="BS7" s="185" t="s">
        <v>1005</v>
      </c>
      <c r="BT7" s="185" t="s">
        <v>1006</v>
      </c>
      <c r="BU7" s="185" t="s">
        <v>1007</v>
      </c>
      <c r="BV7" s="185" t="s">
        <v>1008</v>
      </c>
      <c r="BW7" s="148"/>
      <c r="BX7" s="148"/>
      <c r="BY7" s="148"/>
      <c r="BZ7" s="187" t="s">
        <v>1009</v>
      </c>
      <c r="CA7" s="187" t="s">
        <v>1010</v>
      </c>
      <c r="CB7" s="187" t="s">
        <v>1011</v>
      </c>
      <c r="CC7" s="187" t="s">
        <v>1012</v>
      </c>
      <c r="CD7" s="187" t="s">
        <v>1013</v>
      </c>
      <c r="CE7" s="187" t="s">
        <v>1014</v>
      </c>
      <c r="CF7" s="187" t="s">
        <v>1015</v>
      </c>
      <c r="CG7" s="187" t="s">
        <v>1016</v>
      </c>
      <c r="CH7" s="187" t="s">
        <v>1017</v>
      </c>
      <c r="CI7" s="187" t="s">
        <v>1018</v>
      </c>
      <c r="CJ7" s="187" t="s">
        <v>1019</v>
      </c>
      <c r="CK7" s="187" t="s">
        <v>1020</v>
      </c>
      <c r="CL7" s="187" t="s">
        <v>1021</v>
      </c>
      <c r="CM7" s="187" t="s">
        <v>1022</v>
      </c>
      <c r="CN7" s="188" t="s">
        <v>1023</v>
      </c>
      <c r="CO7" s="187" t="s">
        <v>1024</v>
      </c>
      <c r="CP7" s="187" t="s">
        <v>1025</v>
      </c>
      <c r="CQ7" s="187" t="s">
        <v>1026</v>
      </c>
      <c r="CR7" s="187" t="s">
        <v>951</v>
      </c>
      <c r="CS7" s="187" t="s">
        <v>1027</v>
      </c>
      <c r="CT7" s="187" t="s">
        <v>1028</v>
      </c>
      <c r="CU7" s="187" t="s">
        <v>1029</v>
      </c>
      <c r="CV7" s="187" t="s">
        <v>1030</v>
      </c>
      <c r="CW7" s="187" t="s">
        <v>1031</v>
      </c>
      <c r="CX7" s="187" t="s">
        <v>1032</v>
      </c>
      <c r="CY7" s="187" t="s">
        <v>1033</v>
      </c>
      <c r="CZ7" s="187" t="s">
        <v>1034</v>
      </c>
      <c r="DA7" s="187" t="s">
        <v>1035</v>
      </c>
      <c r="DB7" s="187" t="s">
        <v>1036</v>
      </c>
      <c r="DC7" s="187" t="s">
        <v>958</v>
      </c>
      <c r="DD7" s="187" t="s">
        <v>1037</v>
      </c>
      <c r="DE7" s="187" t="s">
        <v>1038</v>
      </c>
      <c r="DF7"/>
      <c r="DG7" s="73"/>
    </row>
    <row r="8" spans="2:111"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G8" s="73"/>
      <c r="AH8" s="184" t="s">
        <v>1039</v>
      </c>
      <c r="AI8" s="182" t="s">
        <v>763</v>
      </c>
      <c r="AJ8" s="148"/>
      <c r="AK8" s="148"/>
      <c r="AL8" s="181" t="str">
        <f t="shared" si="0"/>
        <v>Acula</v>
      </c>
      <c r="AM8" s="181" t="str">
        <f t="shared" si="1"/>
        <v>30005</v>
      </c>
      <c r="AN8"/>
      <c r="AO8" s="148"/>
      <c r="AP8" s="148">
        <v>6</v>
      </c>
      <c r="AQ8" s="185" t="s">
        <v>1040</v>
      </c>
      <c r="AR8" s="185" t="s">
        <v>1041</v>
      </c>
      <c r="AS8" s="185" t="s">
        <v>1042</v>
      </c>
      <c r="AT8" s="185" t="s">
        <v>1043</v>
      </c>
      <c r="AU8" s="185" t="s">
        <v>1044</v>
      </c>
      <c r="AV8" s="185" t="s">
        <v>1045</v>
      </c>
      <c r="AW8" s="185" t="s">
        <v>1046</v>
      </c>
      <c r="AX8" s="185" t="s">
        <v>1047</v>
      </c>
      <c r="AY8" s="185" t="s">
        <v>1048</v>
      </c>
      <c r="AZ8" s="185" t="s">
        <v>1049</v>
      </c>
      <c r="BA8" s="185" t="s">
        <v>1050</v>
      </c>
      <c r="BB8" s="185" t="s">
        <v>1051</v>
      </c>
      <c r="BC8" s="185" t="s">
        <v>1052</v>
      </c>
      <c r="BD8" s="185" t="s">
        <v>1053</v>
      </c>
      <c r="BE8" s="186" t="s">
        <v>1054</v>
      </c>
      <c r="BF8" s="185" t="s">
        <v>1055</v>
      </c>
      <c r="BG8" s="185" t="s">
        <v>1056</v>
      </c>
      <c r="BH8" s="185" t="s">
        <v>1057</v>
      </c>
      <c r="BI8" s="185" t="s">
        <v>1058</v>
      </c>
      <c r="BJ8" s="185" t="s">
        <v>1059</v>
      </c>
      <c r="BK8" s="185" t="s">
        <v>1060</v>
      </c>
      <c r="BL8" s="185" t="s">
        <v>1061</v>
      </c>
      <c r="BM8" s="185" t="s">
        <v>1062</v>
      </c>
      <c r="BN8" s="185" t="s">
        <v>1063</v>
      </c>
      <c r="BO8" s="185" t="s">
        <v>1064</v>
      </c>
      <c r="BP8" s="185" t="s">
        <v>1065</v>
      </c>
      <c r="BQ8" s="185" t="s">
        <v>1066</v>
      </c>
      <c r="BR8" s="185" t="s">
        <v>1067</v>
      </c>
      <c r="BS8" s="185" t="s">
        <v>1068</v>
      </c>
      <c r="BT8" s="185" t="s">
        <v>1069</v>
      </c>
      <c r="BU8" s="185" t="s">
        <v>1070</v>
      </c>
      <c r="BV8" s="185" t="s">
        <v>1071</v>
      </c>
      <c r="BW8" s="148"/>
      <c r="BX8" s="148"/>
      <c r="BY8" s="148"/>
      <c r="BZ8" s="187" t="s">
        <v>1072</v>
      </c>
      <c r="CA8" s="187" t="s">
        <v>1073</v>
      </c>
      <c r="CB8" s="187" t="s">
        <v>1074</v>
      </c>
      <c r="CC8" s="187" t="s">
        <v>1075</v>
      </c>
      <c r="CD8" s="187" t="s">
        <v>1076</v>
      </c>
      <c r="CE8" s="187" t="s">
        <v>1077</v>
      </c>
      <c r="CF8" s="187" t="s">
        <v>1078</v>
      </c>
      <c r="CG8" s="187" t="s">
        <v>1079</v>
      </c>
      <c r="CH8" s="187" t="s">
        <v>1080</v>
      </c>
      <c r="CI8" s="187" t="s">
        <v>1081</v>
      </c>
      <c r="CJ8" s="187" t="s">
        <v>1082</v>
      </c>
      <c r="CK8" s="187" t="s">
        <v>1083</v>
      </c>
      <c r="CL8" s="187" t="s">
        <v>1084</v>
      </c>
      <c r="CM8" s="187" t="s">
        <v>1085</v>
      </c>
      <c r="CN8" s="188" t="s">
        <v>1086</v>
      </c>
      <c r="CO8" s="187" t="s">
        <v>1087</v>
      </c>
      <c r="CP8" s="187" t="s">
        <v>1088</v>
      </c>
      <c r="CQ8" s="187" t="s">
        <v>1089</v>
      </c>
      <c r="CR8" s="187" t="s">
        <v>1090</v>
      </c>
      <c r="CS8" s="187" t="s">
        <v>1091</v>
      </c>
      <c r="CT8" s="187" t="s">
        <v>1092</v>
      </c>
      <c r="CU8" s="187" t="s">
        <v>1093</v>
      </c>
      <c r="CV8" s="187" t="s">
        <v>1038</v>
      </c>
      <c r="CW8" s="187" t="s">
        <v>910</v>
      </c>
      <c r="CX8" s="187" t="s">
        <v>1094</v>
      </c>
      <c r="CY8" s="187" t="s">
        <v>1095</v>
      </c>
      <c r="CZ8" s="187" t="s">
        <v>1096</v>
      </c>
      <c r="DA8" s="187" t="s">
        <v>1097</v>
      </c>
      <c r="DB8" s="187" t="s">
        <v>1098</v>
      </c>
      <c r="DC8" s="187" t="s">
        <v>1099</v>
      </c>
      <c r="DD8" s="187" t="s">
        <v>1100</v>
      </c>
      <c r="DE8" s="187" t="s">
        <v>1101</v>
      </c>
      <c r="DF8"/>
      <c r="DG8" s="73"/>
    </row>
    <row r="9" spans="2:111" ht="15" customHeight="1" thickBot="1">
      <c r="B9" s="2" t="s">
        <v>3</v>
      </c>
      <c r="C9" s="28"/>
      <c r="D9" s="28"/>
      <c r="E9" s="28"/>
      <c r="F9" s="28"/>
      <c r="G9" s="28"/>
      <c r="H9" s="28"/>
      <c r="I9" s="28"/>
      <c r="J9" s="28"/>
      <c r="K9" s="28"/>
      <c r="L9" s="28"/>
      <c r="M9" s="28"/>
      <c r="N9" s="2" t="s">
        <v>4</v>
      </c>
      <c r="O9" s="28"/>
      <c r="P9" s="1"/>
      <c r="Q9" s="1"/>
      <c r="R9" s="1"/>
      <c r="S9" s="1"/>
      <c r="T9" s="1"/>
      <c r="U9" s="1"/>
      <c r="V9" s="1"/>
      <c r="W9" s="1"/>
      <c r="X9" s="1"/>
      <c r="Y9" s="1"/>
      <c r="Z9" s="1"/>
      <c r="AA9" s="258" t="s">
        <v>2</v>
      </c>
      <c r="AB9" s="258"/>
      <c r="AC9" s="258"/>
      <c r="AD9" s="258"/>
      <c r="AG9" s="73"/>
      <c r="AH9" s="184" t="s">
        <v>889</v>
      </c>
      <c r="AI9" s="182" t="s">
        <v>764</v>
      </c>
      <c r="AJ9" s="148"/>
      <c r="AK9" s="148"/>
      <c r="AL9" s="181" t="str">
        <f t="shared" si="0"/>
        <v>Acultzingo</v>
      </c>
      <c r="AM9" s="181" t="str">
        <f t="shared" si="1"/>
        <v>30006</v>
      </c>
      <c r="AN9"/>
      <c r="AO9" s="148"/>
      <c r="AP9" s="148">
        <v>7</v>
      </c>
      <c r="AQ9" s="185" t="s">
        <v>1102</v>
      </c>
      <c r="AR9" s="185" t="s">
        <v>1103</v>
      </c>
      <c r="AS9" s="190" t="s">
        <v>1104</v>
      </c>
      <c r="AT9" s="185" t="s">
        <v>1105</v>
      </c>
      <c r="AU9" s="185" t="s">
        <v>1106</v>
      </c>
      <c r="AV9" s="185" t="s">
        <v>1107</v>
      </c>
      <c r="AW9" s="185" t="s">
        <v>1108</v>
      </c>
      <c r="AX9" s="185" t="s">
        <v>1109</v>
      </c>
      <c r="AY9" s="185" t="s">
        <v>1110</v>
      </c>
      <c r="AZ9" s="185" t="s">
        <v>1111</v>
      </c>
      <c r="BA9" s="185" t="s">
        <v>1112</v>
      </c>
      <c r="BB9" s="185" t="s">
        <v>1113</v>
      </c>
      <c r="BC9" s="185" t="s">
        <v>1114</v>
      </c>
      <c r="BD9" s="185" t="s">
        <v>1115</v>
      </c>
      <c r="BE9" s="186" t="s">
        <v>1116</v>
      </c>
      <c r="BF9" s="185" t="s">
        <v>1117</v>
      </c>
      <c r="BG9" s="185" t="s">
        <v>1118</v>
      </c>
      <c r="BH9" s="185" t="s">
        <v>1119</v>
      </c>
      <c r="BI9" s="185" t="s">
        <v>1120</v>
      </c>
      <c r="BJ9" s="185" t="s">
        <v>1121</v>
      </c>
      <c r="BK9" s="185" t="s">
        <v>1122</v>
      </c>
      <c r="BL9" s="185" t="s">
        <v>1123</v>
      </c>
      <c r="BM9" s="185" t="s">
        <v>1124</v>
      </c>
      <c r="BN9" s="185" t="s">
        <v>1125</v>
      </c>
      <c r="BO9" s="185" t="s">
        <v>1126</v>
      </c>
      <c r="BP9" s="185" t="s">
        <v>1127</v>
      </c>
      <c r="BQ9" s="185" t="s">
        <v>1128</v>
      </c>
      <c r="BR9" s="185" t="s">
        <v>1129</v>
      </c>
      <c r="BS9" s="185" t="s">
        <v>1130</v>
      </c>
      <c r="BT9" s="185" t="s">
        <v>1131</v>
      </c>
      <c r="BU9" s="185" t="s">
        <v>1132</v>
      </c>
      <c r="BV9" s="185" t="s">
        <v>1133</v>
      </c>
      <c r="BW9" s="148"/>
      <c r="BX9" s="148"/>
      <c r="BY9" s="148"/>
      <c r="BZ9" s="187" t="s">
        <v>1134</v>
      </c>
      <c r="CA9" s="187" t="s">
        <v>1135</v>
      </c>
      <c r="CB9" s="187" t="s">
        <v>274</v>
      </c>
      <c r="CC9" s="187" t="s">
        <v>1136</v>
      </c>
      <c r="CD9" s="187" t="s">
        <v>1137</v>
      </c>
      <c r="CE9" s="187" t="s">
        <v>1138</v>
      </c>
      <c r="CF9" s="187" t="s">
        <v>1139</v>
      </c>
      <c r="CG9" s="187" t="s">
        <v>1140</v>
      </c>
      <c r="CH9" s="187" t="s">
        <v>1141</v>
      </c>
      <c r="CI9" s="187" t="s">
        <v>1142</v>
      </c>
      <c r="CJ9" s="187" t="s">
        <v>1143</v>
      </c>
      <c r="CK9" s="187" t="s">
        <v>1144</v>
      </c>
      <c r="CL9" s="187" t="s">
        <v>1145</v>
      </c>
      <c r="CM9" s="187" t="s">
        <v>1146</v>
      </c>
      <c r="CN9" s="188" t="s">
        <v>1147</v>
      </c>
      <c r="CO9" s="187" t="s">
        <v>1148</v>
      </c>
      <c r="CP9" s="187" t="s">
        <v>1149</v>
      </c>
      <c r="CQ9" s="187" t="s">
        <v>1150</v>
      </c>
      <c r="CR9" s="187" t="s">
        <v>1151</v>
      </c>
      <c r="CS9" s="187" t="s">
        <v>1152</v>
      </c>
      <c r="CT9" s="187" t="s">
        <v>901</v>
      </c>
      <c r="CU9" s="187" t="s">
        <v>1153</v>
      </c>
      <c r="CV9" s="187" t="s">
        <v>1154</v>
      </c>
      <c r="CW9" s="187" t="s">
        <v>1155</v>
      </c>
      <c r="CX9" s="187" t="s">
        <v>1156</v>
      </c>
      <c r="CY9" s="187" t="s">
        <v>1157</v>
      </c>
      <c r="CZ9" s="187" t="s">
        <v>1158</v>
      </c>
      <c r="DA9" s="187" t="s">
        <v>1159</v>
      </c>
      <c r="DB9" s="187" t="s">
        <v>1160</v>
      </c>
      <c r="DC9" s="187" t="s">
        <v>1161</v>
      </c>
      <c r="DD9" s="187" t="s">
        <v>1162</v>
      </c>
      <c r="DE9" s="187" t="s">
        <v>1163</v>
      </c>
      <c r="DF9"/>
      <c r="DG9" s="73"/>
    </row>
    <row r="10" spans="2:111" ht="15" customHeight="1" thickBot="1">
      <c r="B10" s="259" t="s">
        <v>2276</v>
      </c>
      <c r="C10" s="260"/>
      <c r="D10" s="260"/>
      <c r="E10" s="260"/>
      <c r="F10" s="260"/>
      <c r="G10" s="260"/>
      <c r="H10" s="260"/>
      <c r="I10" s="260"/>
      <c r="J10" s="260"/>
      <c r="K10" s="260"/>
      <c r="L10" s="261"/>
      <c r="M10" s="35"/>
      <c r="N10" s="241" t="str">
        <f>IF(B10="","",VLOOKUP(B10,AH3:AI35,2,FALSE))</f>
        <v>230</v>
      </c>
      <c r="O10" s="243"/>
      <c r="AG10" s="73"/>
      <c r="AH10" s="184" t="s">
        <v>1164</v>
      </c>
      <c r="AI10" s="182" t="s">
        <v>765</v>
      </c>
      <c r="AJ10" s="148"/>
      <c r="AK10" s="148"/>
      <c r="AL10" s="181" t="str">
        <f t="shared" si="0"/>
        <v>Camarón de Tejeda</v>
      </c>
      <c r="AM10" s="181" t="str">
        <f t="shared" si="1"/>
        <v>30007</v>
      </c>
      <c r="AN10"/>
      <c r="AO10" s="148"/>
      <c r="AP10" s="148">
        <v>8</v>
      </c>
      <c r="AQ10" s="185" t="s">
        <v>1165</v>
      </c>
      <c r="AR10" s="185" t="s">
        <v>1166</v>
      </c>
      <c r="AS10" s="185"/>
      <c r="AT10" s="185" t="s">
        <v>1167</v>
      </c>
      <c r="AU10" s="185" t="s">
        <v>1168</v>
      </c>
      <c r="AV10" s="185" t="s">
        <v>1169</v>
      </c>
      <c r="AW10" s="185" t="s">
        <v>1170</v>
      </c>
      <c r="AX10" s="185" t="s">
        <v>1171</v>
      </c>
      <c r="AY10" s="185" t="s">
        <v>1172</v>
      </c>
      <c r="AZ10" s="185" t="s">
        <v>1173</v>
      </c>
      <c r="BA10" s="185" t="s">
        <v>1174</v>
      </c>
      <c r="BB10" s="185" t="s">
        <v>1175</v>
      </c>
      <c r="BC10" s="185" t="s">
        <v>1176</v>
      </c>
      <c r="BD10" s="185" t="s">
        <v>1177</v>
      </c>
      <c r="BE10" s="186" t="s">
        <v>1178</v>
      </c>
      <c r="BF10" s="185" t="s">
        <v>1179</v>
      </c>
      <c r="BG10" s="185" t="s">
        <v>1180</v>
      </c>
      <c r="BH10" s="185" t="s">
        <v>1181</v>
      </c>
      <c r="BI10" s="185" t="s">
        <v>1182</v>
      </c>
      <c r="BJ10" s="185" t="s">
        <v>1183</v>
      </c>
      <c r="BK10" s="185" t="s">
        <v>1184</v>
      </c>
      <c r="BL10" s="185" t="s">
        <v>1185</v>
      </c>
      <c r="BM10" s="185" t="s">
        <v>1186</v>
      </c>
      <c r="BN10" s="185" t="s">
        <v>1187</v>
      </c>
      <c r="BO10" s="185" t="s">
        <v>1188</v>
      </c>
      <c r="BP10" s="185" t="s">
        <v>1189</v>
      </c>
      <c r="BQ10" s="185" t="s">
        <v>1190</v>
      </c>
      <c r="BR10" s="185" t="s">
        <v>1191</v>
      </c>
      <c r="BS10" s="185" t="s">
        <v>1192</v>
      </c>
      <c r="BT10" s="185" t="s">
        <v>1193</v>
      </c>
      <c r="BU10" s="185" t="s">
        <v>1194</v>
      </c>
      <c r="BV10" s="185" t="s">
        <v>1195</v>
      </c>
      <c r="BW10" s="148"/>
      <c r="BX10" s="148"/>
      <c r="BY10" s="148"/>
      <c r="BZ10" s="187" t="s">
        <v>1196</v>
      </c>
      <c r="CA10" s="187" t="s">
        <v>1197</v>
      </c>
      <c r="CB10" s="187"/>
      <c r="CC10" s="187" t="s">
        <v>1198</v>
      </c>
      <c r="CD10" s="187" t="s">
        <v>1199</v>
      </c>
      <c r="CE10" s="187" t="s">
        <v>1200</v>
      </c>
      <c r="CF10" s="187" t="s">
        <v>1201</v>
      </c>
      <c r="CG10" s="187" t="s">
        <v>1202</v>
      </c>
      <c r="CH10" s="187" t="s">
        <v>1203</v>
      </c>
      <c r="CI10" s="187" t="s">
        <v>1204</v>
      </c>
      <c r="CJ10" s="187" t="s">
        <v>1205</v>
      </c>
      <c r="CK10" s="187" t="s">
        <v>1206</v>
      </c>
      <c r="CL10" s="187" t="s">
        <v>1207</v>
      </c>
      <c r="CM10" s="187" t="s">
        <v>1208</v>
      </c>
      <c r="CN10" s="188" t="s">
        <v>1209</v>
      </c>
      <c r="CO10" s="187" t="s">
        <v>1210</v>
      </c>
      <c r="CP10" s="187" t="s">
        <v>1211</v>
      </c>
      <c r="CQ10" s="187" t="s">
        <v>1212</v>
      </c>
      <c r="CR10" s="187" t="s">
        <v>1213</v>
      </c>
      <c r="CS10" s="187" t="s">
        <v>1214</v>
      </c>
      <c r="CT10" s="187" t="s">
        <v>1215</v>
      </c>
      <c r="CU10" s="187" t="s">
        <v>1216</v>
      </c>
      <c r="CV10" s="187" t="s">
        <v>1217</v>
      </c>
      <c r="CW10" s="187" t="s">
        <v>1218</v>
      </c>
      <c r="CX10" s="187" t="s">
        <v>1219</v>
      </c>
      <c r="CY10" s="187" t="s">
        <v>1220</v>
      </c>
      <c r="CZ10" s="187" t="s">
        <v>1221</v>
      </c>
      <c r="DA10" s="187" t="s">
        <v>1222</v>
      </c>
      <c r="DB10" s="187" t="s">
        <v>1223</v>
      </c>
      <c r="DC10" s="187" t="s">
        <v>1224</v>
      </c>
      <c r="DD10" s="187" t="s">
        <v>1225</v>
      </c>
      <c r="DE10" s="187" t="s">
        <v>1226</v>
      </c>
      <c r="DF10"/>
      <c r="DG10" s="73"/>
    </row>
    <row r="11" spans="2:111" ht="15" customHeight="1" thickBot="1">
      <c r="AG11" s="73"/>
      <c r="AH11" s="184" t="s">
        <v>1227</v>
      </c>
      <c r="AI11" s="182" t="s">
        <v>766</v>
      </c>
      <c r="AJ11" s="148"/>
      <c r="AK11" s="148"/>
      <c r="AL11" s="181" t="str">
        <f t="shared" si="0"/>
        <v>Alpatláhuac</v>
      </c>
      <c r="AM11" s="181" t="str">
        <f t="shared" si="1"/>
        <v>30008</v>
      </c>
      <c r="AN11"/>
      <c r="AO11" s="148"/>
      <c r="AP11" s="148">
        <v>9</v>
      </c>
      <c r="AQ11" s="185" t="s">
        <v>1228</v>
      </c>
      <c r="AR11" s="190" t="s">
        <v>1229</v>
      </c>
      <c r="AS11" s="185"/>
      <c r="AT11" s="185" t="s">
        <v>1230</v>
      </c>
      <c r="AU11" s="185" t="s">
        <v>1231</v>
      </c>
      <c r="AV11" s="185" t="s">
        <v>1232</v>
      </c>
      <c r="AW11" s="185" t="s">
        <v>1233</v>
      </c>
      <c r="AX11" s="185" t="s">
        <v>1234</v>
      </c>
      <c r="AY11" s="185" t="s">
        <v>1235</v>
      </c>
      <c r="AZ11" s="185" t="s">
        <v>1236</v>
      </c>
      <c r="BA11" s="185" t="s">
        <v>1237</v>
      </c>
      <c r="BB11" s="185" t="s">
        <v>1238</v>
      </c>
      <c r="BC11" s="185" t="s">
        <v>1239</v>
      </c>
      <c r="BD11" s="185" t="s">
        <v>1240</v>
      </c>
      <c r="BE11" s="186" t="s">
        <v>1241</v>
      </c>
      <c r="BF11" s="185" t="s">
        <v>1242</v>
      </c>
      <c r="BG11" s="185" t="s">
        <v>1243</v>
      </c>
      <c r="BH11" s="185" t="s">
        <v>1244</v>
      </c>
      <c r="BI11" s="185" t="s">
        <v>1245</v>
      </c>
      <c r="BJ11" s="185" t="s">
        <v>1246</v>
      </c>
      <c r="BK11" s="185" t="s">
        <v>1247</v>
      </c>
      <c r="BL11" s="185" t="s">
        <v>1248</v>
      </c>
      <c r="BM11" s="185" t="s">
        <v>1249</v>
      </c>
      <c r="BN11" s="185" t="s">
        <v>1250</v>
      </c>
      <c r="BO11" s="185" t="s">
        <v>1251</v>
      </c>
      <c r="BP11" s="185" t="s">
        <v>1252</v>
      </c>
      <c r="BQ11" s="185" t="s">
        <v>1253</v>
      </c>
      <c r="BR11" s="185" t="s">
        <v>1254</v>
      </c>
      <c r="BS11" s="185" t="s">
        <v>1255</v>
      </c>
      <c r="BT11" s="185" t="s">
        <v>1256</v>
      </c>
      <c r="BU11" s="185" t="s">
        <v>1257</v>
      </c>
      <c r="BV11" s="185" t="s">
        <v>1258</v>
      </c>
      <c r="BW11" s="148"/>
      <c r="BX11" s="148"/>
      <c r="BY11" s="148"/>
      <c r="BZ11" s="187" t="s">
        <v>1259</v>
      </c>
      <c r="CA11" s="187" t="s">
        <v>274</v>
      </c>
      <c r="CB11" s="187"/>
      <c r="CC11" s="187" t="s">
        <v>1260</v>
      </c>
      <c r="CD11" s="187" t="s">
        <v>1261</v>
      </c>
      <c r="CE11" s="187" t="s">
        <v>1262</v>
      </c>
      <c r="CF11" s="191" t="s">
        <v>1263</v>
      </c>
      <c r="CG11" s="189" t="s">
        <v>1264</v>
      </c>
      <c r="CH11" s="187" t="s">
        <v>1265</v>
      </c>
      <c r="CI11" s="187" t="s">
        <v>1266</v>
      </c>
      <c r="CJ11" s="187" t="s">
        <v>1267</v>
      </c>
      <c r="CK11" s="187" t="s">
        <v>1268</v>
      </c>
      <c r="CL11" s="187" t="s">
        <v>1269</v>
      </c>
      <c r="CM11" s="187" t="s">
        <v>1270</v>
      </c>
      <c r="CN11" s="188" t="s">
        <v>1271</v>
      </c>
      <c r="CO11" s="187" t="s">
        <v>1272</v>
      </c>
      <c r="CP11" s="187" t="s">
        <v>1221</v>
      </c>
      <c r="CQ11" s="187" t="s">
        <v>1273</v>
      </c>
      <c r="CR11" s="187" t="s">
        <v>1159</v>
      </c>
      <c r="CS11" s="187" t="s">
        <v>1274</v>
      </c>
      <c r="CT11" s="187" t="s">
        <v>1275</v>
      </c>
      <c r="CU11" s="187" t="s">
        <v>1276</v>
      </c>
      <c r="CV11" s="187" t="s">
        <v>1277</v>
      </c>
      <c r="CW11" s="187" t="s">
        <v>1278</v>
      </c>
      <c r="CX11" s="187" t="s">
        <v>1279</v>
      </c>
      <c r="CY11" s="187" t="s">
        <v>1280</v>
      </c>
      <c r="CZ11" s="187" t="s">
        <v>1281</v>
      </c>
      <c r="DA11" s="187" t="s">
        <v>1282</v>
      </c>
      <c r="DB11" s="187" t="s">
        <v>1283</v>
      </c>
      <c r="DC11" s="187" t="s">
        <v>1284</v>
      </c>
      <c r="DD11" s="187" t="s">
        <v>1285</v>
      </c>
      <c r="DE11" s="187" t="s">
        <v>1077</v>
      </c>
      <c r="DF11"/>
      <c r="DG11" s="73"/>
    </row>
    <row r="12" spans="2:111" ht="34.5" customHeight="1">
      <c r="B12" s="192"/>
      <c r="C12" s="193" t="s">
        <v>9</v>
      </c>
      <c r="D12" s="194"/>
      <c r="E12" s="194"/>
      <c r="F12" s="194"/>
      <c r="G12" s="194"/>
      <c r="H12" s="194"/>
      <c r="I12" s="194"/>
      <c r="J12" s="194"/>
      <c r="K12" s="194"/>
      <c r="L12" s="195"/>
      <c r="N12" s="196"/>
      <c r="O12" s="193" t="s">
        <v>10</v>
      </c>
      <c r="P12" s="197"/>
      <c r="Q12" s="197"/>
      <c r="R12" s="197"/>
      <c r="S12" s="197"/>
      <c r="T12" s="197"/>
      <c r="U12" s="197"/>
      <c r="V12" s="197"/>
      <c r="W12" s="197"/>
      <c r="X12" s="197"/>
      <c r="Y12" s="197"/>
      <c r="Z12" s="197"/>
      <c r="AA12" s="197"/>
      <c r="AB12" s="197"/>
      <c r="AC12" s="197"/>
      <c r="AD12" s="198"/>
      <c r="AG12" s="73"/>
      <c r="AH12" s="184" t="s">
        <v>1286</v>
      </c>
      <c r="AI12" s="182" t="s">
        <v>767</v>
      </c>
      <c r="AJ12" s="148"/>
      <c r="AK12" s="148"/>
      <c r="AL12" s="181" t="str">
        <f t="shared" si="0"/>
        <v>Alto Lucero de Gutiérrez Barrios</v>
      </c>
      <c r="AM12" s="181" t="str">
        <f t="shared" si="1"/>
        <v>30009</v>
      </c>
      <c r="AN12"/>
      <c r="AO12" s="148"/>
      <c r="AP12" s="148">
        <v>10</v>
      </c>
      <c r="AQ12" s="185" t="s">
        <v>1287</v>
      </c>
      <c r="AR12" s="185"/>
      <c r="AS12" s="185"/>
      <c r="AT12" s="185" t="s">
        <v>1288</v>
      </c>
      <c r="AU12" s="185" t="s">
        <v>1289</v>
      </c>
      <c r="AV12" s="185" t="s">
        <v>1290</v>
      </c>
      <c r="AW12" s="185" t="s">
        <v>1291</v>
      </c>
      <c r="AX12" s="185" t="s">
        <v>1292</v>
      </c>
      <c r="AY12" s="185" t="s">
        <v>1293</v>
      </c>
      <c r="AZ12" s="185" t="s">
        <v>1294</v>
      </c>
      <c r="BA12" s="185" t="s">
        <v>1295</v>
      </c>
      <c r="BB12" s="185" t="s">
        <v>1296</v>
      </c>
      <c r="BC12" s="185" t="s">
        <v>1297</v>
      </c>
      <c r="BD12" s="185" t="s">
        <v>1298</v>
      </c>
      <c r="BE12" s="186" t="s">
        <v>1299</v>
      </c>
      <c r="BF12" s="185" t="s">
        <v>1300</v>
      </c>
      <c r="BG12" s="185" t="s">
        <v>1301</v>
      </c>
      <c r="BH12" s="185" t="s">
        <v>1302</v>
      </c>
      <c r="BI12" s="185" t="s">
        <v>1303</v>
      </c>
      <c r="BJ12" s="185" t="s">
        <v>1304</v>
      </c>
      <c r="BK12" s="185" t="s">
        <v>1305</v>
      </c>
      <c r="BL12" s="185" t="s">
        <v>1306</v>
      </c>
      <c r="BM12" s="185" t="s">
        <v>1307</v>
      </c>
      <c r="BN12" s="185" t="s">
        <v>1308</v>
      </c>
      <c r="BO12" s="185" t="s">
        <v>1309</v>
      </c>
      <c r="BP12" s="185" t="s">
        <v>1310</v>
      </c>
      <c r="BQ12" s="185" t="s">
        <v>1311</v>
      </c>
      <c r="BR12" s="185" t="s">
        <v>1312</v>
      </c>
      <c r="BS12" s="185" t="s">
        <v>1313</v>
      </c>
      <c r="BT12" s="185" t="s">
        <v>1314</v>
      </c>
      <c r="BU12" s="185" t="s">
        <v>1315</v>
      </c>
      <c r="BV12" s="185" t="s">
        <v>1316</v>
      </c>
      <c r="BW12" s="148"/>
      <c r="BX12" s="148"/>
      <c r="BY12" s="148"/>
      <c r="BZ12" s="187" t="s">
        <v>1317</v>
      </c>
      <c r="CA12" s="187"/>
      <c r="CB12" s="187"/>
      <c r="CC12" s="187" t="s">
        <v>1318</v>
      </c>
      <c r="CD12" s="187" t="s">
        <v>1319</v>
      </c>
      <c r="CE12" s="187" t="s">
        <v>1320</v>
      </c>
      <c r="CF12" s="187" t="s">
        <v>1321</v>
      </c>
      <c r="CG12" s="187" t="s">
        <v>1322</v>
      </c>
      <c r="CH12" s="187" t="s">
        <v>961</v>
      </c>
      <c r="CI12" s="187" t="s">
        <v>1323</v>
      </c>
      <c r="CJ12" s="187" t="s">
        <v>1324</v>
      </c>
      <c r="CK12" s="187" t="s">
        <v>1325</v>
      </c>
      <c r="CL12" s="187" t="s">
        <v>1326</v>
      </c>
      <c r="CM12" s="187" t="s">
        <v>1326</v>
      </c>
      <c r="CN12" s="188" t="s">
        <v>1327</v>
      </c>
      <c r="CO12" s="187" t="s">
        <v>1328</v>
      </c>
      <c r="CP12" s="187" t="s">
        <v>1329</v>
      </c>
      <c r="CQ12" s="187" t="s">
        <v>1330</v>
      </c>
      <c r="CR12" s="187" t="s">
        <v>1331</v>
      </c>
      <c r="CS12" s="187" t="s">
        <v>1332</v>
      </c>
      <c r="CT12" s="187" t="s">
        <v>1333</v>
      </c>
      <c r="CU12" s="187" t="s">
        <v>1334</v>
      </c>
      <c r="CV12" s="187" t="s">
        <v>1335</v>
      </c>
      <c r="CW12" s="187" t="s">
        <v>1336</v>
      </c>
      <c r="CX12" s="187" t="s">
        <v>1337</v>
      </c>
      <c r="CY12" s="187" t="s">
        <v>1338</v>
      </c>
      <c r="CZ12" s="187" t="s">
        <v>1339</v>
      </c>
      <c r="DA12" s="187" t="s">
        <v>1340</v>
      </c>
      <c r="DB12" s="187" t="s">
        <v>1341</v>
      </c>
      <c r="DC12" s="187" t="s">
        <v>1342</v>
      </c>
      <c r="DD12" s="187" t="s">
        <v>1343</v>
      </c>
      <c r="DE12" s="187" t="s">
        <v>1344</v>
      </c>
      <c r="DF12"/>
      <c r="DG12" s="73"/>
    </row>
    <row r="13" spans="2:111" ht="144" customHeight="1" thickBot="1">
      <c r="B13" s="199"/>
      <c r="C13" s="262" t="s">
        <v>11</v>
      </c>
      <c r="D13" s="262"/>
      <c r="E13" s="262"/>
      <c r="F13" s="262"/>
      <c r="G13" s="262"/>
      <c r="H13" s="262"/>
      <c r="I13" s="262"/>
      <c r="J13" s="262"/>
      <c r="K13" s="262"/>
      <c r="L13" s="200"/>
      <c r="N13" s="201"/>
      <c r="O13" s="262" t="s">
        <v>524</v>
      </c>
      <c r="P13" s="262"/>
      <c r="Q13" s="262"/>
      <c r="R13" s="262"/>
      <c r="S13" s="262"/>
      <c r="T13" s="262"/>
      <c r="U13" s="262"/>
      <c r="V13" s="262"/>
      <c r="W13" s="262"/>
      <c r="X13" s="262"/>
      <c r="Y13" s="262"/>
      <c r="Z13" s="262"/>
      <c r="AA13" s="262"/>
      <c r="AB13" s="262"/>
      <c r="AC13" s="262"/>
      <c r="AD13" s="202"/>
      <c r="AG13" s="73"/>
      <c r="AH13" s="184" t="s">
        <v>1081</v>
      </c>
      <c r="AI13" s="182" t="s">
        <v>768</v>
      </c>
      <c r="AJ13" s="148"/>
      <c r="AK13" s="148"/>
      <c r="AL13" s="181" t="str">
        <f t="shared" si="0"/>
        <v>Altotonga</v>
      </c>
      <c r="AM13" s="181" t="str">
        <f t="shared" si="1"/>
        <v>30010</v>
      </c>
      <c r="AN13"/>
      <c r="AO13" s="148"/>
      <c r="AP13" s="148">
        <v>11</v>
      </c>
      <c r="AQ13" s="185" t="s">
        <v>1345</v>
      </c>
      <c r="AR13" s="185"/>
      <c r="AS13" s="185"/>
      <c r="AT13" s="185" t="s">
        <v>1346</v>
      </c>
      <c r="AU13" s="185" t="s">
        <v>1347</v>
      </c>
      <c r="AV13" s="185" t="s">
        <v>1348</v>
      </c>
      <c r="AW13" s="185" t="s">
        <v>1349</v>
      </c>
      <c r="AX13" s="185" t="s">
        <v>1350</v>
      </c>
      <c r="AY13" s="185" t="s">
        <v>1351</v>
      </c>
      <c r="AZ13" s="185" t="s">
        <v>1352</v>
      </c>
      <c r="BA13" s="185" t="s">
        <v>1353</v>
      </c>
      <c r="BB13" s="185" t="s">
        <v>1354</v>
      </c>
      <c r="BC13" s="185" t="s">
        <v>1355</v>
      </c>
      <c r="BD13" s="185" t="s">
        <v>1356</v>
      </c>
      <c r="BE13" s="186" t="s">
        <v>1357</v>
      </c>
      <c r="BF13" s="185" t="s">
        <v>1358</v>
      </c>
      <c r="BG13" s="185" t="s">
        <v>1359</v>
      </c>
      <c r="BH13" s="185" t="s">
        <v>1360</v>
      </c>
      <c r="BI13" s="185" t="s">
        <v>1361</v>
      </c>
      <c r="BJ13" s="185" t="s">
        <v>1362</v>
      </c>
      <c r="BK13" s="185" t="s">
        <v>1363</v>
      </c>
      <c r="BL13" s="185" t="s">
        <v>1364</v>
      </c>
      <c r="BM13" s="185" t="s">
        <v>1365</v>
      </c>
      <c r="BN13" s="185" t="s">
        <v>1366</v>
      </c>
      <c r="BO13" s="185" t="s">
        <v>1367</v>
      </c>
      <c r="BP13" s="185" t="s">
        <v>1368</v>
      </c>
      <c r="BQ13" s="185" t="s">
        <v>1369</v>
      </c>
      <c r="BR13" s="185" t="s">
        <v>1370</v>
      </c>
      <c r="BS13" s="185" t="s">
        <v>1371</v>
      </c>
      <c r="BT13" s="185" t="s">
        <v>1372</v>
      </c>
      <c r="BU13" s="185" t="s">
        <v>1373</v>
      </c>
      <c r="BV13" s="185" t="s">
        <v>1374</v>
      </c>
      <c r="BW13" s="148"/>
      <c r="BX13" s="148"/>
      <c r="BY13" s="148"/>
      <c r="BZ13" s="187" t="s">
        <v>1375</v>
      </c>
      <c r="CA13" s="187"/>
      <c r="CB13" s="187"/>
      <c r="CC13" s="187" t="s">
        <v>1376</v>
      </c>
      <c r="CD13" s="187" t="s">
        <v>1377</v>
      </c>
      <c r="CE13" s="187" t="s">
        <v>1378</v>
      </c>
      <c r="CF13" s="187" t="s">
        <v>1379</v>
      </c>
      <c r="CG13" s="187" t="s">
        <v>1380</v>
      </c>
      <c r="CH13" s="187" t="s">
        <v>1381</v>
      </c>
      <c r="CI13" s="187" t="s">
        <v>1382</v>
      </c>
      <c r="CJ13" s="187" t="s">
        <v>1383</v>
      </c>
      <c r="CK13" s="187" t="s">
        <v>1384</v>
      </c>
      <c r="CL13" s="187" t="s">
        <v>1385</v>
      </c>
      <c r="CM13" s="187" t="s">
        <v>1386</v>
      </c>
      <c r="CN13" s="188" t="s">
        <v>1387</v>
      </c>
      <c r="CO13" s="187" t="s">
        <v>1013</v>
      </c>
      <c r="CP13" s="187" t="s">
        <v>1388</v>
      </c>
      <c r="CQ13" s="187" t="s">
        <v>1389</v>
      </c>
      <c r="CR13" s="187" t="s">
        <v>1390</v>
      </c>
      <c r="CS13" s="187" t="s">
        <v>1391</v>
      </c>
      <c r="CT13" s="187" t="s">
        <v>1392</v>
      </c>
      <c r="CU13" s="187" t="s">
        <v>1393</v>
      </c>
      <c r="CV13" s="187" t="s">
        <v>1394</v>
      </c>
      <c r="CW13" s="187" t="s">
        <v>1395</v>
      </c>
      <c r="CX13" s="187" t="s">
        <v>1396</v>
      </c>
      <c r="CY13" s="187" t="s">
        <v>1397</v>
      </c>
      <c r="CZ13" s="187" t="s">
        <v>1398</v>
      </c>
      <c r="DA13" s="187" t="s">
        <v>1399</v>
      </c>
      <c r="DB13" s="187" t="s">
        <v>1400</v>
      </c>
      <c r="DC13" s="187" t="s">
        <v>1401</v>
      </c>
      <c r="DD13" s="187" t="s">
        <v>1402</v>
      </c>
      <c r="DE13" s="187" t="s">
        <v>1403</v>
      </c>
      <c r="DF13"/>
      <c r="DG13" s="73"/>
    </row>
    <row r="14" spans="2:111" ht="15" customHeight="1" thickBot="1">
      <c r="AG14" s="73"/>
      <c r="AH14" s="184" t="s">
        <v>1404</v>
      </c>
      <c r="AI14" s="182" t="s">
        <v>769</v>
      </c>
      <c r="AJ14" s="148"/>
      <c r="AK14" s="148"/>
      <c r="AL14" s="181" t="str">
        <f t="shared" si="0"/>
        <v>Alvarado</v>
      </c>
      <c r="AM14" s="181" t="str">
        <f t="shared" si="1"/>
        <v>30011</v>
      </c>
      <c r="AN14"/>
      <c r="AO14" s="148"/>
      <c r="AP14" s="148">
        <v>12</v>
      </c>
      <c r="AQ14" s="185" t="s">
        <v>1405</v>
      </c>
      <c r="AR14" s="185"/>
      <c r="AS14" s="185"/>
      <c r="AT14" s="185" t="s">
        <v>1406</v>
      </c>
      <c r="AU14" s="185" t="s">
        <v>1407</v>
      </c>
      <c r="AV14" s="190" t="s">
        <v>1408</v>
      </c>
      <c r="AW14" s="185" t="s">
        <v>1409</v>
      </c>
      <c r="AX14" s="185" t="s">
        <v>1410</v>
      </c>
      <c r="AY14" s="185" t="s">
        <v>1411</v>
      </c>
      <c r="AZ14" s="185" t="s">
        <v>1412</v>
      </c>
      <c r="BA14" s="185" t="s">
        <v>1413</v>
      </c>
      <c r="BB14" s="185" t="s">
        <v>1414</v>
      </c>
      <c r="BC14" s="185" t="s">
        <v>1415</v>
      </c>
      <c r="BD14" s="185" t="s">
        <v>1416</v>
      </c>
      <c r="BE14" s="186" t="s">
        <v>1417</v>
      </c>
      <c r="BF14" s="185" t="s">
        <v>1418</v>
      </c>
      <c r="BG14" s="185" t="s">
        <v>1419</v>
      </c>
      <c r="BH14" s="185" t="s">
        <v>1420</v>
      </c>
      <c r="BI14" s="185" t="s">
        <v>1421</v>
      </c>
      <c r="BJ14" s="185" t="s">
        <v>1422</v>
      </c>
      <c r="BK14" s="185" t="s">
        <v>1423</v>
      </c>
      <c r="BL14" s="185" t="s">
        <v>1424</v>
      </c>
      <c r="BM14" s="203" t="s">
        <v>1425</v>
      </c>
      <c r="BN14" s="185" t="s">
        <v>1426</v>
      </c>
      <c r="BO14" s="185" t="s">
        <v>1427</v>
      </c>
      <c r="BP14" s="185" t="s">
        <v>1428</v>
      </c>
      <c r="BQ14" s="185" t="s">
        <v>1429</v>
      </c>
      <c r="BR14" s="185" t="s">
        <v>1430</v>
      </c>
      <c r="BS14" s="185" t="s">
        <v>1431</v>
      </c>
      <c r="BT14" s="185" t="s">
        <v>1432</v>
      </c>
      <c r="BU14" s="185" t="s">
        <v>1433</v>
      </c>
      <c r="BV14" s="185" t="s">
        <v>1434</v>
      </c>
      <c r="BW14" s="148"/>
      <c r="BX14" s="148"/>
      <c r="BY14" s="148"/>
      <c r="BZ14" s="187" t="s">
        <v>1435</v>
      </c>
      <c r="CA14" s="187"/>
      <c r="CB14" s="187"/>
      <c r="CC14" s="187" t="s">
        <v>1436</v>
      </c>
      <c r="CD14" s="187" t="s">
        <v>1437</v>
      </c>
      <c r="CE14" s="187" t="s">
        <v>274</v>
      </c>
      <c r="CF14" s="187" t="s">
        <v>1438</v>
      </c>
      <c r="CG14" s="187" t="s">
        <v>1222</v>
      </c>
      <c r="CH14" s="187" t="s">
        <v>1439</v>
      </c>
      <c r="CI14" s="187" t="s">
        <v>1440</v>
      </c>
      <c r="CJ14" s="187" t="s">
        <v>1441</v>
      </c>
      <c r="CK14" s="187" t="s">
        <v>1442</v>
      </c>
      <c r="CL14" s="187" t="s">
        <v>1443</v>
      </c>
      <c r="CM14" s="187" t="s">
        <v>1444</v>
      </c>
      <c r="CN14" s="188" t="s">
        <v>1445</v>
      </c>
      <c r="CO14" s="187" t="s">
        <v>1446</v>
      </c>
      <c r="CP14" s="187" t="s">
        <v>1447</v>
      </c>
      <c r="CQ14" s="187" t="s">
        <v>1448</v>
      </c>
      <c r="CR14" s="187" t="s">
        <v>1449</v>
      </c>
      <c r="CS14" s="187" t="s">
        <v>1450</v>
      </c>
      <c r="CT14" s="187" t="s">
        <v>1451</v>
      </c>
      <c r="CU14" s="187" t="s">
        <v>1452</v>
      </c>
      <c r="CV14" s="187" t="s">
        <v>1453</v>
      </c>
      <c r="CW14" s="187" t="s">
        <v>1454</v>
      </c>
      <c r="CX14" s="187" t="s">
        <v>1455</v>
      </c>
      <c r="CY14" s="187" t="s">
        <v>1456</v>
      </c>
      <c r="CZ14" s="187" t="s">
        <v>1457</v>
      </c>
      <c r="DA14" s="187" t="s">
        <v>1458</v>
      </c>
      <c r="DB14" s="187" t="s">
        <v>1459</v>
      </c>
      <c r="DC14" s="187" t="s">
        <v>1460</v>
      </c>
      <c r="DD14" s="187" t="s">
        <v>1461</v>
      </c>
      <c r="DE14" s="187" t="s">
        <v>1462</v>
      </c>
      <c r="DF14"/>
      <c r="DG14" s="73"/>
    </row>
    <row r="15" spans="2:111" ht="45">
      <c r="B15" s="192"/>
      <c r="C15" s="193" t="s">
        <v>12</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8"/>
      <c r="AG15" s="73"/>
      <c r="AH15" s="184" t="s">
        <v>1463</v>
      </c>
      <c r="AI15" s="182" t="s">
        <v>770</v>
      </c>
      <c r="AJ15" s="148"/>
      <c r="AK15" s="148"/>
      <c r="AL15" s="181" t="str">
        <f t="shared" si="0"/>
        <v>Amatitlán</v>
      </c>
      <c r="AM15" s="181" t="str">
        <f t="shared" si="1"/>
        <v>30012</v>
      </c>
      <c r="AN15"/>
      <c r="AO15" s="148"/>
      <c r="AP15" s="148">
        <v>13</v>
      </c>
      <c r="AQ15" s="190" t="s">
        <v>1464</v>
      </c>
      <c r="AR15" s="185"/>
      <c r="AS15" s="185"/>
      <c r="AT15" s="185" t="s">
        <v>1465</v>
      </c>
      <c r="AU15" s="185" t="s">
        <v>1466</v>
      </c>
      <c r="AV15" s="185"/>
      <c r="AW15" s="185" t="s">
        <v>1467</v>
      </c>
      <c r="AX15" s="185" t="s">
        <v>1468</v>
      </c>
      <c r="AY15" s="185" t="s">
        <v>1469</v>
      </c>
      <c r="AZ15" s="185" t="s">
        <v>1470</v>
      </c>
      <c r="BA15" s="185" t="s">
        <v>1471</v>
      </c>
      <c r="BB15" s="185" t="s">
        <v>1472</v>
      </c>
      <c r="BC15" s="185" t="s">
        <v>1473</v>
      </c>
      <c r="BD15" s="185" t="s">
        <v>1474</v>
      </c>
      <c r="BE15" s="186" t="s">
        <v>1475</v>
      </c>
      <c r="BF15" s="185" t="s">
        <v>1476</v>
      </c>
      <c r="BG15" s="185" t="s">
        <v>1477</v>
      </c>
      <c r="BH15" s="185" t="s">
        <v>1478</v>
      </c>
      <c r="BI15" s="185" t="s">
        <v>1479</v>
      </c>
      <c r="BJ15" s="185" t="s">
        <v>1480</v>
      </c>
      <c r="BK15" s="185" t="s">
        <v>1481</v>
      </c>
      <c r="BL15" s="185" t="s">
        <v>1482</v>
      </c>
      <c r="BM15" s="185">
        <v>23099</v>
      </c>
      <c r="BN15" s="185" t="s">
        <v>1483</v>
      </c>
      <c r="BO15" s="185" t="s">
        <v>1484</v>
      </c>
      <c r="BP15" s="185" t="s">
        <v>1485</v>
      </c>
      <c r="BQ15" s="185" t="s">
        <v>1486</v>
      </c>
      <c r="BR15" s="185" t="s">
        <v>1487</v>
      </c>
      <c r="BS15" s="185" t="s">
        <v>1488</v>
      </c>
      <c r="BT15" s="185" t="s">
        <v>1489</v>
      </c>
      <c r="BU15" s="185" t="s">
        <v>1490</v>
      </c>
      <c r="BV15" s="185" t="s">
        <v>1491</v>
      </c>
      <c r="BW15" s="148"/>
      <c r="BX15"/>
      <c r="BY15" s="148"/>
      <c r="BZ15" s="187" t="s">
        <v>274</v>
      </c>
      <c r="CA15" s="187"/>
      <c r="CB15" s="187"/>
      <c r="CC15" s="187" t="s">
        <v>1492</v>
      </c>
      <c r="CD15" s="187" t="s">
        <v>1463</v>
      </c>
      <c r="CE15" s="187"/>
      <c r="CF15" s="187" t="s">
        <v>1493</v>
      </c>
      <c r="CG15" s="187" t="s">
        <v>1494</v>
      </c>
      <c r="CH15" s="187" t="s">
        <v>1495</v>
      </c>
      <c r="CI15" s="187" t="s">
        <v>1496</v>
      </c>
      <c r="CJ15" s="187" t="s">
        <v>1497</v>
      </c>
      <c r="CK15" s="187" t="s">
        <v>1498</v>
      </c>
      <c r="CL15" s="187" t="s">
        <v>1499</v>
      </c>
      <c r="CM15" s="187" t="s">
        <v>1500</v>
      </c>
      <c r="CN15" s="188" t="s">
        <v>1501</v>
      </c>
      <c r="CO15" s="187" t="s">
        <v>1502</v>
      </c>
      <c r="CP15" s="187" t="s">
        <v>1503</v>
      </c>
      <c r="CQ15" s="187" t="s">
        <v>1504</v>
      </c>
      <c r="CR15" s="187" t="s">
        <v>1505</v>
      </c>
      <c r="CS15" s="187" t="s">
        <v>1506</v>
      </c>
      <c r="CT15" s="187" t="s">
        <v>1507</v>
      </c>
      <c r="CU15" s="187" t="s">
        <v>1508</v>
      </c>
      <c r="CV15" s="187" t="s">
        <v>274</v>
      </c>
      <c r="CW15" s="187" t="s">
        <v>1509</v>
      </c>
      <c r="CX15" s="187" t="s">
        <v>1510</v>
      </c>
      <c r="CY15" s="187" t="s">
        <v>1511</v>
      </c>
      <c r="CZ15" s="187" t="s">
        <v>1512</v>
      </c>
      <c r="DA15" s="187" t="s">
        <v>1513</v>
      </c>
      <c r="DB15" s="187" t="s">
        <v>1514</v>
      </c>
      <c r="DC15" s="187" t="s">
        <v>1515</v>
      </c>
      <c r="DD15" s="187" t="s">
        <v>1516</v>
      </c>
      <c r="DE15" s="187" t="s">
        <v>1517</v>
      </c>
      <c r="DF15"/>
      <c r="DG15" s="73"/>
    </row>
    <row r="16" spans="2:111" ht="36" customHeight="1" thickBot="1">
      <c r="B16" s="199"/>
      <c r="C16" s="262" t="s">
        <v>13</v>
      </c>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02"/>
      <c r="AG16" s="73"/>
      <c r="AH16" s="184" t="s">
        <v>1382</v>
      </c>
      <c r="AI16" s="182" t="s">
        <v>771</v>
      </c>
      <c r="AJ16" s="148"/>
      <c r="AK16" s="148"/>
      <c r="AL16" s="181" t="str">
        <f t="shared" si="0"/>
        <v>Naranjos Amatlán</v>
      </c>
      <c r="AM16" s="181" t="str">
        <f t="shared" si="1"/>
        <v>30013</v>
      </c>
      <c r="AN16"/>
      <c r="AO16" s="148"/>
      <c r="AP16" s="148">
        <v>14</v>
      </c>
      <c r="AQ16" s="185"/>
      <c r="AR16" s="185"/>
      <c r="AS16" s="185"/>
      <c r="AT16" s="185" t="s">
        <v>1518</v>
      </c>
      <c r="AU16" s="185" t="s">
        <v>1519</v>
      </c>
      <c r="AV16" s="185"/>
      <c r="AW16" s="185" t="s">
        <v>1520</v>
      </c>
      <c r="AX16" s="185" t="s">
        <v>1521</v>
      </c>
      <c r="AY16" s="185" t="s">
        <v>1522</v>
      </c>
      <c r="AZ16" s="185" t="s">
        <v>1523</v>
      </c>
      <c r="BA16" s="185" t="s">
        <v>1524</v>
      </c>
      <c r="BB16" s="185" t="s">
        <v>1525</v>
      </c>
      <c r="BC16" s="185" t="s">
        <v>1526</v>
      </c>
      <c r="BD16" s="185" t="s">
        <v>1527</v>
      </c>
      <c r="BE16" s="186" t="s">
        <v>1528</v>
      </c>
      <c r="BF16" s="185" t="s">
        <v>1529</v>
      </c>
      <c r="BG16" s="185" t="s">
        <v>1530</v>
      </c>
      <c r="BH16" s="185" t="s">
        <v>1531</v>
      </c>
      <c r="BI16" s="185" t="s">
        <v>1532</v>
      </c>
      <c r="BJ16" s="185" t="s">
        <v>1533</v>
      </c>
      <c r="BK16" s="185" t="s">
        <v>1534</v>
      </c>
      <c r="BL16" s="185" t="s">
        <v>1535</v>
      </c>
      <c r="BM16" s="185"/>
      <c r="BN16" s="185" t="s">
        <v>1536</v>
      </c>
      <c r="BO16" s="185" t="s">
        <v>1537</v>
      </c>
      <c r="BP16" s="185" t="s">
        <v>1538</v>
      </c>
      <c r="BQ16" s="185" t="s">
        <v>1539</v>
      </c>
      <c r="BR16" s="185" t="s">
        <v>1540</v>
      </c>
      <c r="BS16" s="185" t="s">
        <v>1541</v>
      </c>
      <c r="BT16" s="185" t="s">
        <v>1542</v>
      </c>
      <c r="BU16" s="185" t="s">
        <v>1543</v>
      </c>
      <c r="BV16" s="185" t="s">
        <v>1544</v>
      </c>
      <c r="BW16" s="148"/>
      <c r="BX16" s="148"/>
      <c r="BY16" s="148"/>
      <c r="BZ16" s="187"/>
      <c r="CA16" s="187"/>
      <c r="CB16" s="187"/>
      <c r="CC16" s="187" t="s">
        <v>1545</v>
      </c>
      <c r="CD16" s="187" t="s">
        <v>1382</v>
      </c>
      <c r="CE16" s="187"/>
      <c r="CF16" s="187" t="s">
        <v>1546</v>
      </c>
      <c r="CG16" s="187" t="s">
        <v>1547</v>
      </c>
      <c r="CH16" s="187" t="s">
        <v>1038</v>
      </c>
      <c r="CI16" s="187" t="s">
        <v>1548</v>
      </c>
      <c r="CJ16" s="187" t="s">
        <v>1549</v>
      </c>
      <c r="CK16" s="187" t="s">
        <v>1550</v>
      </c>
      <c r="CL16" s="187" t="s">
        <v>1551</v>
      </c>
      <c r="CM16" s="187" t="s">
        <v>1552</v>
      </c>
      <c r="CN16" s="188" t="s">
        <v>1553</v>
      </c>
      <c r="CO16" s="187" t="s">
        <v>1554</v>
      </c>
      <c r="CP16" s="189" t="s">
        <v>1555</v>
      </c>
      <c r="CQ16" s="187" t="s">
        <v>1556</v>
      </c>
      <c r="CR16" s="187" t="s">
        <v>1557</v>
      </c>
      <c r="CS16" s="187" t="s">
        <v>1558</v>
      </c>
      <c r="CT16" s="187" t="s">
        <v>1559</v>
      </c>
      <c r="CU16" s="187" t="s">
        <v>1560</v>
      </c>
      <c r="CV16" s="187"/>
      <c r="CW16" s="187" t="s">
        <v>1561</v>
      </c>
      <c r="CX16" s="187" t="s">
        <v>1562</v>
      </c>
      <c r="CY16" s="187" t="s">
        <v>1563</v>
      </c>
      <c r="CZ16" s="187" t="s">
        <v>1564</v>
      </c>
      <c r="DA16" s="187" t="s">
        <v>1565</v>
      </c>
      <c r="DB16" s="187" t="s">
        <v>1566</v>
      </c>
      <c r="DC16" s="187" t="s">
        <v>1567</v>
      </c>
      <c r="DD16" s="187" t="s">
        <v>1568</v>
      </c>
      <c r="DE16" s="187" t="s">
        <v>1569</v>
      </c>
      <c r="DF16"/>
      <c r="DG16" s="73"/>
    </row>
    <row r="17" spans="2:111" ht="15" customHeight="1" thickBot="1">
      <c r="AG17" s="73"/>
      <c r="AH17" s="184" t="s">
        <v>1570</v>
      </c>
      <c r="AI17" s="182" t="s">
        <v>772</v>
      </c>
      <c r="AJ17" s="148"/>
      <c r="AK17" s="148"/>
      <c r="AL17" s="181" t="str">
        <f t="shared" si="0"/>
        <v>Amatlán de los Reyes</v>
      </c>
      <c r="AM17" s="181" t="str">
        <f t="shared" si="1"/>
        <v>30014</v>
      </c>
      <c r="AN17"/>
      <c r="AO17" s="148"/>
      <c r="AP17" s="148">
        <v>15</v>
      </c>
      <c r="AQ17" s="185"/>
      <c r="AR17" s="185"/>
      <c r="AS17" s="185"/>
      <c r="AT17" s="190" t="s">
        <v>1571</v>
      </c>
      <c r="AU17" s="185" t="s">
        <v>1572</v>
      </c>
      <c r="AV17" s="185"/>
      <c r="AW17" s="185" t="s">
        <v>1573</v>
      </c>
      <c r="AX17" s="185" t="s">
        <v>1574</v>
      </c>
      <c r="AY17" s="185" t="s">
        <v>1575</v>
      </c>
      <c r="AZ17" s="185" t="s">
        <v>1576</v>
      </c>
      <c r="BA17" s="185" t="s">
        <v>1577</v>
      </c>
      <c r="BB17" s="185" t="s">
        <v>1578</v>
      </c>
      <c r="BC17" s="185" t="s">
        <v>1579</v>
      </c>
      <c r="BD17" s="185" t="s">
        <v>1580</v>
      </c>
      <c r="BE17" s="186" t="s">
        <v>1581</v>
      </c>
      <c r="BF17" s="185" t="s">
        <v>1582</v>
      </c>
      <c r="BG17" s="185" t="s">
        <v>1583</v>
      </c>
      <c r="BH17" s="185" t="s">
        <v>1584</v>
      </c>
      <c r="BI17" s="185" t="s">
        <v>1585</v>
      </c>
      <c r="BJ17" s="185" t="s">
        <v>1586</v>
      </c>
      <c r="BK17" s="185" t="s">
        <v>1587</v>
      </c>
      <c r="BL17" s="185" t="s">
        <v>1588</v>
      </c>
      <c r="BM17" s="185"/>
      <c r="BN17" s="185" t="s">
        <v>1589</v>
      </c>
      <c r="BO17" s="185" t="s">
        <v>1590</v>
      </c>
      <c r="BP17" s="185" t="s">
        <v>1591</v>
      </c>
      <c r="BQ17" s="185" t="s">
        <v>1592</v>
      </c>
      <c r="BR17" s="185" t="s">
        <v>1593</v>
      </c>
      <c r="BS17" s="185" t="s">
        <v>1594</v>
      </c>
      <c r="BT17" s="185" t="s">
        <v>1595</v>
      </c>
      <c r="BU17" s="185" t="s">
        <v>1596</v>
      </c>
      <c r="BV17" s="185" t="s">
        <v>1597</v>
      </c>
      <c r="BW17" s="148"/>
      <c r="BX17" s="148"/>
      <c r="BY17" s="148"/>
      <c r="BZ17" s="187"/>
      <c r="CA17" s="187"/>
      <c r="CB17" s="187"/>
      <c r="CC17" s="187" t="s">
        <v>274</v>
      </c>
      <c r="CD17" s="187" t="s">
        <v>1598</v>
      </c>
      <c r="CE17" s="187"/>
      <c r="CF17" s="187" t="s">
        <v>1599</v>
      </c>
      <c r="CG17" s="187" t="s">
        <v>1600</v>
      </c>
      <c r="CH17" s="187" t="s">
        <v>1077</v>
      </c>
      <c r="CI17" s="187" t="s">
        <v>1601</v>
      </c>
      <c r="CJ17" s="187" t="s">
        <v>1602</v>
      </c>
      <c r="CK17" s="187" t="s">
        <v>1038</v>
      </c>
      <c r="CL17" s="187" t="s">
        <v>1603</v>
      </c>
      <c r="CM17" s="187" t="s">
        <v>1604</v>
      </c>
      <c r="CN17" s="188" t="s">
        <v>1605</v>
      </c>
      <c r="CO17" s="187" t="s">
        <v>1606</v>
      </c>
      <c r="CP17" s="187" t="s">
        <v>1607</v>
      </c>
      <c r="CQ17" s="187" t="s">
        <v>1608</v>
      </c>
      <c r="CR17" s="187" t="s">
        <v>1609</v>
      </c>
      <c r="CS17" s="187" t="s">
        <v>1610</v>
      </c>
      <c r="CT17" s="187" t="s">
        <v>1611</v>
      </c>
      <c r="CU17" s="187" t="s">
        <v>1612</v>
      </c>
      <c r="CV17" s="187"/>
      <c r="CW17" s="187" t="s">
        <v>1613</v>
      </c>
      <c r="CX17" s="187" t="s">
        <v>1614</v>
      </c>
      <c r="CY17" s="187" t="s">
        <v>1615</v>
      </c>
      <c r="CZ17" s="187" t="s">
        <v>1616</v>
      </c>
      <c r="DA17" s="187" t="s">
        <v>1463</v>
      </c>
      <c r="DB17" s="187" t="s">
        <v>1617</v>
      </c>
      <c r="DC17" s="187" t="s">
        <v>1618</v>
      </c>
      <c r="DD17" s="187" t="s">
        <v>1619</v>
      </c>
      <c r="DE17" s="187" t="s">
        <v>1620</v>
      </c>
      <c r="DF17"/>
      <c r="DG17" s="73"/>
    </row>
    <row r="18" spans="2:111" ht="15" customHeight="1">
      <c r="B18" s="204"/>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6"/>
      <c r="AG18" s="73"/>
      <c r="AH18" s="184" t="s">
        <v>1621</v>
      </c>
      <c r="AI18" s="182" t="s">
        <v>773</v>
      </c>
      <c r="AJ18" s="148"/>
      <c r="AK18" s="148"/>
      <c r="AL18" s="181" t="str">
        <f t="shared" si="0"/>
        <v>Angel R. Cabada</v>
      </c>
      <c r="AM18" s="181" t="str">
        <f t="shared" si="1"/>
        <v>30015</v>
      </c>
      <c r="AN18"/>
      <c r="AO18" s="148"/>
      <c r="AP18" s="148">
        <v>16</v>
      </c>
      <c r="AQ18" s="185"/>
      <c r="AR18" s="185"/>
      <c r="AS18" s="185"/>
      <c r="AT18" s="185"/>
      <c r="AU18" s="185" t="s">
        <v>1622</v>
      </c>
      <c r="AV18" s="185"/>
      <c r="AW18" s="185" t="s">
        <v>1623</v>
      </c>
      <c r="AX18" s="185" t="s">
        <v>1624</v>
      </c>
      <c r="AY18" s="185" t="s">
        <v>1625</v>
      </c>
      <c r="AZ18" s="185" t="s">
        <v>1626</v>
      </c>
      <c r="BA18" s="185" t="s">
        <v>1627</v>
      </c>
      <c r="BB18" s="185" t="s">
        <v>1628</v>
      </c>
      <c r="BC18" s="185" t="s">
        <v>1629</v>
      </c>
      <c r="BD18" s="185" t="s">
        <v>1630</v>
      </c>
      <c r="BE18" s="186" t="s">
        <v>1631</v>
      </c>
      <c r="BF18" s="185" t="s">
        <v>1632</v>
      </c>
      <c r="BG18" s="185" t="s">
        <v>1633</v>
      </c>
      <c r="BH18" s="185" t="s">
        <v>1634</v>
      </c>
      <c r="BI18" s="185" t="s">
        <v>1635</v>
      </c>
      <c r="BJ18" s="185" t="s">
        <v>1636</v>
      </c>
      <c r="BK18" s="185" t="s">
        <v>1637</v>
      </c>
      <c r="BL18" s="185" t="s">
        <v>1638</v>
      </c>
      <c r="BM18" s="185"/>
      <c r="BN18" s="185" t="s">
        <v>1639</v>
      </c>
      <c r="BO18" s="185" t="s">
        <v>1640</v>
      </c>
      <c r="BP18" s="185" t="s">
        <v>1641</v>
      </c>
      <c r="BQ18" s="185" t="s">
        <v>1642</v>
      </c>
      <c r="BR18" s="185" t="s">
        <v>1643</v>
      </c>
      <c r="BS18" s="185" t="s">
        <v>1644</v>
      </c>
      <c r="BT18" s="185" t="s">
        <v>1645</v>
      </c>
      <c r="BU18" s="185" t="s">
        <v>1646</v>
      </c>
      <c r="BV18" s="185" t="s">
        <v>1647</v>
      </c>
      <c r="BW18" s="148"/>
      <c r="BX18" s="148"/>
      <c r="BY18" s="148"/>
      <c r="BZ18" s="187"/>
      <c r="CA18" s="187"/>
      <c r="CB18" s="187"/>
      <c r="CC18" s="187"/>
      <c r="CD18" s="187" t="s">
        <v>1648</v>
      </c>
      <c r="CE18" s="187"/>
      <c r="CF18" s="187" t="s">
        <v>1649</v>
      </c>
      <c r="CG18" s="187" t="s">
        <v>1650</v>
      </c>
      <c r="CH18" s="187" t="s">
        <v>1651</v>
      </c>
      <c r="CI18" s="187" t="s">
        <v>1652</v>
      </c>
      <c r="CJ18" s="187" t="s">
        <v>1404</v>
      </c>
      <c r="CK18" s="187" t="s">
        <v>1653</v>
      </c>
      <c r="CL18" s="187" t="s">
        <v>1654</v>
      </c>
      <c r="CM18" s="187" t="s">
        <v>1655</v>
      </c>
      <c r="CN18" s="188" t="s">
        <v>1656</v>
      </c>
      <c r="CO18" s="187" t="s">
        <v>1657</v>
      </c>
      <c r="CP18" s="187" t="s">
        <v>1658</v>
      </c>
      <c r="CQ18" s="187" t="s">
        <v>1659</v>
      </c>
      <c r="CR18" s="187" t="s">
        <v>1660</v>
      </c>
      <c r="CS18" s="187" t="s">
        <v>1661</v>
      </c>
      <c r="CT18" s="187" t="s">
        <v>1662</v>
      </c>
      <c r="CU18" s="187" t="s">
        <v>1663</v>
      </c>
      <c r="CV18" s="187"/>
      <c r="CW18" s="187" t="s">
        <v>1664</v>
      </c>
      <c r="CX18" s="187" t="s">
        <v>1665</v>
      </c>
      <c r="CY18" s="187" t="s">
        <v>1666</v>
      </c>
      <c r="CZ18" s="187" t="s">
        <v>1667</v>
      </c>
      <c r="DA18" s="187" t="s">
        <v>1668</v>
      </c>
      <c r="DB18" s="187" t="s">
        <v>1669</v>
      </c>
      <c r="DC18" s="187" t="s">
        <v>1670</v>
      </c>
      <c r="DD18" s="187" t="s">
        <v>1671</v>
      </c>
      <c r="DE18" s="187" t="s">
        <v>1672</v>
      </c>
      <c r="DF18"/>
      <c r="DG18" s="73"/>
    </row>
    <row r="19" spans="2:111" ht="48" customHeight="1">
      <c r="B19" s="207"/>
      <c r="C19" s="257" t="s">
        <v>14</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08"/>
      <c r="AG19" s="73"/>
      <c r="AH19" s="184" t="s">
        <v>1673</v>
      </c>
      <c r="AI19" s="182" t="s">
        <v>774</v>
      </c>
      <c r="AJ19" s="148"/>
      <c r="AK19" s="148"/>
      <c r="AL19" s="181" t="str">
        <f t="shared" si="0"/>
        <v>La Antigua</v>
      </c>
      <c r="AM19" s="181" t="str">
        <f t="shared" si="1"/>
        <v>30016</v>
      </c>
      <c r="AN19"/>
      <c r="AO19" s="148"/>
      <c r="AP19" s="148">
        <v>17</v>
      </c>
      <c r="AQ19" s="185"/>
      <c r="AR19" s="185"/>
      <c r="AS19" s="185"/>
      <c r="AT19" s="185"/>
      <c r="AU19" s="185" t="s">
        <v>1674</v>
      </c>
      <c r="AV19" s="185"/>
      <c r="AW19" s="185" t="s">
        <v>1675</v>
      </c>
      <c r="AX19" s="185" t="s">
        <v>1676</v>
      </c>
      <c r="AY19" s="185" t="s">
        <v>1677</v>
      </c>
      <c r="AZ19" s="185" t="s">
        <v>1678</v>
      </c>
      <c r="BA19" s="185" t="s">
        <v>1679</v>
      </c>
      <c r="BB19" s="185" t="s">
        <v>1680</v>
      </c>
      <c r="BC19" s="185" t="s">
        <v>1681</v>
      </c>
      <c r="BD19" s="185" t="s">
        <v>1682</v>
      </c>
      <c r="BE19" s="186" t="s">
        <v>1683</v>
      </c>
      <c r="BF19" s="185" t="s">
        <v>1684</v>
      </c>
      <c r="BG19" s="185" t="s">
        <v>1685</v>
      </c>
      <c r="BH19" s="185" t="s">
        <v>1686</v>
      </c>
      <c r="BI19" s="185" t="s">
        <v>1687</v>
      </c>
      <c r="BJ19" s="185" t="s">
        <v>1688</v>
      </c>
      <c r="BK19" s="185" t="s">
        <v>1689</v>
      </c>
      <c r="BL19" s="185" t="s">
        <v>1690</v>
      </c>
      <c r="BM19" s="185"/>
      <c r="BN19" s="185" t="s">
        <v>1691</v>
      </c>
      <c r="BO19" s="185" t="s">
        <v>1692</v>
      </c>
      <c r="BP19" s="185" t="s">
        <v>1693</v>
      </c>
      <c r="BQ19" s="185" t="s">
        <v>1694</v>
      </c>
      <c r="BR19" s="185" t="s">
        <v>1695</v>
      </c>
      <c r="BS19" s="185" t="s">
        <v>1696</v>
      </c>
      <c r="BT19" s="185" t="s">
        <v>1697</v>
      </c>
      <c r="BU19" s="185" t="s">
        <v>1698</v>
      </c>
      <c r="BV19" s="185" t="s">
        <v>1699</v>
      </c>
      <c r="BW19" s="148"/>
      <c r="BX19" s="148"/>
      <c r="BY19" s="148"/>
      <c r="BZ19" s="187"/>
      <c r="CA19" s="187"/>
      <c r="CB19" s="187"/>
      <c r="CC19" s="187"/>
      <c r="CD19" s="187" t="s">
        <v>1700</v>
      </c>
      <c r="CE19" s="187"/>
      <c r="CF19" s="187" t="s">
        <v>1701</v>
      </c>
      <c r="CG19" s="187" t="s">
        <v>1702</v>
      </c>
      <c r="CH19" s="187" t="s">
        <v>1703</v>
      </c>
      <c r="CI19" s="187" t="s">
        <v>1704</v>
      </c>
      <c r="CJ19" s="187" t="s">
        <v>1705</v>
      </c>
      <c r="CK19" s="187" t="s">
        <v>1706</v>
      </c>
      <c r="CL19" s="187" t="s">
        <v>1707</v>
      </c>
      <c r="CM19" s="187" t="s">
        <v>1708</v>
      </c>
      <c r="CN19" s="188" t="s">
        <v>1709</v>
      </c>
      <c r="CO19" s="187" t="s">
        <v>1710</v>
      </c>
      <c r="CP19" s="187" t="s">
        <v>1711</v>
      </c>
      <c r="CQ19" s="187" t="s">
        <v>1712</v>
      </c>
      <c r="CR19" s="187" t="s">
        <v>1713</v>
      </c>
      <c r="CS19" s="187" t="s">
        <v>1714</v>
      </c>
      <c r="CT19" s="187" t="s">
        <v>1715</v>
      </c>
      <c r="CU19" s="187" t="s">
        <v>1716</v>
      </c>
      <c r="CV19" s="187"/>
      <c r="CW19" s="187" t="s">
        <v>1717</v>
      </c>
      <c r="CX19" s="187" t="s">
        <v>1718</v>
      </c>
      <c r="CY19" s="187" t="s">
        <v>1719</v>
      </c>
      <c r="CZ19" s="187" t="s">
        <v>1720</v>
      </c>
      <c r="DA19" s="187" t="s">
        <v>1382</v>
      </c>
      <c r="DB19" s="187" t="s">
        <v>1721</v>
      </c>
      <c r="DC19" s="187" t="s">
        <v>1722</v>
      </c>
      <c r="DD19" s="187" t="s">
        <v>1723</v>
      </c>
      <c r="DE19" s="187" t="s">
        <v>1724</v>
      </c>
      <c r="DF19"/>
      <c r="DG19" s="73"/>
    </row>
    <row r="20" spans="2:111" ht="6.75" customHeight="1">
      <c r="B20" s="207"/>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208"/>
      <c r="AG20" s="73"/>
      <c r="AH20" s="184" t="s">
        <v>1725</v>
      </c>
      <c r="AI20" s="182" t="s">
        <v>775</v>
      </c>
      <c r="AJ20" s="148"/>
      <c r="AK20" s="148"/>
      <c r="AL20" s="181" t="str">
        <f t="shared" si="0"/>
        <v>Apazapan</v>
      </c>
      <c r="AM20" s="181" t="str">
        <f t="shared" si="1"/>
        <v>30017</v>
      </c>
      <c r="AN20"/>
      <c r="AO20" s="148"/>
      <c r="AP20" s="148">
        <v>18</v>
      </c>
      <c r="AQ20" s="185"/>
      <c r="AR20" s="185"/>
      <c r="AS20" s="185"/>
      <c r="AT20" s="185"/>
      <c r="AU20" s="185" t="s">
        <v>1726</v>
      </c>
      <c r="AV20" s="185"/>
      <c r="AW20" s="185" t="s">
        <v>1727</v>
      </c>
      <c r="AX20" s="185" t="s">
        <v>1728</v>
      </c>
      <c r="AY20" s="190" t="s">
        <v>1729</v>
      </c>
      <c r="AZ20" s="185" t="s">
        <v>1730</v>
      </c>
      <c r="BA20" s="185" t="s">
        <v>1731</v>
      </c>
      <c r="BB20" s="185" t="s">
        <v>1732</v>
      </c>
      <c r="BC20" s="185" t="s">
        <v>1733</v>
      </c>
      <c r="BD20" s="185" t="s">
        <v>1734</v>
      </c>
      <c r="BE20" s="186" t="s">
        <v>1735</v>
      </c>
      <c r="BF20" s="185" t="s">
        <v>1736</v>
      </c>
      <c r="BG20" s="185" t="s">
        <v>1737</v>
      </c>
      <c r="BH20" s="185" t="s">
        <v>1738</v>
      </c>
      <c r="BI20" s="185" t="s">
        <v>1739</v>
      </c>
      <c r="BJ20" s="185" t="s">
        <v>1740</v>
      </c>
      <c r="BK20" s="185" t="s">
        <v>1741</v>
      </c>
      <c r="BL20" s="185" t="s">
        <v>1742</v>
      </c>
      <c r="BM20" s="185"/>
      <c r="BN20" s="185" t="s">
        <v>1743</v>
      </c>
      <c r="BO20" s="185" t="s">
        <v>1744</v>
      </c>
      <c r="BP20" s="185" t="s">
        <v>1745</v>
      </c>
      <c r="BQ20" s="185" t="s">
        <v>1746</v>
      </c>
      <c r="BR20" s="185" t="s">
        <v>1747</v>
      </c>
      <c r="BS20" s="185" t="s">
        <v>1748</v>
      </c>
      <c r="BT20" s="185" t="s">
        <v>1749</v>
      </c>
      <c r="BU20" s="185" t="s">
        <v>1750</v>
      </c>
      <c r="BV20" s="185" t="s">
        <v>1751</v>
      </c>
      <c r="BW20" s="148"/>
      <c r="BX20" s="148"/>
      <c r="BY20" s="148"/>
      <c r="BZ20" s="187"/>
      <c r="CA20" s="187"/>
      <c r="CB20" s="187"/>
      <c r="CC20" s="187"/>
      <c r="CD20" s="187" t="s">
        <v>1752</v>
      </c>
      <c r="CE20" s="187"/>
      <c r="CF20" s="187" t="s">
        <v>1753</v>
      </c>
      <c r="CG20" s="187" t="s">
        <v>1077</v>
      </c>
      <c r="CH20" s="187" t="s">
        <v>274</v>
      </c>
      <c r="CI20" s="187" t="s">
        <v>1754</v>
      </c>
      <c r="CJ20" s="187" t="s">
        <v>1755</v>
      </c>
      <c r="CK20" s="187" t="s">
        <v>1756</v>
      </c>
      <c r="CL20" s="187" t="s">
        <v>1757</v>
      </c>
      <c r="CM20" s="187" t="s">
        <v>1758</v>
      </c>
      <c r="CN20" s="188" t="s">
        <v>1759</v>
      </c>
      <c r="CO20" s="187" t="s">
        <v>1760</v>
      </c>
      <c r="CP20" s="187" t="s">
        <v>1761</v>
      </c>
      <c r="CQ20" s="187" t="s">
        <v>1762</v>
      </c>
      <c r="CR20" s="187" t="s">
        <v>1763</v>
      </c>
      <c r="CS20" s="187" t="s">
        <v>1764</v>
      </c>
      <c r="CT20" s="187" t="s">
        <v>1765</v>
      </c>
      <c r="CU20" s="187" t="s">
        <v>1766</v>
      </c>
      <c r="CV20" s="187"/>
      <c r="CW20" s="187" t="s">
        <v>1767</v>
      </c>
      <c r="CX20" s="187" t="s">
        <v>1768</v>
      </c>
      <c r="CY20" s="187" t="s">
        <v>1769</v>
      </c>
      <c r="CZ20" s="187" t="s">
        <v>1770</v>
      </c>
      <c r="DA20" s="187" t="s">
        <v>1771</v>
      </c>
      <c r="DB20" s="187" t="s">
        <v>1772</v>
      </c>
      <c r="DC20" s="187" t="s">
        <v>1773</v>
      </c>
      <c r="DD20" s="187" t="s">
        <v>1774</v>
      </c>
      <c r="DE20" s="187" t="s">
        <v>62</v>
      </c>
      <c r="DF20"/>
      <c r="DG20" s="73"/>
    </row>
    <row r="21" spans="2:111" ht="36" customHeight="1">
      <c r="B21" s="207"/>
      <c r="C21" s="257" t="s">
        <v>15</v>
      </c>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08"/>
      <c r="AG21" s="73"/>
      <c r="AH21" s="184" t="s">
        <v>1775</v>
      </c>
      <c r="AI21" s="182" t="s">
        <v>776</v>
      </c>
      <c r="AJ21" s="148"/>
      <c r="AK21" s="148"/>
      <c r="AL21" s="181" t="str">
        <f t="shared" si="0"/>
        <v>Aquila</v>
      </c>
      <c r="AM21" s="181" t="str">
        <f t="shared" si="1"/>
        <v>30018</v>
      </c>
      <c r="AN21"/>
      <c r="AO21" s="148"/>
      <c r="AP21" s="148">
        <v>19</v>
      </c>
      <c r="AQ21" s="185"/>
      <c r="AR21" s="185"/>
      <c r="AS21" s="185"/>
      <c r="AT21" s="185"/>
      <c r="AU21" s="185" t="s">
        <v>1776</v>
      </c>
      <c r="AV21" s="185"/>
      <c r="AW21" s="185" t="s">
        <v>1777</v>
      </c>
      <c r="AX21" s="185" t="s">
        <v>1778</v>
      </c>
      <c r="AY21" s="185"/>
      <c r="AZ21" s="185" t="s">
        <v>1779</v>
      </c>
      <c r="BA21" s="185" t="s">
        <v>1780</v>
      </c>
      <c r="BB21" s="185" t="s">
        <v>1781</v>
      </c>
      <c r="BC21" s="185" t="s">
        <v>1782</v>
      </c>
      <c r="BD21" s="185" t="s">
        <v>1783</v>
      </c>
      <c r="BE21" s="186" t="s">
        <v>1784</v>
      </c>
      <c r="BF21" s="185" t="s">
        <v>1785</v>
      </c>
      <c r="BG21" s="185" t="s">
        <v>1786</v>
      </c>
      <c r="BH21" s="185" t="s">
        <v>1787</v>
      </c>
      <c r="BI21" s="185" t="s">
        <v>1788</v>
      </c>
      <c r="BJ21" s="185" t="s">
        <v>1789</v>
      </c>
      <c r="BK21" s="185" t="s">
        <v>1790</v>
      </c>
      <c r="BL21" s="185" t="s">
        <v>1791</v>
      </c>
      <c r="BM21" s="185"/>
      <c r="BN21" s="185" t="s">
        <v>1792</v>
      </c>
      <c r="BO21" s="185" t="s">
        <v>1793</v>
      </c>
      <c r="BP21" s="185" t="s">
        <v>1794</v>
      </c>
      <c r="BQ21" s="185">
        <v>27099</v>
      </c>
      <c r="BR21" s="185" t="s">
        <v>1795</v>
      </c>
      <c r="BS21" s="185" t="s">
        <v>1796</v>
      </c>
      <c r="BT21" s="185" t="s">
        <v>1797</v>
      </c>
      <c r="BU21" s="185" t="s">
        <v>1798</v>
      </c>
      <c r="BV21" s="185" t="s">
        <v>1799</v>
      </c>
      <c r="BW21" s="148"/>
      <c r="BX21" s="148"/>
      <c r="BY21" s="148"/>
      <c r="BZ21" s="187"/>
      <c r="CA21" s="187"/>
      <c r="CB21" s="187"/>
      <c r="CC21" s="187"/>
      <c r="CD21" s="187" t="s">
        <v>1800</v>
      </c>
      <c r="CE21" s="187"/>
      <c r="CF21" s="187" t="s">
        <v>1801</v>
      </c>
      <c r="CG21" s="187" t="s">
        <v>1802</v>
      </c>
      <c r="CH21" s="187"/>
      <c r="CI21" s="187" t="s">
        <v>1803</v>
      </c>
      <c r="CJ21" s="187" t="s">
        <v>1804</v>
      </c>
      <c r="CK21" s="187" t="s">
        <v>1805</v>
      </c>
      <c r="CL21" s="187" t="s">
        <v>1806</v>
      </c>
      <c r="CM21" s="187" t="s">
        <v>1807</v>
      </c>
      <c r="CN21" s="188" t="s">
        <v>1808</v>
      </c>
      <c r="CO21" s="187" t="s">
        <v>1809</v>
      </c>
      <c r="CP21" s="187" t="s">
        <v>1810</v>
      </c>
      <c r="CQ21" s="187" t="s">
        <v>1811</v>
      </c>
      <c r="CR21" s="187" t="s">
        <v>64</v>
      </c>
      <c r="CS21" s="187" t="s">
        <v>1812</v>
      </c>
      <c r="CT21" s="187" t="s">
        <v>1813</v>
      </c>
      <c r="CU21" s="187" t="s">
        <v>1814</v>
      </c>
      <c r="CV21" s="187"/>
      <c r="CW21" s="187" t="s">
        <v>1815</v>
      </c>
      <c r="CX21" s="187" t="s">
        <v>1816</v>
      </c>
      <c r="CY21" s="187" t="s">
        <v>1817</v>
      </c>
      <c r="CZ21" s="187" t="s">
        <v>274</v>
      </c>
      <c r="DA21" s="187" t="s">
        <v>1598</v>
      </c>
      <c r="DB21" s="187" t="s">
        <v>1818</v>
      </c>
      <c r="DC21" s="187" t="s">
        <v>1272</v>
      </c>
      <c r="DD21" s="187" t="s">
        <v>1819</v>
      </c>
      <c r="DE21" s="187" t="s">
        <v>1820</v>
      </c>
      <c r="DF21"/>
      <c r="DG21" s="73"/>
    </row>
    <row r="22" spans="2:111" ht="6.75" customHeight="1">
      <c r="B22" s="20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08"/>
      <c r="AG22" s="73"/>
      <c r="AH22" s="184" t="s">
        <v>1821</v>
      </c>
      <c r="AI22" s="182" t="s">
        <v>777</v>
      </c>
      <c r="AJ22" s="148"/>
      <c r="AK22" s="148"/>
      <c r="AL22" s="181" t="str">
        <f t="shared" si="0"/>
        <v>Astacinga</v>
      </c>
      <c r="AM22" s="181" t="str">
        <f t="shared" si="1"/>
        <v>30019</v>
      </c>
      <c r="AN22"/>
      <c r="AO22" s="148"/>
      <c r="AP22" s="148">
        <v>20</v>
      </c>
      <c r="AQ22" s="185"/>
      <c r="AR22" s="185"/>
      <c r="AS22" s="185"/>
      <c r="AT22" s="185"/>
      <c r="AU22" s="185" t="s">
        <v>1822</v>
      </c>
      <c r="AV22" s="185"/>
      <c r="AW22" s="185" t="s">
        <v>1823</v>
      </c>
      <c r="AX22" s="185" t="s">
        <v>1824</v>
      </c>
      <c r="AY22" s="185"/>
      <c r="AZ22" s="185" t="s">
        <v>1825</v>
      </c>
      <c r="BA22" s="185" t="s">
        <v>1826</v>
      </c>
      <c r="BB22" s="185" t="s">
        <v>1827</v>
      </c>
      <c r="BC22" s="185" t="s">
        <v>1828</v>
      </c>
      <c r="BD22" s="185" t="s">
        <v>1829</v>
      </c>
      <c r="BE22" s="186" t="s">
        <v>1830</v>
      </c>
      <c r="BF22" s="185" t="s">
        <v>1831</v>
      </c>
      <c r="BG22" s="185" t="s">
        <v>1832</v>
      </c>
      <c r="BH22" s="185" t="s">
        <v>1833</v>
      </c>
      <c r="BI22" s="185" t="s">
        <v>1834</v>
      </c>
      <c r="BJ22" s="185" t="s">
        <v>1835</v>
      </c>
      <c r="BK22" s="185" t="s">
        <v>1836</v>
      </c>
      <c r="BL22" s="185">
        <v>22099</v>
      </c>
      <c r="BM22" s="185"/>
      <c r="BN22" s="185" t="s">
        <v>1837</v>
      </c>
      <c r="BO22" s="185">
        <v>25099</v>
      </c>
      <c r="BP22" s="185" t="s">
        <v>1838</v>
      </c>
      <c r="BQ22" s="185"/>
      <c r="BR22" s="185" t="s">
        <v>1839</v>
      </c>
      <c r="BS22" s="185" t="s">
        <v>1840</v>
      </c>
      <c r="BT22" s="185" t="s">
        <v>1841</v>
      </c>
      <c r="BU22" s="185" t="s">
        <v>1842</v>
      </c>
      <c r="BV22" s="185" t="s">
        <v>1843</v>
      </c>
      <c r="BW22" s="148"/>
      <c r="BX22" s="148"/>
      <c r="BY22" s="148"/>
      <c r="BZ22" s="187"/>
      <c r="CA22" s="187"/>
      <c r="CB22" s="187"/>
      <c r="CC22" s="187"/>
      <c r="CD22" s="187" t="s">
        <v>1725</v>
      </c>
      <c r="CE22" s="187"/>
      <c r="CF22" s="187" t="s">
        <v>1844</v>
      </c>
      <c r="CG22" s="187" t="s">
        <v>1227</v>
      </c>
      <c r="CH22" s="187"/>
      <c r="CI22" s="187" t="s">
        <v>1845</v>
      </c>
      <c r="CJ22" s="187" t="s">
        <v>1846</v>
      </c>
      <c r="CK22" s="187" t="s">
        <v>1847</v>
      </c>
      <c r="CL22" s="187" t="s">
        <v>1848</v>
      </c>
      <c r="CM22" s="187" t="s">
        <v>1849</v>
      </c>
      <c r="CN22" s="188" t="s">
        <v>1850</v>
      </c>
      <c r="CO22" s="187" t="s">
        <v>1851</v>
      </c>
      <c r="CP22" s="187" t="s">
        <v>1852</v>
      </c>
      <c r="CQ22" s="187" t="s">
        <v>1853</v>
      </c>
      <c r="CR22" s="187" t="s">
        <v>1854</v>
      </c>
      <c r="CS22" s="187" t="s">
        <v>1855</v>
      </c>
      <c r="CT22" s="187" t="s">
        <v>1856</v>
      </c>
      <c r="CU22" s="187" t="s">
        <v>274</v>
      </c>
      <c r="CV22" s="187"/>
      <c r="CW22" s="187" t="s">
        <v>1857</v>
      </c>
      <c r="CX22" s="187" t="s">
        <v>274</v>
      </c>
      <c r="CY22" s="187" t="s">
        <v>1858</v>
      </c>
      <c r="CZ22" s="187"/>
      <c r="DA22" s="187" t="s">
        <v>1859</v>
      </c>
      <c r="DB22" s="187" t="s">
        <v>1860</v>
      </c>
      <c r="DC22" s="187" t="s">
        <v>1861</v>
      </c>
      <c r="DD22" s="187" t="s">
        <v>1862</v>
      </c>
      <c r="DE22" s="187" t="s">
        <v>1863</v>
      </c>
      <c r="DF22"/>
      <c r="DG22" s="73"/>
    </row>
    <row r="23" spans="2:111" ht="15" customHeight="1">
      <c r="B23" s="207"/>
      <c r="C23" s="257" t="s">
        <v>16</v>
      </c>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08"/>
      <c r="AG23" s="73"/>
      <c r="AH23" s="184" t="s">
        <v>1864</v>
      </c>
      <c r="AI23" s="182" t="s">
        <v>778</v>
      </c>
      <c r="AJ23" s="148"/>
      <c r="AK23" s="148"/>
      <c r="AL23" s="181" t="str">
        <f t="shared" si="0"/>
        <v>Atlahuilco</v>
      </c>
      <c r="AM23" s="181" t="str">
        <f t="shared" si="1"/>
        <v>30020</v>
      </c>
      <c r="AN23"/>
      <c r="AO23" s="148"/>
      <c r="AP23" s="148">
        <v>21</v>
      </c>
      <c r="AQ23" s="185"/>
      <c r="AR23" s="185"/>
      <c r="AS23" s="185"/>
      <c r="AT23" s="185"/>
      <c r="AU23" s="185" t="s">
        <v>1865</v>
      </c>
      <c r="AV23" s="185"/>
      <c r="AW23" s="185" t="s">
        <v>1866</v>
      </c>
      <c r="AX23" s="185" t="s">
        <v>1867</v>
      </c>
      <c r="AY23" s="185"/>
      <c r="AZ23" s="185" t="s">
        <v>1868</v>
      </c>
      <c r="BA23" s="185" t="s">
        <v>1869</v>
      </c>
      <c r="BB23" s="185" t="s">
        <v>1870</v>
      </c>
      <c r="BC23" s="185" t="s">
        <v>1871</v>
      </c>
      <c r="BD23" s="185" t="s">
        <v>1872</v>
      </c>
      <c r="BE23" s="186" t="s">
        <v>1873</v>
      </c>
      <c r="BF23" s="185" t="s">
        <v>1874</v>
      </c>
      <c r="BG23" s="185" t="s">
        <v>1875</v>
      </c>
      <c r="BH23" s="185" t="s">
        <v>1876</v>
      </c>
      <c r="BI23" s="185" t="s">
        <v>1877</v>
      </c>
      <c r="BJ23" s="185" t="s">
        <v>1878</v>
      </c>
      <c r="BK23" s="185" t="s">
        <v>1879</v>
      </c>
      <c r="BL23" s="185"/>
      <c r="BM23" s="185"/>
      <c r="BN23" s="185" t="s">
        <v>1880</v>
      </c>
      <c r="BO23" s="185"/>
      <c r="BP23" s="185" t="s">
        <v>1881</v>
      </c>
      <c r="BQ23" s="185"/>
      <c r="BR23" s="185" t="s">
        <v>1882</v>
      </c>
      <c r="BS23" s="185" t="s">
        <v>1883</v>
      </c>
      <c r="BT23" s="185" t="s">
        <v>1884</v>
      </c>
      <c r="BU23" s="185" t="s">
        <v>1885</v>
      </c>
      <c r="BV23" s="185" t="s">
        <v>1886</v>
      </c>
      <c r="BW23" s="148"/>
      <c r="BX23" s="148"/>
      <c r="BY23" s="148"/>
      <c r="BZ23" s="187"/>
      <c r="CA23" s="187"/>
      <c r="CB23" s="187"/>
      <c r="CC23" s="187"/>
      <c r="CD23" s="187" t="s">
        <v>1887</v>
      </c>
      <c r="CE23" s="187"/>
      <c r="CF23" s="187" t="s">
        <v>1888</v>
      </c>
      <c r="CG23" s="187" t="s">
        <v>1889</v>
      </c>
      <c r="CH23" s="187"/>
      <c r="CI23" s="187" t="s">
        <v>1890</v>
      </c>
      <c r="CJ23" s="187" t="s">
        <v>1891</v>
      </c>
      <c r="CK23" s="187" t="s">
        <v>1892</v>
      </c>
      <c r="CL23" s="187" t="s">
        <v>1893</v>
      </c>
      <c r="CM23" s="187" t="s">
        <v>1894</v>
      </c>
      <c r="CN23" s="188" t="s">
        <v>1895</v>
      </c>
      <c r="CO23" s="187" t="s">
        <v>1896</v>
      </c>
      <c r="CP23" s="187" t="s">
        <v>1897</v>
      </c>
      <c r="CQ23" s="187" t="s">
        <v>1898</v>
      </c>
      <c r="CR23" s="187" t="s">
        <v>1899</v>
      </c>
      <c r="CS23" s="187" t="s">
        <v>1900</v>
      </c>
      <c r="CT23" s="187" t="s">
        <v>1901</v>
      </c>
      <c r="CU23" s="187"/>
      <c r="CV23" s="187"/>
      <c r="CW23" s="187" t="s">
        <v>1902</v>
      </c>
      <c r="CX23" s="187"/>
      <c r="CY23" s="187" t="s">
        <v>1903</v>
      </c>
      <c r="CZ23" s="187"/>
      <c r="DA23" s="187" t="s">
        <v>1904</v>
      </c>
      <c r="DB23" s="187" t="s">
        <v>1905</v>
      </c>
      <c r="DC23" s="187" t="s">
        <v>1906</v>
      </c>
      <c r="DD23" s="187" t="s">
        <v>1907</v>
      </c>
      <c r="DE23" s="187" t="s">
        <v>1908</v>
      </c>
      <c r="DF23"/>
      <c r="DG23" s="73"/>
    </row>
    <row r="24" spans="2:111" ht="6.75" customHeight="1">
      <c r="B24" s="20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08"/>
      <c r="AG24" s="73"/>
      <c r="AH24" s="184" t="s">
        <v>1909</v>
      </c>
      <c r="AI24" s="182" t="s">
        <v>779</v>
      </c>
      <c r="AJ24" s="148"/>
      <c r="AK24" s="148"/>
      <c r="AL24" s="181" t="str">
        <f t="shared" si="0"/>
        <v>Atoyac</v>
      </c>
      <c r="AM24" s="181" t="str">
        <f t="shared" si="1"/>
        <v>30021</v>
      </c>
      <c r="AN24"/>
      <c r="AO24" s="148"/>
      <c r="AP24" s="148">
        <v>22</v>
      </c>
      <c r="AQ24" s="185"/>
      <c r="AR24" s="185"/>
      <c r="AS24" s="185"/>
      <c r="AT24" s="185"/>
      <c r="AU24" s="185" t="s">
        <v>1910</v>
      </c>
      <c r="AV24" s="185"/>
      <c r="AW24" s="185" t="s">
        <v>1911</v>
      </c>
      <c r="AX24" s="185" t="s">
        <v>1912</v>
      </c>
      <c r="AY24" s="185"/>
      <c r="AZ24" s="185" t="s">
        <v>1913</v>
      </c>
      <c r="BA24" s="185" t="s">
        <v>1914</v>
      </c>
      <c r="BB24" s="185" t="s">
        <v>1915</v>
      </c>
      <c r="BC24" s="185" t="s">
        <v>1916</v>
      </c>
      <c r="BD24" s="185" t="s">
        <v>1917</v>
      </c>
      <c r="BE24" s="186" t="s">
        <v>1918</v>
      </c>
      <c r="BF24" s="185" t="s">
        <v>1919</v>
      </c>
      <c r="BG24" s="185" t="s">
        <v>1920</v>
      </c>
      <c r="BH24" s="185">
        <v>18099</v>
      </c>
      <c r="BI24" s="185" t="s">
        <v>1921</v>
      </c>
      <c r="BJ24" s="185" t="s">
        <v>1922</v>
      </c>
      <c r="BK24" s="185" t="s">
        <v>1923</v>
      </c>
      <c r="BL24" s="185"/>
      <c r="BM24" s="185"/>
      <c r="BN24" s="185" t="s">
        <v>1924</v>
      </c>
      <c r="BO24" s="185"/>
      <c r="BP24" s="185" t="s">
        <v>1925</v>
      </c>
      <c r="BQ24" s="185"/>
      <c r="BR24" s="185" t="s">
        <v>1926</v>
      </c>
      <c r="BS24" s="185" t="s">
        <v>1927</v>
      </c>
      <c r="BT24" s="185" t="s">
        <v>1928</v>
      </c>
      <c r="BU24" s="185" t="s">
        <v>1929</v>
      </c>
      <c r="BV24" s="185" t="s">
        <v>1930</v>
      </c>
      <c r="BW24" s="148"/>
      <c r="BX24" s="148"/>
      <c r="BY24" s="148"/>
      <c r="BZ24" s="187"/>
      <c r="CA24" s="187"/>
      <c r="CB24" s="187"/>
      <c r="CC24" s="187"/>
      <c r="CD24" s="187" t="s">
        <v>1931</v>
      </c>
      <c r="CE24" s="187"/>
      <c r="CF24" s="187" t="s">
        <v>1932</v>
      </c>
      <c r="CG24" s="187" t="s">
        <v>1933</v>
      </c>
      <c r="CH24" s="187"/>
      <c r="CI24" s="187" t="s">
        <v>1934</v>
      </c>
      <c r="CJ24" s="187" t="s">
        <v>1935</v>
      </c>
      <c r="CK24" s="187" t="s">
        <v>1936</v>
      </c>
      <c r="CL24" s="187" t="s">
        <v>1221</v>
      </c>
      <c r="CM24" s="187" t="s">
        <v>1937</v>
      </c>
      <c r="CN24" s="188" t="s">
        <v>1938</v>
      </c>
      <c r="CO24" s="187" t="s">
        <v>1939</v>
      </c>
      <c r="CP24" s="187" t="s">
        <v>1940</v>
      </c>
      <c r="CQ24" s="187" t="s">
        <v>274</v>
      </c>
      <c r="CR24" s="187" t="s">
        <v>1941</v>
      </c>
      <c r="CS24" s="187" t="s">
        <v>1942</v>
      </c>
      <c r="CT24" s="187" t="s">
        <v>1943</v>
      </c>
      <c r="CU24" s="187"/>
      <c r="CV24" s="187"/>
      <c r="CW24" s="187" t="s">
        <v>1944</v>
      </c>
      <c r="CX24" s="187"/>
      <c r="CY24" s="187" t="s">
        <v>1945</v>
      </c>
      <c r="CZ24" s="187"/>
      <c r="DA24" s="187" t="s">
        <v>1946</v>
      </c>
      <c r="DB24" s="187" t="s">
        <v>1947</v>
      </c>
      <c r="DC24" s="187" t="s">
        <v>1604</v>
      </c>
      <c r="DD24" s="187" t="s">
        <v>1948</v>
      </c>
      <c r="DE24" s="187" t="s">
        <v>1949</v>
      </c>
      <c r="DF24"/>
      <c r="DG24" s="73"/>
    </row>
    <row r="25" spans="2:111" ht="48" customHeight="1">
      <c r="B25" s="207"/>
      <c r="C25" s="149"/>
      <c r="D25" s="257" t="s">
        <v>17</v>
      </c>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08"/>
      <c r="AG25" s="73"/>
      <c r="AH25" s="184" t="s">
        <v>1612</v>
      </c>
      <c r="AI25" s="182" t="s">
        <v>780</v>
      </c>
      <c r="AJ25" s="148"/>
      <c r="AK25" s="148"/>
      <c r="AL25" s="181" t="str">
        <f t="shared" si="0"/>
        <v>Atzacan</v>
      </c>
      <c r="AM25" s="181" t="str">
        <f t="shared" si="1"/>
        <v>30022</v>
      </c>
      <c r="AN25"/>
      <c r="AO25" s="148"/>
      <c r="AP25" s="148">
        <v>23</v>
      </c>
      <c r="AQ25" s="185"/>
      <c r="AR25" s="185"/>
      <c r="AS25" s="185"/>
      <c r="AT25" s="185"/>
      <c r="AU25" s="185" t="s">
        <v>1950</v>
      </c>
      <c r="AV25" s="185"/>
      <c r="AW25" s="185" t="s">
        <v>1951</v>
      </c>
      <c r="AX25" s="185" t="s">
        <v>1952</v>
      </c>
      <c r="AY25" s="185"/>
      <c r="AZ25" s="185" t="s">
        <v>1953</v>
      </c>
      <c r="BA25" s="185" t="s">
        <v>1954</v>
      </c>
      <c r="BB25" s="185" t="s">
        <v>1955</v>
      </c>
      <c r="BC25" s="185" t="s">
        <v>1956</v>
      </c>
      <c r="BD25" s="185" t="s">
        <v>1957</v>
      </c>
      <c r="BE25" s="186" t="s">
        <v>1958</v>
      </c>
      <c r="BF25" s="185" t="s">
        <v>1959</v>
      </c>
      <c r="BG25" s="185" t="s">
        <v>1960</v>
      </c>
      <c r="BH25" s="185"/>
      <c r="BI25" s="185" t="s">
        <v>1961</v>
      </c>
      <c r="BJ25" s="185" t="s">
        <v>1962</v>
      </c>
      <c r="BK25" s="185" t="s">
        <v>1963</v>
      </c>
      <c r="BL25" s="185"/>
      <c r="BM25" s="185"/>
      <c r="BN25" s="185" t="s">
        <v>1964</v>
      </c>
      <c r="BO25" s="185"/>
      <c r="BP25" s="185" t="s">
        <v>1965</v>
      </c>
      <c r="BQ25" s="185"/>
      <c r="BR25" s="185" t="s">
        <v>1966</v>
      </c>
      <c r="BS25" s="185" t="s">
        <v>1967</v>
      </c>
      <c r="BT25" s="185" t="s">
        <v>1968</v>
      </c>
      <c r="BU25" s="185" t="s">
        <v>1969</v>
      </c>
      <c r="BV25" s="185" t="s">
        <v>1970</v>
      </c>
      <c r="BW25" s="148"/>
      <c r="BX25" s="148"/>
      <c r="BY25" s="148"/>
      <c r="BZ25" s="187"/>
      <c r="CA25" s="187"/>
      <c r="CB25" s="187"/>
      <c r="CC25" s="187"/>
      <c r="CD25" s="187" t="s">
        <v>1971</v>
      </c>
      <c r="CE25" s="187"/>
      <c r="CF25" s="187" t="s">
        <v>1972</v>
      </c>
      <c r="CG25" s="187" t="s">
        <v>1973</v>
      </c>
      <c r="CH25" s="187"/>
      <c r="CI25" s="187" t="s">
        <v>1974</v>
      </c>
      <c r="CJ25" s="187" t="s">
        <v>1754</v>
      </c>
      <c r="CK25" s="187" t="s">
        <v>1975</v>
      </c>
      <c r="CL25" s="187" t="s">
        <v>1976</v>
      </c>
      <c r="CM25" s="187" t="s">
        <v>1977</v>
      </c>
      <c r="CN25" s="188" t="s">
        <v>1978</v>
      </c>
      <c r="CO25" s="187" t="s">
        <v>1979</v>
      </c>
      <c r="CP25" s="187" t="s">
        <v>1980</v>
      </c>
      <c r="CQ25" s="187"/>
      <c r="CR25" s="187" t="s">
        <v>1981</v>
      </c>
      <c r="CS25" s="187" t="s">
        <v>1982</v>
      </c>
      <c r="CT25" s="187" t="s">
        <v>1983</v>
      </c>
      <c r="CU25" s="187"/>
      <c r="CV25" s="187"/>
      <c r="CW25" s="187" t="s">
        <v>1984</v>
      </c>
      <c r="CX25" s="187"/>
      <c r="CY25" s="187" t="s">
        <v>1985</v>
      </c>
      <c r="CZ25" s="187"/>
      <c r="DA25" s="187" t="s">
        <v>1752</v>
      </c>
      <c r="DB25" s="187" t="s">
        <v>1986</v>
      </c>
      <c r="DC25" s="187" t="s">
        <v>1987</v>
      </c>
      <c r="DD25" s="187" t="s">
        <v>1988</v>
      </c>
      <c r="DE25" s="187" t="s">
        <v>1989</v>
      </c>
      <c r="DF25"/>
      <c r="DG25" s="73"/>
    </row>
    <row r="26" spans="2:111" ht="6.75" customHeight="1">
      <c r="B26" s="20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08"/>
      <c r="AG26" s="73"/>
      <c r="AH26" s="184" t="s">
        <v>1990</v>
      </c>
      <c r="AI26" s="182" t="s">
        <v>781</v>
      </c>
      <c r="AJ26" s="148"/>
      <c r="AK26" s="148"/>
      <c r="AL26" s="181" t="str">
        <f t="shared" si="0"/>
        <v>Atzalan</v>
      </c>
      <c r="AM26" s="181" t="str">
        <f t="shared" si="1"/>
        <v>30023</v>
      </c>
      <c r="AN26"/>
      <c r="AO26" s="148"/>
      <c r="AP26" s="148">
        <v>24</v>
      </c>
      <c r="AQ26" s="185"/>
      <c r="AR26" s="185"/>
      <c r="AS26" s="185"/>
      <c r="AT26" s="185"/>
      <c r="AU26" s="185" t="s">
        <v>1991</v>
      </c>
      <c r="AV26" s="185"/>
      <c r="AW26" s="185" t="s">
        <v>1992</v>
      </c>
      <c r="AX26" s="185" t="s">
        <v>1993</v>
      </c>
      <c r="AY26" s="185"/>
      <c r="AZ26" s="185" t="s">
        <v>1994</v>
      </c>
      <c r="BA26" s="185" t="s">
        <v>1995</v>
      </c>
      <c r="BB26" s="185" t="s">
        <v>1996</v>
      </c>
      <c r="BC26" s="185" t="s">
        <v>1997</v>
      </c>
      <c r="BD26" s="185" t="s">
        <v>1998</v>
      </c>
      <c r="BE26" s="186" t="s">
        <v>1999</v>
      </c>
      <c r="BF26" s="185" t="s">
        <v>2000</v>
      </c>
      <c r="BG26" s="185" t="s">
        <v>2001</v>
      </c>
      <c r="BH26" s="185"/>
      <c r="BI26" s="185" t="s">
        <v>2002</v>
      </c>
      <c r="BJ26" s="185" t="s">
        <v>2003</v>
      </c>
      <c r="BK26" s="185" t="s">
        <v>2004</v>
      </c>
      <c r="BL26" s="185"/>
      <c r="BM26" s="185"/>
      <c r="BN26" s="185" t="s">
        <v>2005</v>
      </c>
      <c r="BO26" s="185"/>
      <c r="BP26" s="185" t="s">
        <v>2006</v>
      </c>
      <c r="BQ26" s="185"/>
      <c r="BR26" s="185" t="s">
        <v>2007</v>
      </c>
      <c r="BS26" s="185" t="s">
        <v>2008</v>
      </c>
      <c r="BT26" s="185" t="s">
        <v>2009</v>
      </c>
      <c r="BU26" s="185" t="s">
        <v>2010</v>
      </c>
      <c r="BV26" s="185" t="s">
        <v>2011</v>
      </c>
      <c r="BW26" s="148"/>
      <c r="BX26" s="148"/>
      <c r="BY26" s="148"/>
      <c r="BZ26" s="187"/>
      <c r="CA26" s="187"/>
      <c r="CB26" s="187"/>
      <c r="CC26" s="187"/>
      <c r="CD26" s="187" t="s">
        <v>1754</v>
      </c>
      <c r="CE26" s="187"/>
      <c r="CF26" s="187" t="s">
        <v>2012</v>
      </c>
      <c r="CG26" s="187" t="s">
        <v>1763</v>
      </c>
      <c r="CH26" s="187"/>
      <c r="CI26" s="187" t="s">
        <v>2013</v>
      </c>
      <c r="CJ26" s="187" t="s">
        <v>2014</v>
      </c>
      <c r="CK26" s="187" t="s">
        <v>2015</v>
      </c>
      <c r="CL26" s="187" t="s">
        <v>1319</v>
      </c>
      <c r="CM26" s="187" t="s">
        <v>2016</v>
      </c>
      <c r="CN26" s="188" t="s">
        <v>2017</v>
      </c>
      <c r="CO26" s="187" t="s">
        <v>2018</v>
      </c>
      <c r="CP26" s="187" t="s">
        <v>2019</v>
      </c>
      <c r="CQ26" s="187"/>
      <c r="CR26" s="187" t="s">
        <v>2020</v>
      </c>
      <c r="CS26" s="187" t="s">
        <v>2021</v>
      </c>
      <c r="CT26" s="187" t="s">
        <v>2022</v>
      </c>
      <c r="CU26" s="187"/>
      <c r="CV26" s="187"/>
      <c r="CW26" s="187" t="s">
        <v>2023</v>
      </c>
      <c r="CX26" s="187"/>
      <c r="CY26" s="187" t="s">
        <v>2024</v>
      </c>
      <c r="CZ26" s="187"/>
      <c r="DA26" s="187" t="s">
        <v>2025</v>
      </c>
      <c r="DB26" s="187" t="s">
        <v>2026</v>
      </c>
      <c r="DC26" s="187" t="s">
        <v>2027</v>
      </c>
      <c r="DD26" s="187" t="s">
        <v>2028</v>
      </c>
      <c r="DE26" s="187" t="s">
        <v>2029</v>
      </c>
      <c r="DF26"/>
      <c r="DG26" s="73"/>
    </row>
    <row r="27" spans="2:111" ht="36" customHeight="1">
      <c r="B27" s="207"/>
      <c r="C27" s="247" t="s">
        <v>525</v>
      </c>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08"/>
      <c r="AG27" s="73"/>
      <c r="AH27" s="184" t="s">
        <v>2030</v>
      </c>
      <c r="AI27" s="182" t="s">
        <v>782</v>
      </c>
      <c r="AJ27" s="148"/>
      <c r="AK27" s="209"/>
      <c r="AL27" s="181" t="str">
        <f t="shared" si="0"/>
        <v>Tlaltetela</v>
      </c>
      <c r="AM27" s="181" t="str">
        <f t="shared" si="1"/>
        <v>30024</v>
      </c>
      <c r="AN27"/>
      <c r="AO27" s="209"/>
      <c r="AP27" s="148">
        <v>25</v>
      </c>
      <c r="AQ27" s="210"/>
      <c r="AR27" s="210"/>
      <c r="AS27" s="210"/>
      <c r="AT27" s="210"/>
      <c r="AU27" s="185" t="s">
        <v>2031</v>
      </c>
      <c r="AV27" s="210"/>
      <c r="AW27" s="185" t="s">
        <v>2032</v>
      </c>
      <c r="AX27" s="185" t="s">
        <v>2033</v>
      </c>
      <c r="AY27" s="210"/>
      <c r="AZ27" s="185" t="s">
        <v>2034</v>
      </c>
      <c r="BA27" s="185" t="s">
        <v>2035</v>
      </c>
      <c r="BB27" s="185" t="s">
        <v>2036</v>
      </c>
      <c r="BC27" s="185" t="s">
        <v>2037</v>
      </c>
      <c r="BD27" s="185" t="s">
        <v>2038</v>
      </c>
      <c r="BE27" s="186" t="s">
        <v>2039</v>
      </c>
      <c r="BF27" s="185" t="s">
        <v>2040</v>
      </c>
      <c r="BG27" s="185" t="s">
        <v>2041</v>
      </c>
      <c r="BH27" s="210"/>
      <c r="BI27" s="185" t="s">
        <v>2042</v>
      </c>
      <c r="BJ27" s="185" t="s">
        <v>2043</v>
      </c>
      <c r="BK27" s="185" t="s">
        <v>2044</v>
      </c>
      <c r="BL27" s="210"/>
      <c r="BM27" s="210"/>
      <c r="BN27" s="185" t="s">
        <v>2045</v>
      </c>
      <c r="BO27" s="210"/>
      <c r="BP27" s="185" t="s">
        <v>2046</v>
      </c>
      <c r="BQ27" s="210"/>
      <c r="BR27" s="185" t="s">
        <v>2047</v>
      </c>
      <c r="BS27" s="185" t="s">
        <v>2048</v>
      </c>
      <c r="BT27" s="185" t="s">
        <v>2049</v>
      </c>
      <c r="BU27" s="185" t="s">
        <v>2050</v>
      </c>
      <c r="BV27" s="185" t="s">
        <v>2051</v>
      </c>
      <c r="BW27" s="209"/>
      <c r="BX27" s="209"/>
      <c r="BY27" s="209"/>
      <c r="BZ27" s="211"/>
      <c r="CA27" s="211"/>
      <c r="CB27" s="211"/>
      <c r="CC27" s="211"/>
      <c r="CD27" s="187" t="s">
        <v>2052</v>
      </c>
      <c r="CE27" s="211"/>
      <c r="CF27" s="187" t="s">
        <v>2053</v>
      </c>
      <c r="CG27" s="187" t="s">
        <v>2054</v>
      </c>
      <c r="CH27" s="211"/>
      <c r="CI27" s="187" t="s">
        <v>2055</v>
      </c>
      <c r="CJ27" s="187" t="s">
        <v>2013</v>
      </c>
      <c r="CK27" s="187" t="s">
        <v>2056</v>
      </c>
      <c r="CL27" s="187" t="s">
        <v>2057</v>
      </c>
      <c r="CM27" s="187" t="s">
        <v>1756</v>
      </c>
      <c r="CN27" s="188" t="s">
        <v>2058</v>
      </c>
      <c r="CO27" s="187" t="s">
        <v>2059</v>
      </c>
      <c r="CP27" s="187" t="s">
        <v>2060</v>
      </c>
      <c r="CQ27" s="211"/>
      <c r="CR27" s="187" t="s">
        <v>2061</v>
      </c>
      <c r="CS27" s="187" t="s">
        <v>2062</v>
      </c>
      <c r="CT27" s="187" t="s">
        <v>2063</v>
      </c>
      <c r="CU27" s="211"/>
      <c r="CV27" s="211"/>
      <c r="CW27" s="187" t="s">
        <v>2064</v>
      </c>
      <c r="CX27" s="211"/>
      <c r="CY27" s="187" t="s">
        <v>2065</v>
      </c>
      <c r="CZ27" s="211"/>
      <c r="DA27" s="187" t="s">
        <v>2066</v>
      </c>
      <c r="DB27" s="187" t="s">
        <v>2067</v>
      </c>
      <c r="DC27" s="187" t="s">
        <v>2068</v>
      </c>
      <c r="DD27" s="187" t="s">
        <v>2069</v>
      </c>
      <c r="DE27" s="187" t="s">
        <v>1074</v>
      </c>
      <c r="DF27"/>
      <c r="DG27" s="73"/>
    </row>
    <row r="28" spans="2:111" ht="6.75" customHeight="1">
      <c r="B28" s="20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08"/>
      <c r="AG28" s="73"/>
      <c r="AH28" s="184" t="s">
        <v>1768</v>
      </c>
      <c r="AI28" s="182" t="s">
        <v>783</v>
      </c>
      <c r="AJ28" s="148"/>
      <c r="AK28" s="209"/>
      <c r="AL28" s="181" t="str">
        <f t="shared" si="0"/>
        <v>Ayahualulco</v>
      </c>
      <c r="AM28" s="181" t="str">
        <f t="shared" si="1"/>
        <v>30025</v>
      </c>
      <c r="AN28"/>
      <c r="AO28" s="209"/>
      <c r="AP28" s="148">
        <v>26</v>
      </c>
      <c r="AQ28" s="210"/>
      <c r="AR28" s="210"/>
      <c r="AS28" s="210"/>
      <c r="AT28" s="210"/>
      <c r="AU28" s="185" t="s">
        <v>2070</v>
      </c>
      <c r="AV28" s="210"/>
      <c r="AW28" s="185" t="s">
        <v>2071</v>
      </c>
      <c r="AX28" s="185" t="s">
        <v>2072</v>
      </c>
      <c r="AY28" s="210"/>
      <c r="AZ28" s="185" t="s">
        <v>2073</v>
      </c>
      <c r="BA28" s="185" t="s">
        <v>2074</v>
      </c>
      <c r="BB28" s="185" t="s">
        <v>2075</v>
      </c>
      <c r="BC28" s="185" t="s">
        <v>2076</v>
      </c>
      <c r="BD28" s="185" t="s">
        <v>2077</v>
      </c>
      <c r="BE28" s="186" t="s">
        <v>2078</v>
      </c>
      <c r="BF28" s="185" t="s">
        <v>2079</v>
      </c>
      <c r="BG28" s="185" t="s">
        <v>2080</v>
      </c>
      <c r="BH28" s="210"/>
      <c r="BI28" s="185" t="s">
        <v>2081</v>
      </c>
      <c r="BJ28" s="185" t="s">
        <v>2082</v>
      </c>
      <c r="BK28" s="185" t="s">
        <v>2083</v>
      </c>
      <c r="BL28" s="210"/>
      <c r="BM28" s="210"/>
      <c r="BN28" s="185" t="s">
        <v>2084</v>
      </c>
      <c r="BO28" s="210"/>
      <c r="BP28" s="185" t="s">
        <v>2085</v>
      </c>
      <c r="BQ28" s="210"/>
      <c r="BR28" s="185" t="s">
        <v>2086</v>
      </c>
      <c r="BS28" s="185" t="s">
        <v>2087</v>
      </c>
      <c r="BT28" s="185" t="s">
        <v>2088</v>
      </c>
      <c r="BU28" s="185" t="s">
        <v>2089</v>
      </c>
      <c r="BV28" s="185" t="s">
        <v>2090</v>
      </c>
      <c r="BW28" s="209"/>
      <c r="BX28" s="209"/>
      <c r="BY28" s="209"/>
      <c r="BZ28" s="211"/>
      <c r="CA28" s="211"/>
      <c r="CB28" s="211"/>
      <c r="CC28" s="211"/>
      <c r="CD28" s="187" t="s">
        <v>2091</v>
      </c>
      <c r="CE28" s="211"/>
      <c r="CF28" s="187" t="s">
        <v>2092</v>
      </c>
      <c r="CG28" s="187" t="s">
        <v>1458</v>
      </c>
      <c r="CH28" s="211"/>
      <c r="CI28" s="187" t="s">
        <v>2093</v>
      </c>
      <c r="CJ28" s="187" t="s">
        <v>2094</v>
      </c>
      <c r="CK28" s="187" t="s">
        <v>2095</v>
      </c>
      <c r="CL28" s="187" t="s">
        <v>2096</v>
      </c>
      <c r="CM28" s="187" t="s">
        <v>2097</v>
      </c>
      <c r="CN28" s="188" t="s">
        <v>2098</v>
      </c>
      <c r="CO28" s="187" t="s">
        <v>2099</v>
      </c>
      <c r="CP28" s="187" t="s">
        <v>2100</v>
      </c>
      <c r="CQ28" s="211"/>
      <c r="CR28" s="187" t="s">
        <v>2101</v>
      </c>
      <c r="CS28" s="187" t="s">
        <v>2102</v>
      </c>
      <c r="CT28" s="187" t="s">
        <v>2103</v>
      </c>
      <c r="CU28" s="211"/>
      <c r="CV28" s="211"/>
      <c r="CW28" s="187" t="s">
        <v>2104</v>
      </c>
      <c r="CX28" s="211"/>
      <c r="CY28" s="187" t="s">
        <v>2105</v>
      </c>
      <c r="CZ28" s="211"/>
      <c r="DA28" s="187" t="s">
        <v>2106</v>
      </c>
      <c r="DB28" s="187" t="s">
        <v>2107</v>
      </c>
      <c r="DC28" s="187" t="s">
        <v>2108</v>
      </c>
      <c r="DD28" s="189" t="s">
        <v>2109</v>
      </c>
      <c r="DE28" s="187" t="s">
        <v>2110</v>
      </c>
      <c r="DF28"/>
      <c r="DG28" s="73"/>
    </row>
    <row r="29" spans="2:111" ht="60" customHeight="1">
      <c r="B29" s="207"/>
      <c r="C29" s="257" t="s">
        <v>18</v>
      </c>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08"/>
      <c r="AG29" s="73"/>
      <c r="AH29" s="184" t="s">
        <v>2111</v>
      </c>
      <c r="AI29" s="182" t="s">
        <v>784</v>
      </c>
      <c r="AJ29" s="148"/>
      <c r="AK29" s="209"/>
      <c r="AL29" s="181" t="str">
        <f t="shared" si="0"/>
        <v>Banderilla</v>
      </c>
      <c r="AM29" s="181" t="str">
        <f t="shared" si="1"/>
        <v>30026</v>
      </c>
      <c r="AN29"/>
      <c r="AO29" s="209"/>
      <c r="AP29" s="148">
        <v>27</v>
      </c>
      <c r="AQ29" s="210"/>
      <c r="AR29" s="210"/>
      <c r="AS29" s="210"/>
      <c r="AT29" s="210"/>
      <c r="AU29" s="185" t="s">
        <v>2112</v>
      </c>
      <c r="AV29" s="210"/>
      <c r="AW29" s="185" t="s">
        <v>2113</v>
      </c>
      <c r="AX29" s="185" t="s">
        <v>2114</v>
      </c>
      <c r="AY29" s="210"/>
      <c r="AZ29" s="185" t="s">
        <v>2115</v>
      </c>
      <c r="BA29" s="185" t="s">
        <v>2116</v>
      </c>
      <c r="BB29" s="185" t="s">
        <v>2117</v>
      </c>
      <c r="BC29" s="185" t="s">
        <v>2118</v>
      </c>
      <c r="BD29" s="185" t="s">
        <v>2119</v>
      </c>
      <c r="BE29" s="186" t="s">
        <v>2120</v>
      </c>
      <c r="BF29" s="185" t="s">
        <v>2121</v>
      </c>
      <c r="BG29" s="185" t="s">
        <v>2122</v>
      </c>
      <c r="BH29" s="210"/>
      <c r="BI29" s="185" t="s">
        <v>2123</v>
      </c>
      <c r="BJ29" s="185" t="s">
        <v>2124</v>
      </c>
      <c r="BK29" s="185" t="s">
        <v>2125</v>
      </c>
      <c r="BL29" s="210"/>
      <c r="BM29" s="210"/>
      <c r="BN29" s="185" t="s">
        <v>2126</v>
      </c>
      <c r="BO29" s="210"/>
      <c r="BP29" s="185" t="s">
        <v>2127</v>
      </c>
      <c r="BQ29" s="210"/>
      <c r="BR29" s="185" t="s">
        <v>2128</v>
      </c>
      <c r="BS29" s="185" t="s">
        <v>2129</v>
      </c>
      <c r="BT29" s="185" t="s">
        <v>2130</v>
      </c>
      <c r="BU29" s="185" t="s">
        <v>2131</v>
      </c>
      <c r="BV29" s="185" t="s">
        <v>2132</v>
      </c>
      <c r="BW29" s="209"/>
      <c r="BX29" s="209"/>
      <c r="BY29" s="209"/>
      <c r="BZ29" s="211"/>
      <c r="CA29" s="211"/>
      <c r="CB29" s="211"/>
      <c r="CC29" s="211"/>
      <c r="CD29" s="187" t="s">
        <v>2133</v>
      </c>
      <c r="CE29" s="211"/>
      <c r="CF29" s="187" t="s">
        <v>2134</v>
      </c>
      <c r="CG29" s="187" t="s">
        <v>2135</v>
      </c>
      <c r="CH29" s="211"/>
      <c r="CI29" s="187" t="s">
        <v>2136</v>
      </c>
      <c r="CJ29" s="187" t="s">
        <v>2137</v>
      </c>
      <c r="CK29" s="187" t="s">
        <v>2138</v>
      </c>
      <c r="CL29" s="187" t="s">
        <v>2139</v>
      </c>
      <c r="CM29" s="187" t="s">
        <v>2140</v>
      </c>
      <c r="CN29" s="188" t="s">
        <v>2141</v>
      </c>
      <c r="CO29" s="187" t="s">
        <v>2142</v>
      </c>
      <c r="CP29" s="187" t="s">
        <v>2143</v>
      </c>
      <c r="CQ29" s="211"/>
      <c r="CR29" s="187" t="s">
        <v>62</v>
      </c>
      <c r="CS29" s="187" t="s">
        <v>2144</v>
      </c>
      <c r="CT29" s="187" t="s">
        <v>2145</v>
      </c>
      <c r="CU29" s="211"/>
      <c r="CV29" s="211"/>
      <c r="CW29" s="187" t="s">
        <v>2146</v>
      </c>
      <c r="CX29" s="211"/>
      <c r="CY29" s="187" t="s">
        <v>2147</v>
      </c>
      <c r="CZ29" s="211"/>
      <c r="DA29" s="187" t="s">
        <v>2148</v>
      </c>
      <c r="DB29" s="187" t="s">
        <v>2149</v>
      </c>
      <c r="DC29" s="187" t="s">
        <v>2150</v>
      </c>
      <c r="DD29" s="187" t="s">
        <v>2151</v>
      </c>
      <c r="DE29" s="187" t="s">
        <v>2152</v>
      </c>
      <c r="DF29"/>
      <c r="DG29" s="73"/>
    </row>
    <row r="30" spans="2:111" ht="6.75" customHeight="1">
      <c r="B30" s="20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08"/>
      <c r="AG30" s="73"/>
      <c r="AH30" s="184" t="s">
        <v>2153</v>
      </c>
      <c r="AI30" s="182" t="s">
        <v>785</v>
      </c>
      <c r="AJ30" s="148"/>
      <c r="AK30" s="209"/>
      <c r="AL30" s="181" t="str">
        <f t="shared" si="0"/>
        <v>Benito Juárez</v>
      </c>
      <c r="AM30" s="181" t="str">
        <f t="shared" si="1"/>
        <v>30027</v>
      </c>
      <c r="AN30"/>
      <c r="AO30" s="209"/>
      <c r="AP30" s="148">
        <v>28</v>
      </c>
      <c r="AQ30" s="210"/>
      <c r="AR30" s="210"/>
      <c r="AS30" s="210"/>
      <c r="AT30" s="210"/>
      <c r="AU30" s="185" t="s">
        <v>2154</v>
      </c>
      <c r="AV30" s="210"/>
      <c r="AW30" s="185" t="s">
        <v>2155</v>
      </c>
      <c r="AX30" s="185" t="s">
        <v>2156</v>
      </c>
      <c r="AY30" s="210"/>
      <c r="AZ30" s="185" t="s">
        <v>2157</v>
      </c>
      <c r="BA30" s="185" t="s">
        <v>2158</v>
      </c>
      <c r="BB30" s="185" t="s">
        <v>2159</v>
      </c>
      <c r="BC30" s="185" t="s">
        <v>2160</v>
      </c>
      <c r="BD30" s="185" t="s">
        <v>2161</v>
      </c>
      <c r="BE30" s="186" t="s">
        <v>2162</v>
      </c>
      <c r="BF30" s="185" t="s">
        <v>2163</v>
      </c>
      <c r="BG30" s="185" t="s">
        <v>2164</v>
      </c>
      <c r="BH30" s="210"/>
      <c r="BI30" s="185" t="s">
        <v>2165</v>
      </c>
      <c r="BJ30" s="185" t="s">
        <v>2166</v>
      </c>
      <c r="BK30" s="185" t="s">
        <v>2167</v>
      </c>
      <c r="BL30" s="210"/>
      <c r="BM30" s="210"/>
      <c r="BN30" s="185" t="s">
        <v>2168</v>
      </c>
      <c r="BO30" s="210"/>
      <c r="BP30" s="185" t="s">
        <v>2169</v>
      </c>
      <c r="BQ30" s="210"/>
      <c r="BR30" s="185" t="s">
        <v>2170</v>
      </c>
      <c r="BS30" s="185" t="s">
        <v>2171</v>
      </c>
      <c r="BT30" s="185" t="s">
        <v>2172</v>
      </c>
      <c r="BU30" s="185" t="s">
        <v>2173</v>
      </c>
      <c r="BV30" s="185" t="s">
        <v>2174</v>
      </c>
      <c r="BW30" s="209"/>
      <c r="BX30" s="209"/>
      <c r="BY30" s="209"/>
      <c r="BZ30" s="211"/>
      <c r="CA30" s="211"/>
      <c r="CB30" s="211"/>
      <c r="CC30" s="211"/>
      <c r="CD30" s="187" t="s">
        <v>2175</v>
      </c>
      <c r="CE30" s="211"/>
      <c r="CF30" s="187" t="s">
        <v>2176</v>
      </c>
      <c r="CG30" s="187" t="s">
        <v>2177</v>
      </c>
      <c r="CH30" s="211"/>
      <c r="CI30" s="187" t="s">
        <v>2178</v>
      </c>
      <c r="CJ30" s="187" t="s">
        <v>2179</v>
      </c>
      <c r="CK30" s="187" t="s">
        <v>2180</v>
      </c>
      <c r="CL30" s="187" t="s">
        <v>2181</v>
      </c>
      <c r="CM30" s="187" t="s">
        <v>2182</v>
      </c>
      <c r="CN30" s="188" t="s">
        <v>2183</v>
      </c>
      <c r="CO30" s="187" t="s">
        <v>2184</v>
      </c>
      <c r="CP30" s="187" t="s">
        <v>2185</v>
      </c>
      <c r="CQ30" s="211"/>
      <c r="CR30" s="187" t="s">
        <v>2186</v>
      </c>
      <c r="CS30" s="187" t="s">
        <v>2187</v>
      </c>
      <c r="CT30" s="187" t="s">
        <v>2188</v>
      </c>
      <c r="CU30" s="211"/>
      <c r="CV30" s="211"/>
      <c r="CW30" s="187" t="s">
        <v>2189</v>
      </c>
      <c r="CX30" s="211"/>
      <c r="CY30" s="187" t="s">
        <v>2190</v>
      </c>
      <c r="CZ30" s="211"/>
      <c r="DA30" s="187" t="s">
        <v>2191</v>
      </c>
      <c r="DB30" s="187" t="s">
        <v>2192</v>
      </c>
      <c r="DC30" s="187" t="s">
        <v>1038</v>
      </c>
      <c r="DD30" s="187" t="s">
        <v>2193</v>
      </c>
      <c r="DE30" s="187" t="s">
        <v>2194</v>
      </c>
      <c r="DF30"/>
      <c r="DG30" s="73"/>
    </row>
    <row r="31" spans="2:111" ht="48" customHeight="1">
      <c r="B31" s="207"/>
      <c r="C31" s="257" t="s">
        <v>19</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08"/>
      <c r="AG31" s="73"/>
      <c r="AH31" s="184" t="s">
        <v>2195</v>
      </c>
      <c r="AI31" s="182" t="s">
        <v>786</v>
      </c>
      <c r="AJ31" s="148"/>
      <c r="AK31" s="209"/>
      <c r="AL31" s="181" t="str">
        <f t="shared" si="0"/>
        <v>Boca del Río</v>
      </c>
      <c r="AM31" s="181" t="str">
        <f t="shared" si="1"/>
        <v>30028</v>
      </c>
      <c r="AN31"/>
      <c r="AO31" s="209"/>
      <c r="AP31" s="148">
        <v>29</v>
      </c>
      <c r="AQ31" s="210"/>
      <c r="AR31" s="210"/>
      <c r="AS31" s="210"/>
      <c r="AT31" s="210"/>
      <c r="AU31" s="185" t="s">
        <v>2196</v>
      </c>
      <c r="AV31" s="210"/>
      <c r="AW31" s="185" t="s">
        <v>2197</v>
      </c>
      <c r="AX31" s="185" t="s">
        <v>2198</v>
      </c>
      <c r="AY31" s="210"/>
      <c r="AZ31" s="185" t="s">
        <v>2199</v>
      </c>
      <c r="BA31" s="185" t="s">
        <v>2200</v>
      </c>
      <c r="BB31" s="185" t="s">
        <v>2201</v>
      </c>
      <c r="BC31" s="185" t="s">
        <v>2202</v>
      </c>
      <c r="BD31" s="185" t="s">
        <v>2203</v>
      </c>
      <c r="BE31" s="186" t="s">
        <v>2204</v>
      </c>
      <c r="BF31" s="185" t="s">
        <v>2205</v>
      </c>
      <c r="BG31" s="185" t="s">
        <v>2206</v>
      </c>
      <c r="BH31" s="210"/>
      <c r="BI31" s="185" t="s">
        <v>2207</v>
      </c>
      <c r="BJ31" s="185" t="s">
        <v>2208</v>
      </c>
      <c r="BK31" s="185" t="s">
        <v>2209</v>
      </c>
      <c r="BL31" s="210"/>
      <c r="BM31" s="210"/>
      <c r="BN31" s="185" t="s">
        <v>2210</v>
      </c>
      <c r="BO31" s="210"/>
      <c r="BP31" s="185" t="s">
        <v>2211</v>
      </c>
      <c r="BQ31" s="210"/>
      <c r="BR31" s="185" t="s">
        <v>2212</v>
      </c>
      <c r="BS31" s="185" t="s">
        <v>2213</v>
      </c>
      <c r="BT31" s="185" t="s">
        <v>2214</v>
      </c>
      <c r="BU31" s="185" t="s">
        <v>2215</v>
      </c>
      <c r="BV31" s="185" t="s">
        <v>2216</v>
      </c>
      <c r="BW31" s="209"/>
      <c r="BX31" s="209"/>
      <c r="BY31" s="209"/>
      <c r="BZ31" s="211"/>
      <c r="CA31" s="211"/>
      <c r="CB31" s="211"/>
      <c r="CC31" s="211"/>
      <c r="CD31" s="187" t="s">
        <v>2217</v>
      </c>
      <c r="CE31" s="211"/>
      <c r="CF31" s="187" t="s">
        <v>2218</v>
      </c>
      <c r="CG31" s="187" t="s">
        <v>62</v>
      </c>
      <c r="CH31" s="211"/>
      <c r="CI31" s="187" t="s">
        <v>1716</v>
      </c>
      <c r="CJ31" s="187" t="s">
        <v>2219</v>
      </c>
      <c r="CK31" s="187" t="s">
        <v>2220</v>
      </c>
      <c r="CL31" s="187" t="s">
        <v>2221</v>
      </c>
      <c r="CM31" s="187" t="s">
        <v>1149</v>
      </c>
      <c r="CN31" s="188" t="s">
        <v>2222</v>
      </c>
      <c r="CO31" s="187" t="s">
        <v>2223</v>
      </c>
      <c r="CP31" s="187" t="s">
        <v>2224</v>
      </c>
      <c r="CQ31" s="211"/>
      <c r="CR31" s="187" t="s">
        <v>2225</v>
      </c>
      <c r="CS31" s="187" t="s">
        <v>2226</v>
      </c>
      <c r="CT31" s="187" t="s">
        <v>2227</v>
      </c>
      <c r="CU31" s="211"/>
      <c r="CV31" s="211"/>
      <c r="CW31" s="187" t="s">
        <v>2030</v>
      </c>
      <c r="CX31" s="211"/>
      <c r="CY31" s="187" t="s">
        <v>2228</v>
      </c>
      <c r="CZ31" s="211"/>
      <c r="DA31" s="187" t="s">
        <v>2229</v>
      </c>
      <c r="DB31" s="187" t="s">
        <v>2230</v>
      </c>
      <c r="DC31" s="187" t="s">
        <v>2231</v>
      </c>
      <c r="DD31" s="187" t="s">
        <v>2232</v>
      </c>
      <c r="DE31" s="187" t="s">
        <v>2233</v>
      </c>
      <c r="DF31"/>
      <c r="DG31" s="73"/>
    </row>
    <row r="32" spans="2:111" ht="6.75" customHeight="1">
      <c r="B32" s="20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08"/>
      <c r="AG32" s="73"/>
      <c r="AH32" s="184" t="s">
        <v>2234</v>
      </c>
      <c r="AI32" s="182" t="s">
        <v>787</v>
      </c>
      <c r="AJ32" s="148"/>
      <c r="AK32" s="209"/>
      <c r="AL32" s="181" t="str">
        <f t="shared" si="0"/>
        <v>Calcahualco</v>
      </c>
      <c r="AM32" s="181" t="str">
        <f t="shared" si="1"/>
        <v>30029</v>
      </c>
      <c r="AN32"/>
      <c r="AO32" s="209"/>
      <c r="AP32" s="148">
        <v>30</v>
      </c>
      <c r="AQ32" s="210"/>
      <c r="AR32" s="210"/>
      <c r="AS32" s="210"/>
      <c r="AT32" s="210"/>
      <c r="AU32" s="185" t="s">
        <v>2235</v>
      </c>
      <c r="AV32" s="210"/>
      <c r="AW32" s="185" t="s">
        <v>2236</v>
      </c>
      <c r="AX32" s="185" t="s">
        <v>2237</v>
      </c>
      <c r="AY32" s="210"/>
      <c r="AZ32" s="185" t="s">
        <v>2238</v>
      </c>
      <c r="BA32" s="185" t="s">
        <v>2239</v>
      </c>
      <c r="BB32" s="185" t="s">
        <v>2240</v>
      </c>
      <c r="BC32" s="185" t="s">
        <v>2241</v>
      </c>
      <c r="BD32" s="185" t="s">
        <v>2242</v>
      </c>
      <c r="BE32" s="186" t="s">
        <v>2243</v>
      </c>
      <c r="BF32" s="185" t="s">
        <v>2244</v>
      </c>
      <c r="BG32" s="185" t="s">
        <v>2245</v>
      </c>
      <c r="BH32" s="210"/>
      <c r="BI32" s="185" t="s">
        <v>2246</v>
      </c>
      <c r="BJ32" s="185" t="s">
        <v>2247</v>
      </c>
      <c r="BK32" s="185" t="s">
        <v>2248</v>
      </c>
      <c r="BL32" s="210"/>
      <c r="BM32" s="210"/>
      <c r="BN32" s="185" t="s">
        <v>2249</v>
      </c>
      <c r="BO32" s="210"/>
      <c r="BP32" s="185" t="s">
        <v>2250</v>
      </c>
      <c r="BQ32" s="210"/>
      <c r="BR32" s="185" t="s">
        <v>2251</v>
      </c>
      <c r="BS32" s="185" t="s">
        <v>2252</v>
      </c>
      <c r="BT32" s="185" t="s">
        <v>2253</v>
      </c>
      <c r="BU32" s="185" t="s">
        <v>2254</v>
      </c>
      <c r="BV32" s="185" t="s">
        <v>2255</v>
      </c>
      <c r="BW32" s="209"/>
      <c r="BX32" s="209"/>
      <c r="BY32" s="209"/>
      <c r="BZ32" s="211"/>
      <c r="CA32" s="211"/>
      <c r="CB32" s="211"/>
      <c r="CC32" s="211"/>
      <c r="CD32" s="187" t="s">
        <v>2256</v>
      </c>
      <c r="CE32" s="211"/>
      <c r="CF32" s="187" t="s">
        <v>2257</v>
      </c>
      <c r="CG32" s="187" t="s">
        <v>2258</v>
      </c>
      <c r="CH32" s="211"/>
      <c r="CI32" s="187" t="s">
        <v>2259</v>
      </c>
      <c r="CJ32" s="187" t="s">
        <v>2260</v>
      </c>
      <c r="CK32" s="187" t="s">
        <v>2261</v>
      </c>
      <c r="CL32" s="187" t="s">
        <v>2262</v>
      </c>
      <c r="CM32" s="187" t="s">
        <v>2263</v>
      </c>
      <c r="CN32" s="188" t="s">
        <v>2264</v>
      </c>
      <c r="CO32" s="187" t="s">
        <v>2265</v>
      </c>
      <c r="CP32" s="187" t="s">
        <v>2266</v>
      </c>
      <c r="CQ32" s="211"/>
      <c r="CR32" s="187" t="s">
        <v>2267</v>
      </c>
      <c r="CS32" s="187" t="s">
        <v>2268</v>
      </c>
      <c r="CT32" s="187" t="s">
        <v>2269</v>
      </c>
      <c r="CU32" s="211"/>
      <c r="CV32" s="211"/>
      <c r="CW32" s="187" t="s">
        <v>2270</v>
      </c>
      <c r="CX32" s="211"/>
      <c r="CY32" s="187" t="s">
        <v>2271</v>
      </c>
      <c r="CZ32" s="211"/>
      <c r="DA32" s="187" t="s">
        <v>1754</v>
      </c>
      <c r="DB32" s="187" t="s">
        <v>2272</v>
      </c>
      <c r="DC32" s="187" t="s">
        <v>2273</v>
      </c>
      <c r="DD32" s="187" t="s">
        <v>2274</v>
      </c>
      <c r="DE32" s="187" t="s">
        <v>2275</v>
      </c>
      <c r="DF32"/>
      <c r="DG32" s="73"/>
    </row>
    <row r="33" spans="2:111" ht="48" customHeight="1">
      <c r="B33" s="207"/>
      <c r="C33" s="247" t="s">
        <v>657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08"/>
      <c r="AG33" s="73"/>
      <c r="AH33" s="184" t="s">
        <v>2276</v>
      </c>
      <c r="AI33" s="182" t="s">
        <v>788</v>
      </c>
      <c r="AJ33" s="148"/>
      <c r="AK33" s="209"/>
      <c r="AL33" s="181" t="str">
        <f t="shared" si="0"/>
        <v>Camerino Z. Mendoza</v>
      </c>
      <c r="AM33" s="181" t="str">
        <f t="shared" si="1"/>
        <v>30030</v>
      </c>
      <c r="AN33"/>
      <c r="AO33" s="209"/>
      <c r="AP33" s="148">
        <v>31</v>
      </c>
      <c r="AQ33" s="210"/>
      <c r="AR33" s="210"/>
      <c r="AS33" s="210"/>
      <c r="AT33" s="210"/>
      <c r="AU33" s="185" t="s">
        <v>2277</v>
      </c>
      <c r="AV33" s="210"/>
      <c r="AW33" s="185" t="s">
        <v>2278</v>
      </c>
      <c r="AX33" s="185" t="s">
        <v>2279</v>
      </c>
      <c r="AY33" s="210"/>
      <c r="AZ33" s="185" t="s">
        <v>2280</v>
      </c>
      <c r="BA33" s="185" t="s">
        <v>2281</v>
      </c>
      <c r="BB33" s="185" t="s">
        <v>2282</v>
      </c>
      <c r="BC33" s="185" t="s">
        <v>2283</v>
      </c>
      <c r="BD33" s="185" t="s">
        <v>2284</v>
      </c>
      <c r="BE33" s="186" t="s">
        <v>2285</v>
      </c>
      <c r="BF33" s="185" t="s">
        <v>2286</v>
      </c>
      <c r="BG33" s="185" t="s">
        <v>2287</v>
      </c>
      <c r="BH33" s="210"/>
      <c r="BI33" s="185" t="s">
        <v>2288</v>
      </c>
      <c r="BJ33" s="185" t="s">
        <v>2289</v>
      </c>
      <c r="BK33" s="185" t="s">
        <v>2290</v>
      </c>
      <c r="BL33" s="210"/>
      <c r="BM33" s="210"/>
      <c r="BN33" s="185" t="s">
        <v>2291</v>
      </c>
      <c r="BO33" s="210"/>
      <c r="BP33" s="185" t="s">
        <v>2292</v>
      </c>
      <c r="BQ33" s="210"/>
      <c r="BR33" s="185" t="s">
        <v>2293</v>
      </c>
      <c r="BS33" s="185" t="s">
        <v>2294</v>
      </c>
      <c r="BT33" s="185" t="s">
        <v>2295</v>
      </c>
      <c r="BU33" s="185" t="s">
        <v>2296</v>
      </c>
      <c r="BV33" s="185" t="s">
        <v>2297</v>
      </c>
      <c r="BW33" s="209"/>
      <c r="BX33" s="209"/>
      <c r="BY33" s="209"/>
      <c r="BZ33" s="211"/>
      <c r="CA33" s="211"/>
      <c r="CB33" s="211"/>
      <c r="CC33" s="211"/>
      <c r="CD33" s="187" t="s">
        <v>2298</v>
      </c>
      <c r="CE33" s="211"/>
      <c r="CF33" s="187" t="s">
        <v>2299</v>
      </c>
      <c r="CG33" s="187" t="s">
        <v>2300</v>
      </c>
      <c r="CH33" s="211"/>
      <c r="CI33" s="187" t="s">
        <v>2301</v>
      </c>
      <c r="CJ33" s="187" t="s">
        <v>1197</v>
      </c>
      <c r="CK33" s="187" t="s">
        <v>2302</v>
      </c>
      <c r="CL33" s="187" t="s">
        <v>2303</v>
      </c>
      <c r="CM33" s="187" t="s">
        <v>2304</v>
      </c>
      <c r="CN33" s="188" t="s">
        <v>2305</v>
      </c>
      <c r="CO33" s="187" t="s">
        <v>2306</v>
      </c>
      <c r="CP33" s="187" t="s">
        <v>2307</v>
      </c>
      <c r="CQ33" s="211"/>
      <c r="CR33" s="187" t="s">
        <v>2308</v>
      </c>
      <c r="CS33" s="187" t="s">
        <v>2309</v>
      </c>
      <c r="CT33" s="187" t="s">
        <v>2310</v>
      </c>
      <c r="CU33" s="211"/>
      <c r="CV33" s="211"/>
      <c r="CW33" s="187" t="s">
        <v>2311</v>
      </c>
      <c r="CX33" s="211"/>
      <c r="CY33" s="187" t="s">
        <v>2312</v>
      </c>
      <c r="CZ33" s="211"/>
      <c r="DA33" s="187" t="s">
        <v>2313</v>
      </c>
      <c r="DB33" s="187" t="s">
        <v>2314</v>
      </c>
      <c r="DC33" s="187" t="s">
        <v>2315</v>
      </c>
      <c r="DD33" s="187" t="s">
        <v>2316</v>
      </c>
      <c r="DE33" s="187" t="s">
        <v>2317</v>
      </c>
      <c r="DF33"/>
      <c r="DG33" s="73"/>
    </row>
    <row r="34" spans="2:111" ht="6.75" customHeight="1">
      <c r="B34" s="20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08"/>
      <c r="AG34" s="73"/>
      <c r="AH34" s="184" t="s">
        <v>2318</v>
      </c>
      <c r="AI34" s="182" t="s">
        <v>789</v>
      </c>
      <c r="AJ34" s="148"/>
      <c r="AK34" s="209"/>
      <c r="AL34" s="181" t="str">
        <f t="shared" si="0"/>
        <v>Carrillo Puerto</v>
      </c>
      <c r="AM34" s="181" t="str">
        <f t="shared" si="1"/>
        <v>30031</v>
      </c>
      <c r="AN34"/>
      <c r="AO34" s="209"/>
      <c r="AP34" s="148">
        <v>32</v>
      </c>
      <c r="AQ34" s="210"/>
      <c r="AR34" s="210"/>
      <c r="AS34" s="210"/>
      <c r="AT34" s="210"/>
      <c r="AU34" s="185" t="s">
        <v>2319</v>
      </c>
      <c r="AV34" s="210"/>
      <c r="AW34" s="185" t="s">
        <v>2320</v>
      </c>
      <c r="AX34" s="185" t="s">
        <v>2321</v>
      </c>
      <c r="AY34" s="210"/>
      <c r="AZ34" s="185" t="s">
        <v>2322</v>
      </c>
      <c r="BA34" s="185" t="s">
        <v>2323</v>
      </c>
      <c r="BB34" s="185" t="s">
        <v>2324</v>
      </c>
      <c r="BC34" s="185" t="s">
        <v>2325</v>
      </c>
      <c r="BD34" s="185" t="s">
        <v>2326</v>
      </c>
      <c r="BE34" s="186" t="s">
        <v>2327</v>
      </c>
      <c r="BF34" s="185" t="s">
        <v>2328</v>
      </c>
      <c r="BG34" s="185" t="s">
        <v>2329</v>
      </c>
      <c r="BH34" s="210"/>
      <c r="BI34" s="185" t="s">
        <v>2330</v>
      </c>
      <c r="BJ34" s="185" t="s">
        <v>2331</v>
      </c>
      <c r="BK34" s="185" t="s">
        <v>2332</v>
      </c>
      <c r="BL34" s="210"/>
      <c r="BM34" s="210"/>
      <c r="BN34" s="185" t="s">
        <v>2333</v>
      </c>
      <c r="BO34" s="210"/>
      <c r="BP34" s="185" t="s">
        <v>2334</v>
      </c>
      <c r="BQ34" s="210"/>
      <c r="BR34" s="185" t="s">
        <v>2335</v>
      </c>
      <c r="BS34" s="185" t="s">
        <v>2336</v>
      </c>
      <c r="BT34" s="185" t="s">
        <v>2337</v>
      </c>
      <c r="BU34" s="185" t="s">
        <v>2338</v>
      </c>
      <c r="BV34" s="185" t="s">
        <v>2339</v>
      </c>
      <c r="BW34" s="209"/>
      <c r="BX34" s="209"/>
      <c r="BY34" s="209"/>
      <c r="BZ34" s="211"/>
      <c r="CA34" s="211"/>
      <c r="CB34" s="211"/>
      <c r="CC34" s="211"/>
      <c r="CD34" s="187" t="s">
        <v>2340</v>
      </c>
      <c r="CE34" s="211"/>
      <c r="CF34" s="187" t="s">
        <v>2341</v>
      </c>
      <c r="CG34" s="187" t="s">
        <v>1463</v>
      </c>
      <c r="CH34" s="211"/>
      <c r="CI34" s="187" t="s">
        <v>2342</v>
      </c>
      <c r="CJ34" s="187" t="s">
        <v>2343</v>
      </c>
      <c r="CK34" s="187" t="s">
        <v>2344</v>
      </c>
      <c r="CL34" s="187" t="s">
        <v>2345</v>
      </c>
      <c r="CM34" s="187" t="s">
        <v>2346</v>
      </c>
      <c r="CN34" s="188" t="s">
        <v>2347</v>
      </c>
      <c r="CO34" s="187" t="s">
        <v>2348</v>
      </c>
      <c r="CP34" s="187" t="s">
        <v>2349</v>
      </c>
      <c r="CQ34" s="211"/>
      <c r="CR34" s="187" t="s">
        <v>1648</v>
      </c>
      <c r="CS34" s="187" t="s">
        <v>2350</v>
      </c>
      <c r="CT34" s="187" t="s">
        <v>2351</v>
      </c>
      <c r="CU34" s="211"/>
      <c r="CV34" s="211"/>
      <c r="CW34" s="187" t="s">
        <v>2352</v>
      </c>
      <c r="CX34" s="211"/>
      <c r="CY34" s="187" t="s">
        <v>2353</v>
      </c>
      <c r="CZ34" s="211"/>
      <c r="DA34" s="187" t="s">
        <v>2354</v>
      </c>
      <c r="DB34" s="187" t="s">
        <v>2355</v>
      </c>
      <c r="DC34" s="187" t="s">
        <v>2356</v>
      </c>
      <c r="DD34" s="187" t="s">
        <v>2357</v>
      </c>
      <c r="DE34" s="187" t="s">
        <v>2358</v>
      </c>
      <c r="DF34"/>
      <c r="DG34" s="73"/>
    </row>
    <row r="35" spans="2:111" ht="84" customHeight="1">
      <c r="B35" s="207"/>
      <c r="C35" s="247" t="s">
        <v>526</v>
      </c>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08"/>
      <c r="AG35" s="73"/>
      <c r="AH35" s="212" t="s">
        <v>2359</v>
      </c>
      <c r="AI35" s="213" t="s">
        <v>790</v>
      </c>
      <c r="AJ35" s="148"/>
      <c r="AK35" s="209"/>
      <c r="AL35" s="181" t="str">
        <f t="shared" si="0"/>
        <v>Catemaco</v>
      </c>
      <c r="AM35" s="181" t="str">
        <f t="shared" si="1"/>
        <v>30032</v>
      </c>
      <c r="AN35"/>
      <c r="AO35" s="209"/>
      <c r="AP35" s="148">
        <v>33</v>
      </c>
      <c r="AQ35" s="210"/>
      <c r="AR35" s="210"/>
      <c r="AS35" s="210"/>
      <c r="AT35" s="210"/>
      <c r="AU35" s="185" t="s">
        <v>2360</v>
      </c>
      <c r="AV35" s="210"/>
      <c r="AW35" s="185" t="s">
        <v>2361</v>
      </c>
      <c r="AX35" s="185" t="s">
        <v>2362</v>
      </c>
      <c r="AY35" s="210"/>
      <c r="AZ35" s="185" t="s">
        <v>2363</v>
      </c>
      <c r="BA35" s="185" t="s">
        <v>2364</v>
      </c>
      <c r="BB35" s="185" t="s">
        <v>2365</v>
      </c>
      <c r="BC35" s="185" t="s">
        <v>2366</v>
      </c>
      <c r="BD35" s="185" t="s">
        <v>2367</v>
      </c>
      <c r="BE35" s="186" t="s">
        <v>2368</v>
      </c>
      <c r="BF35" s="185" t="s">
        <v>2369</v>
      </c>
      <c r="BG35" s="185" t="s">
        <v>2370</v>
      </c>
      <c r="BH35" s="210"/>
      <c r="BI35" s="185" t="s">
        <v>2371</v>
      </c>
      <c r="BJ35" s="185" t="s">
        <v>2372</v>
      </c>
      <c r="BK35" s="185" t="s">
        <v>2373</v>
      </c>
      <c r="BL35" s="210"/>
      <c r="BM35" s="210"/>
      <c r="BN35" s="185" t="s">
        <v>2374</v>
      </c>
      <c r="BO35" s="210"/>
      <c r="BP35" s="185" t="s">
        <v>2375</v>
      </c>
      <c r="BQ35" s="210"/>
      <c r="BR35" s="185" t="s">
        <v>2376</v>
      </c>
      <c r="BS35" s="185" t="s">
        <v>2377</v>
      </c>
      <c r="BT35" s="185" t="s">
        <v>2378</v>
      </c>
      <c r="BU35" s="185" t="s">
        <v>2379</v>
      </c>
      <c r="BV35" s="185" t="s">
        <v>2380</v>
      </c>
      <c r="BW35" s="209"/>
      <c r="BX35" s="209"/>
      <c r="BY35" s="209"/>
      <c r="BZ35" s="211"/>
      <c r="CA35" s="211"/>
      <c r="CB35" s="211"/>
      <c r="CC35" s="211"/>
      <c r="CD35" s="187" t="s">
        <v>2381</v>
      </c>
      <c r="CE35" s="211"/>
      <c r="CF35" s="187" t="s">
        <v>2382</v>
      </c>
      <c r="CG35" s="187" t="s">
        <v>2383</v>
      </c>
      <c r="CH35" s="211"/>
      <c r="CI35" s="187" t="s">
        <v>2384</v>
      </c>
      <c r="CJ35" s="187" t="s">
        <v>2385</v>
      </c>
      <c r="CK35" s="187" t="s">
        <v>2386</v>
      </c>
      <c r="CL35" s="187" t="s">
        <v>2387</v>
      </c>
      <c r="CM35" s="187" t="s">
        <v>2388</v>
      </c>
      <c r="CN35" s="188" t="s">
        <v>2389</v>
      </c>
      <c r="CO35" s="187" t="s">
        <v>2390</v>
      </c>
      <c r="CP35" s="187" t="s">
        <v>2391</v>
      </c>
      <c r="CQ35" s="211"/>
      <c r="CR35" s="187" t="s">
        <v>2392</v>
      </c>
      <c r="CS35" s="187" t="s">
        <v>2393</v>
      </c>
      <c r="CT35" s="187" t="s">
        <v>2394</v>
      </c>
      <c r="CU35" s="211"/>
      <c r="CV35" s="211"/>
      <c r="CW35" s="187" t="s">
        <v>2395</v>
      </c>
      <c r="CX35" s="211"/>
      <c r="CY35" s="187" t="s">
        <v>2396</v>
      </c>
      <c r="CZ35" s="211"/>
      <c r="DA35" s="187" t="s">
        <v>2397</v>
      </c>
      <c r="DB35" s="187" t="s">
        <v>2398</v>
      </c>
      <c r="DC35" s="187" t="s">
        <v>2399</v>
      </c>
      <c r="DD35" s="187" t="s">
        <v>2400</v>
      </c>
      <c r="DE35" s="187" t="s">
        <v>1725</v>
      </c>
      <c r="DF35"/>
      <c r="DG35" s="73"/>
    </row>
    <row r="36" spans="2:111" ht="6.75" customHeight="1">
      <c r="B36" s="20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08"/>
      <c r="AG36" s="73"/>
      <c r="AH36" s="209"/>
      <c r="AI36" s="209"/>
      <c r="AJ36" s="209"/>
      <c r="AK36" s="209"/>
      <c r="AL36" s="181" t="str">
        <f t="shared" si="0"/>
        <v>Cazones de Herrera</v>
      </c>
      <c r="AM36" s="181" t="str">
        <f t="shared" si="1"/>
        <v>30033</v>
      </c>
      <c r="AN36"/>
      <c r="AO36" s="209"/>
      <c r="AP36" s="148">
        <v>34</v>
      </c>
      <c r="AQ36" s="210"/>
      <c r="AR36" s="210"/>
      <c r="AS36" s="210"/>
      <c r="AT36" s="210"/>
      <c r="AU36" s="185" t="s">
        <v>2401</v>
      </c>
      <c r="AV36" s="210"/>
      <c r="AW36" s="185" t="s">
        <v>2402</v>
      </c>
      <c r="AX36" s="185" t="s">
        <v>2403</v>
      </c>
      <c r="AY36" s="210"/>
      <c r="AZ36" s="185" t="s">
        <v>2404</v>
      </c>
      <c r="BA36" s="185" t="s">
        <v>2405</v>
      </c>
      <c r="BB36" s="185" t="s">
        <v>2406</v>
      </c>
      <c r="BC36" s="185" t="s">
        <v>2407</v>
      </c>
      <c r="BD36" s="185" t="s">
        <v>2408</v>
      </c>
      <c r="BE36" s="186" t="s">
        <v>2409</v>
      </c>
      <c r="BF36" s="185" t="s">
        <v>2410</v>
      </c>
      <c r="BG36" s="185" t="s">
        <v>2411</v>
      </c>
      <c r="BH36" s="210"/>
      <c r="BI36" s="185" t="s">
        <v>2412</v>
      </c>
      <c r="BJ36" s="185" t="s">
        <v>2413</v>
      </c>
      <c r="BK36" s="185" t="s">
        <v>2414</v>
      </c>
      <c r="BL36" s="210"/>
      <c r="BM36" s="210"/>
      <c r="BN36" s="185" t="s">
        <v>2415</v>
      </c>
      <c r="BO36" s="210"/>
      <c r="BP36" s="185" t="s">
        <v>2416</v>
      </c>
      <c r="BQ36" s="210"/>
      <c r="BR36" s="185" t="s">
        <v>2417</v>
      </c>
      <c r="BS36" s="185" t="s">
        <v>2418</v>
      </c>
      <c r="BT36" s="185" t="s">
        <v>2419</v>
      </c>
      <c r="BU36" s="185" t="s">
        <v>2420</v>
      </c>
      <c r="BV36" s="185" t="s">
        <v>2421</v>
      </c>
      <c r="BW36" s="209"/>
      <c r="BX36" s="209"/>
      <c r="BY36" s="209"/>
      <c r="BZ36" s="211"/>
      <c r="CA36" s="211"/>
      <c r="CB36" s="211"/>
      <c r="CC36" s="211"/>
      <c r="CD36" s="187" t="s">
        <v>2422</v>
      </c>
      <c r="CE36" s="211"/>
      <c r="CF36" s="187" t="s">
        <v>2423</v>
      </c>
      <c r="CG36" s="187" t="s">
        <v>2424</v>
      </c>
      <c r="CH36" s="211"/>
      <c r="CI36" s="187" t="s">
        <v>2425</v>
      </c>
      <c r="CJ36" s="187" t="s">
        <v>2426</v>
      </c>
      <c r="CK36" s="187" t="s">
        <v>2427</v>
      </c>
      <c r="CL36" s="187" t="s">
        <v>2428</v>
      </c>
      <c r="CM36" s="187" t="s">
        <v>2429</v>
      </c>
      <c r="CN36" s="188" t="s">
        <v>2430</v>
      </c>
      <c r="CO36" s="187" t="s">
        <v>2431</v>
      </c>
      <c r="CP36" s="187" t="s">
        <v>2432</v>
      </c>
      <c r="CQ36" s="211"/>
      <c r="CR36" s="187" t="s">
        <v>2433</v>
      </c>
      <c r="CS36" s="187" t="s">
        <v>2434</v>
      </c>
      <c r="CT36" s="187" t="s">
        <v>2435</v>
      </c>
      <c r="CU36" s="211"/>
      <c r="CV36" s="211"/>
      <c r="CW36" s="187" t="s">
        <v>2436</v>
      </c>
      <c r="CX36" s="211"/>
      <c r="CY36" s="187" t="s">
        <v>2437</v>
      </c>
      <c r="CZ36" s="211"/>
      <c r="DA36" s="187" t="s">
        <v>2438</v>
      </c>
      <c r="DB36" s="187" t="s">
        <v>2234</v>
      </c>
      <c r="DC36" s="187" t="s">
        <v>2439</v>
      </c>
      <c r="DD36" s="187" t="s">
        <v>2440</v>
      </c>
      <c r="DE36" s="187" t="s">
        <v>2441</v>
      </c>
      <c r="DF36"/>
      <c r="DG36" s="73"/>
    </row>
    <row r="37" spans="2:111" ht="36" customHeight="1">
      <c r="B37" s="207"/>
      <c r="C37" s="247" t="s">
        <v>20</v>
      </c>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08"/>
      <c r="AG37" s="73"/>
      <c r="AH37" s="148"/>
      <c r="AI37" s="148"/>
      <c r="AJ37" s="148"/>
      <c r="AK37" s="148"/>
      <c r="AL37" s="181" t="str">
        <f t="shared" si="0"/>
        <v>Cerro Azul</v>
      </c>
      <c r="AM37" s="181" t="str">
        <f t="shared" si="1"/>
        <v>30034</v>
      </c>
      <c r="AN37"/>
      <c r="AO37" s="148"/>
      <c r="AP37" s="148">
        <v>35</v>
      </c>
      <c r="AQ37" s="185"/>
      <c r="AR37" s="185"/>
      <c r="AS37" s="185"/>
      <c r="AT37" s="185"/>
      <c r="AU37" s="185" t="s">
        <v>2442</v>
      </c>
      <c r="AV37" s="185"/>
      <c r="AW37" s="185" t="s">
        <v>2443</v>
      </c>
      <c r="AX37" s="185" t="s">
        <v>2444</v>
      </c>
      <c r="AY37" s="185"/>
      <c r="AZ37" s="185" t="s">
        <v>2445</v>
      </c>
      <c r="BA37" s="185" t="s">
        <v>2446</v>
      </c>
      <c r="BB37" s="185" t="s">
        <v>2447</v>
      </c>
      <c r="BC37" s="185" t="s">
        <v>2448</v>
      </c>
      <c r="BD37" s="185" t="s">
        <v>2449</v>
      </c>
      <c r="BE37" s="186" t="s">
        <v>2450</v>
      </c>
      <c r="BF37" s="185" t="s">
        <v>2451</v>
      </c>
      <c r="BG37" s="203" t="s">
        <v>2452</v>
      </c>
      <c r="BH37" s="185"/>
      <c r="BI37" s="185" t="s">
        <v>2453</v>
      </c>
      <c r="BJ37" s="185" t="s">
        <v>2454</v>
      </c>
      <c r="BK37" s="185" t="s">
        <v>2455</v>
      </c>
      <c r="BL37" s="185"/>
      <c r="BM37" s="185"/>
      <c r="BN37" s="185" t="s">
        <v>2456</v>
      </c>
      <c r="BO37" s="185"/>
      <c r="BP37" s="185" t="s">
        <v>2457</v>
      </c>
      <c r="BQ37" s="185"/>
      <c r="BR37" s="185" t="s">
        <v>2458</v>
      </c>
      <c r="BS37" s="185" t="s">
        <v>2459</v>
      </c>
      <c r="BT37" s="185" t="s">
        <v>2460</v>
      </c>
      <c r="BU37" s="185" t="s">
        <v>2461</v>
      </c>
      <c r="BV37" s="185" t="s">
        <v>2462</v>
      </c>
      <c r="BW37" s="148"/>
      <c r="BX37" s="148"/>
      <c r="BY37" s="148"/>
      <c r="BZ37" s="187"/>
      <c r="CA37" s="187"/>
      <c r="CB37" s="187"/>
      <c r="CC37" s="187"/>
      <c r="CD37" s="187" t="s">
        <v>2463</v>
      </c>
      <c r="CE37" s="187"/>
      <c r="CF37" s="187" t="s">
        <v>2464</v>
      </c>
      <c r="CG37" s="187" t="s">
        <v>2465</v>
      </c>
      <c r="CH37" s="187"/>
      <c r="CI37" s="187" t="s">
        <v>2466</v>
      </c>
      <c r="CJ37" s="187" t="s">
        <v>2352</v>
      </c>
      <c r="CK37" s="187" t="s">
        <v>2467</v>
      </c>
      <c r="CL37" s="187" t="s">
        <v>2468</v>
      </c>
      <c r="CM37" s="187" t="s">
        <v>2469</v>
      </c>
      <c r="CN37" s="188" t="s">
        <v>2470</v>
      </c>
      <c r="CO37" s="187" t="s">
        <v>1382</v>
      </c>
      <c r="CP37" s="187" t="s">
        <v>2471</v>
      </c>
      <c r="CQ37" s="187"/>
      <c r="CR37" s="187" t="s">
        <v>2472</v>
      </c>
      <c r="CS37" s="187" t="s">
        <v>2473</v>
      </c>
      <c r="CT37" s="187" t="s">
        <v>2474</v>
      </c>
      <c r="CU37" s="187"/>
      <c r="CV37" s="187"/>
      <c r="CW37" s="187" t="s">
        <v>2475</v>
      </c>
      <c r="CX37" s="187"/>
      <c r="CY37" s="187" t="s">
        <v>2476</v>
      </c>
      <c r="CZ37" s="187"/>
      <c r="DA37" s="187" t="s">
        <v>2477</v>
      </c>
      <c r="DB37" s="187" t="s">
        <v>2478</v>
      </c>
      <c r="DC37" s="187" t="s">
        <v>2479</v>
      </c>
      <c r="DD37" s="187" t="s">
        <v>2480</v>
      </c>
      <c r="DE37" s="187" t="s">
        <v>2481</v>
      </c>
      <c r="DF37"/>
      <c r="DG37" s="73"/>
    </row>
    <row r="38" spans="2:111" ht="6.75" customHeight="1">
      <c r="B38" s="20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08"/>
      <c r="AG38" s="73"/>
      <c r="AH38" s="209"/>
      <c r="AI38" s="209"/>
      <c r="AJ38" s="209"/>
      <c r="AK38" s="209"/>
      <c r="AL38" s="181" t="str">
        <f t="shared" si="0"/>
        <v>Citlaltépetl</v>
      </c>
      <c r="AM38" s="181" t="str">
        <f t="shared" si="1"/>
        <v>30035</v>
      </c>
      <c r="AN38"/>
      <c r="AO38" s="209"/>
      <c r="AP38" s="148">
        <v>36</v>
      </c>
      <c r="AQ38" s="210"/>
      <c r="AR38" s="210"/>
      <c r="AS38" s="210"/>
      <c r="AT38" s="210"/>
      <c r="AU38" s="185" t="s">
        <v>2482</v>
      </c>
      <c r="AV38" s="210"/>
      <c r="AW38" s="185" t="s">
        <v>2483</v>
      </c>
      <c r="AX38" s="185" t="s">
        <v>2484</v>
      </c>
      <c r="AY38" s="210"/>
      <c r="AZ38" s="185" t="s">
        <v>2485</v>
      </c>
      <c r="BA38" s="185" t="s">
        <v>2486</v>
      </c>
      <c r="BB38" s="185" t="s">
        <v>2487</v>
      </c>
      <c r="BC38" s="185" t="s">
        <v>2488</v>
      </c>
      <c r="BD38" s="185" t="s">
        <v>2489</v>
      </c>
      <c r="BE38" s="186" t="s">
        <v>2490</v>
      </c>
      <c r="BF38" s="185" t="s">
        <v>2491</v>
      </c>
      <c r="BG38" s="203" t="s">
        <v>2492</v>
      </c>
      <c r="BH38" s="210"/>
      <c r="BI38" s="185" t="s">
        <v>2493</v>
      </c>
      <c r="BJ38" s="185" t="s">
        <v>2494</v>
      </c>
      <c r="BK38" s="185" t="s">
        <v>2495</v>
      </c>
      <c r="BL38" s="210"/>
      <c r="BM38" s="210"/>
      <c r="BN38" s="185" t="s">
        <v>2496</v>
      </c>
      <c r="BO38" s="210"/>
      <c r="BP38" s="185" t="s">
        <v>2497</v>
      </c>
      <c r="BQ38" s="210"/>
      <c r="BR38" s="185" t="s">
        <v>2498</v>
      </c>
      <c r="BS38" s="185" t="s">
        <v>2499</v>
      </c>
      <c r="BT38" s="185" t="s">
        <v>2500</v>
      </c>
      <c r="BU38" s="185" t="s">
        <v>2501</v>
      </c>
      <c r="BV38" s="185" t="s">
        <v>2502</v>
      </c>
      <c r="BW38" s="209"/>
      <c r="BX38" s="209"/>
      <c r="BY38" s="209"/>
      <c r="BZ38" s="211"/>
      <c r="CA38" s="211"/>
      <c r="CB38" s="211"/>
      <c r="CC38" s="211"/>
      <c r="CD38" s="187" t="s">
        <v>2503</v>
      </c>
      <c r="CE38" s="211"/>
      <c r="CF38" s="187" t="s">
        <v>2504</v>
      </c>
      <c r="CG38" s="187" t="s">
        <v>2505</v>
      </c>
      <c r="CH38" s="211"/>
      <c r="CI38" s="187" t="s">
        <v>2506</v>
      </c>
      <c r="CJ38" s="187" t="s">
        <v>2507</v>
      </c>
      <c r="CK38" s="187" t="s">
        <v>2508</v>
      </c>
      <c r="CL38" s="187" t="s">
        <v>2509</v>
      </c>
      <c r="CM38" s="187" t="s">
        <v>2510</v>
      </c>
      <c r="CN38" s="188" t="s">
        <v>2511</v>
      </c>
      <c r="CO38" s="187" t="s">
        <v>2512</v>
      </c>
      <c r="CP38" s="187" t="s">
        <v>2513</v>
      </c>
      <c r="CQ38" s="211"/>
      <c r="CR38" s="187" t="s">
        <v>2194</v>
      </c>
      <c r="CS38" s="187" t="s">
        <v>2514</v>
      </c>
      <c r="CT38" s="187" t="s">
        <v>1613</v>
      </c>
      <c r="CU38" s="211"/>
      <c r="CV38" s="211"/>
      <c r="CW38" s="187" t="s">
        <v>2515</v>
      </c>
      <c r="CX38" s="211"/>
      <c r="CY38" s="187" t="s">
        <v>2516</v>
      </c>
      <c r="CZ38" s="211"/>
      <c r="DA38" s="187" t="s">
        <v>2517</v>
      </c>
      <c r="DB38" s="187" t="s">
        <v>2518</v>
      </c>
      <c r="DC38" s="187" t="s">
        <v>2519</v>
      </c>
      <c r="DD38" s="187" t="s">
        <v>2520</v>
      </c>
      <c r="DE38" s="187" t="s">
        <v>2521</v>
      </c>
      <c r="DF38"/>
      <c r="DG38" s="73"/>
    </row>
    <row r="39" spans="2:111" ht="36" customHeight="1">
      <c r="B39" s="207"/>
      <c r="C39" s="27"/>
      <c r="D39" s="247" t="s">
        <v>21</v>
      </c>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08"/>
      <c r="AG39" s="73"/>
      <c r="AH39" s="209"/>
      <c r="AI39" s="209"/>
      <c r="AJ39" s="209"/>
      <c r="AK39" s="209"/>
      <c r="AL39" s="181" t="str">
        <f t="shared" si="0"/>
        <v>Coacoatzintla</v>
      </c>
      <c r="AM39" s="181" t="str">
        <f t="shared" si="1"/>
        <v>30036</v>
      </c>
      <c r="AN39"/>
      <c r="AO39" s="209"/>
      <c r="AP39" s="148">
        <v>37</v>
      </c>
      <c r="AQ39" s="210"/>
      <c r="AR39" s="210"/>
      <c r="AS39" s="210"/>
      <c r="AT39" s="210"/>
      <c r="AU39" s="185" t="s">
        <v>2522</v>
      </c>
      <c r="AV39" s="210"/>
      <c r="AW39" s="185" t="s">
        <v>2523</v>
      </c>
      <c r="AX39" s="185" t="s">
        <v>2524</v>
      </c>
      <c r="AY39" s="210"/>
      <c r="AZ39" s="185" t="s">
        <v>2525</v>
      </c>
      <c r="BA39" s="185" t="s">
        <v>2526</v>
      </c>
      <c r="BB39" s="185" t="s">
        <v>2527</v>
      </c>
      <c r="BC39" s="185" t="s">
        <v>2528</v>
      </c>
      <c r="BD39" s="185" t="s">
        <v>2529</v>
      </c>
      <c r="BE39" s="186" t="s">
        <v>2530</v>
      </c>
      <c r="BF39" s="185" t="s">
        <v>2531</v>
      </c>
      <c r="BG39" s="203" t="s">
        <v>2532</v>
      </c>
      <c r="BH39" s="210"/>
      <c r="BI39" s="185" t="s">
        <v>2533</v>
      </c>
      <c r="BJ39" s="185" t="s">
        <v>2534</v>
      </c>
      <c r="BK39" s="185" t="s">
        <v>2535</v>
      </c>
      <c r="BL39" s="210"/>
      <c r="BM39" s="210"/>
      <c r="BN39" s="185" t="s">
        <v>2536</v>
      </c>
      <c r="BO39" s="210"/>
      <c r="BP39" s="185" t="s">
        <v>2537</v>
      </c>
      <c r="BQ39" s="210"/>
      <c r="BR39" s="185" t="s">
        <v>2538</v>
      </c>
      <c r="BS39" s="185" t="s">
        <v>2539</v>
      </c>
      <c r="BT39" s="185" t="s">
        <v>2540</v>
      </c>
      <c r="BU39" s="185" t="s">
        <v>2541</v>
      </c>
      <c r="BV39" s="185" t="s">
        <v>2542</v>
      </c>
      <c r="BW39" s="209"/>
      <c r="BX39" s="209"/>
      <c r="BY39" s="209"/>
      <c r="BZ39" s="211"/>
      <c r="CA39" s="211"/>
      <c r="CB39" s="211"/>
      <c r="CC39" s="211"/>
      <c r="CD39" s="187" t="s">
        <v>2543</v>
      </c>
      <c r="CE39" s="211"/>
      <c r="CF39" s="187" t="s">
        <v>2544</v>
      </c>
      <c r="CG39" s="187" t="s">
        <v>1598</v>
      </c>
      <c r="CH39" s="211"/>
      <c r="CI39" s="187" t="s">
        <v>2545</v>
      </c>
      <c r="CJ39" s="187" t="s">
        <v>2546</v>
      </c>
      <c r="CK39" s="187" t="s">
        <v>2547</v>
      </c>
      <c r="CL39" s="187" t="s">
        <v>2548</v>
      </c>
      <c r="CM39" s="187" t="s">
        <v>2549</v>
      </c>
      <c r="CN39" s="188" t="s">
        <v>2550</v>
      </c>
      <c r="CO39" s="187" t="s">
        <v>2551</v>
      </c>
      <c r="CP39" s="189" t="s">
        <v>2552</v>
      </c>
      <c r="CQ39" s="211"/>
      <c r="CR39" s="187" t="s">
        <v>2553</v>
      </c>
      <c r="CS39" s="187" t="s">
        <v>2554</v>
      </c>
      <c r="CT39" s="187" t="s">
        <v>2555</v>
      </c>
      <c r="CU39" s="211"/>
      <c r="CV39" s="211"/>
      <c r="CW39" s="187" t="s">
        <v>2556</v>
      </c>
      <c r="CX39" s="211"/>
      <c r="CY39" s="187" t="s">
        <v>2557</v>
      </c>
      <c r="CZ39" s="211"/>
      <c r="DA39" s="187" t="s">
        <v>2558</v>
      </c>
      <c r="DB39" s="187" t="s">
        <v>2559</v>
      </c>
      <c r="DC39" s="187" t="s">
        <v>2560</v>
      </c>
      <c r="DD39" s="187" t="s">
        <v>2561</v>
      </c>
      <c r="DE39" s="187" t="s">
        <v>2562</v>
      </c>
      <c r="DF39"/>
      <c r="DG39" s="73"/>
    </row>
    <row r="40" spans="2:111" ht="6.75" customHeight="1">
      <c r="B40" s="20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08"/>
      <c r="AG40" s="73"/>
      <c r="AH40" s="209"/>
      <c r="AI40" s="209"/>
      <c r="AJ40" s="209"/>
      <c r="AK40" s="209"/>
      <c r="AL40" s="181" t="str">
        <f t="shared" si="0"/>
        <v>Coahuitlán</v>
      </c>
      <c r="AM40" s="181" t="str">
        <f t="shared" si="1"/>
        <v>30037</v>
      </c>
      <c r="AN40"/>
      <c r="AO40" s="209"/>
      <c r="AP40" s="148">
        <v>38</v>
      </c>
      <c r="AQ40" s="210"/>
      <c r="AR40" s="210"/>
      <c r="AS40" s="210"/>
      <c r="AT40" s="210"/>
      <c r="AU40" s="185" t="s">
        <v>2563</v>
      </c>
      <c r="AV40" s="210"/>
      <c r="AW40" s="185" t="s">
        <v>2564</v>
      </c>
      <c r="AX40" s="185" t="s">
        <v>2565</v>
      </c>
      <c r="AY40" s="210"/>
      <c r="AZ40" s="185" t="s">
        <v>2566</v>
      </c>
      <c r="BA40" s="185" t="s">
        <v>2567</v>
      </c>
      <c r="BB40" s="185" t="s">
        <v>2568</v>
      </c>
      <c r="BC40" s="185" t="s">
        <v>2569</v>
      </c>
      <c r="BD40" s="185" t="s">
        <v>2570</v>
      </c>
      <c r="BE40" s="186" t="s">
        <v>2571</v>
      </c>
      <c r="BF40" s="185" t="s">
        <v>2572</v>
      </c>
      <c r="BG40" s="185">
        <v>17099</v>
      </c>
      <c r="BH40" s="210"/>
      <c r="BI40" s="185" t="s">
        <v>2573</v>
      </c>
      <c r="BJ40" s="185" t="s">
        <v>2574</v>
      </c>
      <c r="BK40" s="185" t="s">
        <v>2575</v>
      </c>
      <c r="BL40" s="210"/>
      <c r="BM40" s="210"/>
      <c r="BN40" s="185" t="s">
        <v>2576</v>
      </c>
      <c r="BO40" s="210"/>
      <c r="BP40" s="185" t="s">
        <v>2577</v>
      </c>
      <c r="BQ40" s="210"/>
      <c r="BR40" s="185" t="s">
        <v>2578</v>
      </c>
      <c r="BS40" s="185" t="s">
        <v>2579</v>
      </c>
      <c r="BT40" s="185" t="s">
        <v>2580</v>
      </c>
      <c r="BU40" s="185" t="s">
        <v>2581</v>
      </c>
      <c r="BV40" s="185" t="s">
        <v>2582</v>
      </c>
      <c r="BW40" s="209"/>
      <c r="BX40" s="209"/>
      <c r="BY40" s="209"/>
      <c r="BZ40" s="211"/>
      <c r="CA40" s="211"/>
      <c r="CB40" s="211"/>
      <c r="CC40" s="211"/>
      <c r="CD40" s="187" t="s">
        <v>2583</v>
      </c>
      <c r="CE40" s="211"/>
      <c r="CF40" s="187" t="s">
        <v>2584</v>
      </c>
      <c r="CG40" s="187" t="s">
        <v>1648</v>
      </c>
      <c r="CH40" s="211"/>
      <c r="CI40" s="187" t="s">
        <v>2585</v>
      </c>
      <c r="CJ40" s="189" t="s">
        <v>2586</v>
      </c>
      <c r="CK40" s="187" t="s">
        <v>2587</v>
      </c>
      <c r="CL40" s="187" t="s">
        <v>2588</v>
      </c>
      <c r="CM40" s="187" t="s">
        <v>2589</v>
      </c>
      <c r="CN40" s="188" t="s">
        <v>2590</v>
      </c>
      <c r="CO40" s="187" t="s">
        <v>2591</v>
      </c>
      <c r="CP40" s="187" t="s">
        <v>274</v>
      </c>
      <c r="CQ40" s="211"/>
      <c r="CR40" s="187" t="s">
        <v>2592</v>
      </c>
      <c r="CS40" s="187" t="s">
        <v>2593</v>
      </c>
      <c r="CT40" s="187" t="s">
        <v>2017</v>
      </c>
      <c r="CU40" s="211"/>
      <c r="CV40" s="211"/>
      <c r="CW40" s="187" t="s">
        <v>2594</v>
      </c>
      <c r="CX40" s="211"/>
      <c r="CY40" s="187" t="s">
        <v>2595</v>
      </c>
      <c r="CZ40" s="211"/>
      <c r="DA40" s="187" t="s">
        <v>2596</v>
      </c>
      <c r="DB40" s="187" t="s">
        <v>2597</v>
      </c>
      <c r="DC40" s="187" t="s">
        <v>2598</v>
      </c>
      <c r="DD40" s="187" t="s">
        <v>2599</v>
      </c>
      <c r="DE40" s="187" t="s">
        <v>2600</v>
      </c>
      <c r="DF40"/>
      <c r="DG40" s="73"/>
    </row>
    <row r="41" spans="2:111" ht="72" customHeight="1">
      <c r="B41" s="207"/>
      <c r="C41" s="247" t="s">
        <v>22</v>
      </c>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08"/>
      <c r="AG41" s="73"/>
      <c r="AH41" s="209"/>
      <c r="AI41" s="209"/>
      <c r="AJ41" s="209"/>
      <c r="AK41" s="209"/>
      <c r="AL41" s="181" t="str">
        <f t="shared" si="0"/>
        <v>Coatepec</v>
      </c>
      <c r="AM41" s="181" t="str">
        <f t="shared" si="1"/>
        <v>30038</v>
      </c>
      <c r="AN41"/>
      <c r="AO41" s="209"/>
      <c r="AP41" s="148">
        <v>39</v>
      </c>
      <c r="AQ41" s="210"/>
      <c r="AR41" s="210"/>
      <c r="AS41" s="210"/>
      <c r="AT41" s="210"/>
      <c r="AU41" s="185" t="s">
        <v>2601</v>
      </c>
      <c r="AV41" s="210"/>
      <c r="AW41" s="185" t="s">
        <v>2602</v>
      </c>
      <c r="AX41" s="185" t="s">
        <v>2603</v>
      </c>
      <c r="AY41" s="210"/>
      <c r="AZ41" s="185" t="s">
        <v>2604</v>
      </c>
      <c r="BA41" s="185" t="s">
        <v>2605</v>
      </c>
      <c r="BB41" s="185" t="s">
        <v>2606</v>
      </c>
      <c r="BC41" s="185" t="s">
        <v>2607</v>
      </c>
      <c r="BD41" s="185" t="s">
        <v>2608</v>
      </c>
      <c r="BE41" s="186" t="s">
        <v>2609</v>
      </c>
      <c r="BF41" s="185" t="s">
        <v>2610</v>
      </c>
      <c r="BG41" s="210"/>
      <c r="BH41" s="210"/>
      <c r="BI41" s="185" t="s">
        <v>2611</v>
      </c>
      <c r="BJ41" s="185" t="s">
        <v>2612</v>
      </c>
      <c r="BK41" s="185" t="s">
        <v>2613</v>
      </c>
      <c r="BL41" s="210"/>
      <c r="BM41" s="210"/>
      <c r="BN41" s="185" t="s">
        <v>2614</v>
      </c>
      <c r="BO41" s="210"/>
      <c r="BP41" s="185" t="s">
        <v>2615</v>
      </c>
      <c r="BQ41" s="210"/>
      <c r="BR41" s="185" t="s">
        <v>2616</v>
      </c>
      <c r="BS41" s="185" t="s">
        <v>2617</v>
      </c>
      <c r="BT41" s="185" t="s">
        <v>2618</v>
      </c>
      <c r="BU41" s="185" t="s">
        <v>2619</v>
      </c>
      <c r="BV41" s="185" t="s">
        <v>2620</v>
      </c>
      <c r="BW41" s="209"/>
      <c r="BX41" s="209"/>
      <c r="BY41" s="209"/>
      <c r="BZ41" s="211"/>
      <c r="CA41" s="211"/>
      <c r="CB41" s="211"/>
      <c r="CC41" s="211"/>
      <c r="CD41" s="187" t="s">
        <v>2621</v>
      </c>
      <c r="CE41" s="211"/>
      <c r="CF41" s="187" t="s">
        <v>2622</v>
      </c>
      <c r="CG41" s="187" t="s">
        <v>2623</v>
      </c>
      <c r="CH41" s="211"/>
      <c r="CI41" s="187" t="s">
        <v>2624</v>
      </c>
      <c r="CJ41" s="187" t="s">
        <v>2625</v>
      </c>
      <c r="CK41" s="187" t="s">
        <v>2626</v>
      </c>
      <c r="CL41" s="187" t="s">
        <v>2627</v>
      </c>
      <c r="CM41" s="187" t="s">
        <v>2628</v>
      </c>
      <c r="CN41" s="188" t="s">
        <v>2629</v>
      </c>
      <c r="CO41" s="187" t="s">
        <v>2630</v>
      </c>
      <c r="CP41" s="211"/>
      <c r="CQ41" s="211"/>
      <c r="CR41" s="187" t="s">
        <v>2631</v>
      </c>
      <c r="CS41" s="187" t="s">
        <v>2632</v>
      </c>
      <c r="CT41" s="187" t="s">
        <v>2633</v>
      </c>
      <c r="CU41" s="211"/>
      <c r="CV41" s="211"/>
      <c r="CW41" s="187" t="s">
        <v>2634</v>
      </c>
      <c r="CX41" s="211"/>
      <c r="CY41" s="187" t="s">
        <v>1984</v>
      </c>
      <c r="CZ41" s="211"/>
      <c r="DA41" s="187" t="s">
        <v>2635</v>
      </c>
      <c r="DB41" s="187" t="s">
        <v>2636</v>
      </c>
      <c r="DC41" s="187" t="s">
        <v>2310</v>
      </c>
      <c r="DD41" s="187" t="s">
        <v>2637</v>
      </c>
      <c r="DE41" s="187" t="s">
        <v>2638</v>
      </c>
      <c r="DF41"/>
      <c r="DG41" s="73"/>
    </row>
    <row r="42" spans="2:111" ht="6.75" customHeight="1">
      <c r="B42" s="20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08"/>
      <c r="AG42" s="73"/>
      <c r="AH42" s="209"/>
      <c r="AI42" s="209"/>
      <c r="AJ42" s="209"/>
      <c r="AK42" s="209"/>
      <c r="AL42" s="181" t="str">
        <f t="shared" si="0"/>
        <v>Coatzacoalcos</v>
      </c>
      <c r="AM42" s="181" t="str">
        <f t="shared" si="1"/>
        <v>30039</v>
      </c>
      <c r="AN42"/>
      <c r="AO42" s="209"/>
      <c r="AP42" s="148">
        <v>40</v>
      </c>
      <c r="AQ42" s="210"/>
      <c r="AR42" s="210"/>
      <c r="AS42" s="210"/>
      <c r="AT42" s="210"/>
      <c r="AU42" s="214" t="s">
        <v>2639</v>
      </c>
      <c r="AV42" s="210"/>
      <c r="AW42" s="185" t="s">
        <v>2640</v>
      </c>
      <c r="AX42" s="185" t="s">
        <v>2641</v>
      </c>
      <c r="AY42" s="210"/>
      <c r="AZ42" s="185" t="s">
        <v>2642</v>
      </c>
      <c r="BA42" s="185" t="s">
        <v>2643</v>
      </c>
      <c r="BB42" s="185" t="s">
        <v>2644</v>
      </c>
      <c r="BC42" s="185" t="s">
        <v>2645</v>
      </c>
      <c r="BD42" s="185" t="s">
        <v>2646</v>
      </c>
      <c r="BE42" s="186" t="s">
        <v>2647</v>
      </c>
      <c r="BF42" s="185" t="s">
        <v>2648</v>
      </c>
      <c r="BG42" s="210"/>
      <c r="BH42" s="210"/>
      <c r="BI42" s="185" t="s">
        <v>2649</v>
      </c>
      <c r="BJ42" s="185" t="s">
        <v>2650</v>
      </c>
      <c r="BK42" s="185" t="s">
        <v>2651</v>
      </c>
      <c r="BL42" s="210"/>
      <c r="BM42" s="210"/>
      <c r="BN42" s="185" t="s">
        <v>2652</v>
      </c>
      <c r="BO42" s="210"/>
      <c r="BP42" s="185" t="s">
        <v>2653</v>
      </c>
      <c r="BQ42" s="210"/>
      <c r="BR42" s="185" t="s">
        <v>2654</v>
      </c>
      <c r="BS42" s="185" t="s">
        <v>2655</v>
      </c>
      <c r="BT42" s="185" t="s">
        <v>2656</v>
      </c>
      <c r="BU42" s="185" t="s">
        <v>2657</v>
      </c>
      <c r="BV42" s="185" t="s">
        <v>2658</v>
      </c>
      <c r="BW42" s="209"/>
      <c r="BX42" s="209"/>
      <c r="BY42" s="209"/>
      <c r="BZ42" s="211"/>
      <c r="CA42" s="211"/>
      <c r="CB42" s="211"/>
      <c r="CC42" s="211"/>
      <c r="CD42" s="187" t="s">
        <v>274</v>
      </c>
      <c r="CE42" s="211"/>
      <c r="CF42" s="187" t="s">
        <v>2659</v>
      </c>
      <c r="CG42" s="187" t="s">
        <v>2660</v>
      </c>
      <c r="CH42" s="211"/>
      <c r="CI42" s="187" t="s">
        <v>2661</v>
      </c>
      <c r="CJ42" s="187" t="s">
        <v>2662</v>
      </c>
      <c r="CK42" s="187" t="s">
        <v>2663</v>
      </c>
      <c r="CL42" s="187" t="s">
        <v>2664</v>
      </c>
      <c r="CM42" s="187" t="s">
        <v>2665</v>
      </c>
      <c r="CN42" s="188" t="s">
        <v>2666</v>
      </c>
      <c r="CO42" s="187" t="s">
        <v>2667</v>
      </c>
      <c r="CP42" s="211"/>
      <c r="CQ42" s="211"/>
      <c r="CR42" s="187" t="s">
        <v>2668</v>
      </c>
      <c r="CS42" s="187" t="s">
        <v>2669</v>
      </c>
      <c r="CT42" s="187" t="s">
        <v>2670</v>
      </c>
      <c r="CU42" s="211"/>
      <c r="CV42" s="211"/>
      <c r="CW42" s="187" t="s">
        <v>2671</v>
      </c>
      <c r="CX42" s="211"/>
      <c r="CY42" s="187" t="s">
        <v>2672</v>
      </c>
      <c r="CZ42" s="211"/>
      <c r="DA42" s="187" t="s">
        <v>2673</v>
      </c>
      <c r="DB42" s="187" t="s">
        <v>2674</v>
      </c>
      <c r="DC42" s="187" t="s">
        <v>2675</v>
      </c>
      <c r="DD42" s="187" t="s">
        <v>2676</v>
      </c>
      <c r="DE42" s="187" t="s">
        <v>2677</v>
      </c>
      <c r="DF42"/>
      <c r="DG42" s="73"/>
    </row>
    <row r="43" spans="2:111" ht="60" customHeight="1">
      <c r="B43" s="207"/>
      <c r="C43" s="247" t="s">
        <v>667</v>
      </c>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08"/>
      <c r="AG43" s="73"/>
      <c r="AH43" s="209"/>
      <c r="AI43" s="209"/>
      <c r="AJ43" s="209"/>
      <c r="AK43" s="209"/>
      <c r="AL43" s="181" t="str">
        <f t="shared" si="0"/>
        <v>Coatzintla</v>
      </c>
      <c r="AM43" s="181" t="str">
        <f t="shared" si="1"/>
        <v>30040</v>
      </c>
      <c r="AN43"/>
      <c r="AO43" s="209"/>
      <c r="AP43" s="148">
        <v>41</v>
      </c>
      <c r="AQ43" s="210"/>
      <c r="AR43" s="210"/>
      <c r="AS43" s="210"/>
      <c r="AT43" s="210"/>
      <c r="AU43" s="210"/>
      <c r="AV43" s="210"/>
      <c r="AW43" s="185" t="s">
        <v>2678</v>
      </c>
      <c r="AX43" s="185" t="s">
        <v>2679</v>
      </c>
      <c r="AY43" s="210"/>
      <c r="AZ43" s="210">
        <v>10099</v>
      </c>
      <c r="BA43" s="185" t="s">
        <v>2680</v>
      </c>
      <c r="BB43" s="185" t="s">
        <v>2681</v>
      </c>
      <c r="BC43" s="185" t="s">
        <v>2682</v>
      </c>
      <c r="BD43" s="185" t="s">
        <v>2683</v>
      </c>
      <c r="BE43" s="186" t="s">
        <v>2684</v>
      </c>
      <c r="BF43" s="185" t="s">
        <v>2685</v>
      </c>
      <c r="BG43" s="210"/>
      <c r="BH43" s="210"/>
      <c r="BI43" s="185" t="s">
        <v>2686</v>
      </c>
      <c r="BJ43" s="185" t="s">
        <v>2687</v>
      </c>
      <c r="BK43" s="185" t="s">
        <v>2688</v>
      </c>
      <c r="BL43" s="210"/>
      <c r="BM43" s="210"/>
      <c r="BN43" s="185" t="s">
        <v>2689</v>
      </c>
      <c r="BO43" s="210"/>
      <c r="BP43" s="185" t="s">
        <v>2690</v>
      </c>
      <c r="BQ43" s="210"/>
      <c r="BR43" s="185" t="s">
        <v>2691</v>
      </c>
      <c r="BS43" s="185" t="s">
        <v>2692</v>
      </c>
      <c r="BT43" s="185" t="s">
        <v>2693</v>
      </c>
      <c r="BU43" s="185" t="s">
        <v>2694</v>
      </c>
      <c r="BV43" s="185" t="s">
        <v>2695</v>
      </c>
      <c r="BW43" s="209"/>
      <c r="BX43" s="209"/>
      <c r="BY43" s="209"/>
      <c r="BZ43" s="211"/>
      <c r="CA43" s="211"/>
      <c r="CB43" s="211"/>
      <c r="CC43" s="211"/>
      <c r="CD43" s="211"/>
      <c r="CE43" s="211"/>
      <c r="CF43" s="187" t="s">
        <v>2696</v>
      </c>
      <c r="CG43" s="187" t="s">
        <v>2697</v>
      </c>
      <c r="CH43" s="211"/>
      <c r="CI43" s="187" t="s">
        <v>274</v>
      </c>
      <c r="CJ43" s="187" t="s">
        <v>2698</v>
      </c>
      <c r="CK43" s="187" t="s">
        <v>2699</v>
      </c>
      <c r="CL43" s="187" t="s">
        <v>2700</v>
      </c>
      <c r="CM43" s="187" t="s">
        <v>2701</v>
      </c>
      <c r="CN43" s="188" t="s">
        <v>2702</v>
      </c>
      <c r="CO43" s="187" t="s">
        <v>2703</v>
      </c>
      <c r="CP43" s="211"/>
      <c r="CQ43" s="211"/>
      <c r="CR43" s="187" t="s">
        <v>2704</v>
      </c>
      <c r="CS43" s="187" t="s">
        <v>2705</v>
      </c>
      <c r="CT43" s="187" t="s">
        <v>2706</v>
      </c>
      <c r="CU43" s="211"/>
      <c r="CV43" s="211"/>
      <c r="CW43" s="187" t="s">
        <v>2707</v>
      </c>
      <c r="CX43" s="211"/>
      <c r="CY43" s="187" t="s">
        <v>2708</v>
      </c>
      <c r="CZ43" s="211"/>
      <c r="DA43" s="187" t="s">
        <v>2709</v>
      </c>
      <c r="DB43" s="187" t="s">
        <v>2710</v>
      </c>
      <c r="DC43" s="187" t="s">
        <v>2711</v>
      </c>
      <c r="DD43" s="187" t="s">
        <v>2712</v>
      </c>
      <c r="DE43" s="187" t="s">
        <v>2713</v>
      </c>
      <c r="DF43"/>
      <c r="DG43" s="73"/>
    </row>
    <row r="44" spans="2:111" ht="6.75" customHeight="1">
      <c r="B44" s="20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08"/>
      <c r="AG44" s="73"/>
      <c r="AH44" s="209"/>
      <c r="AI44" s="209"/>
      <c r="AJ44" s="209"/>
      <c r="AK44" s="209"/>
      <c r="AL44" s="181" t="str">
        <f t="shared" si="0"/>
        <v>Coetzala</v>
      </c>
      <c r="AM44" s="181" t="str">
        <f t="shared" si="1"/>
        <v>30041</v>
      </c>
      <c r="AN44"/>
      <c r="AO44" s="209"/>
      <c r="AP44" s="148">
        <v>42</v>
      </c>
      <c r="AQ44" s="210"/>
      <c r="AR44" s="210"/>
      <c r="AS44" s="210"/>
      <c r="AT44" s="210"/>
      <c r="AU44" s="210"/>
      <c r="AV44" s="210"/>
      <c r="AW44" s="185" t="s">
        <v>2714</v>
      </c>
      <c r="AX44" s="185" t="s">
        <v>2715</v>
      </c>
      <c r="AY44" s="210"/>
      <c r="AZ44" s="210"/>
      <c r="BA44" s="185" t="s">
        <v>2716</v>
      </c>
      <c r="BB44" s="185" t="s">
        <v>2717</v>
      </c>
      <c r="BC44" s="185" t="s">
        <v>2718</v>
      </c>
      <c r="BD44" s="185" t="s">
        <v>2719</v>
      </c>
      <c r="BE44" s="186" t="s">
        <v>2720</v>
      </c>
      <c r="BF44" s="185" t="s">
        <v>2721</v>
      </c>
      <c r="BG44" s="210"/>
      <c r="BH44" s="210"/>
      <c r="BI44" s="185" t="s">
        <v>2722</v>
      </c>
      <c r="BJ44" s="185" t="s">
        <v>2723</v>
      </c>
      <c r="BK44" s="185" t="s">
        <v>2724</v>
      </c>
      <c r="BL44" s="210"/>
      <c r="BM44" s="210"/>
      <c r="BN44" s="185" t="s">
        <v>2725</v>
      </c>
      <c r="BO44" s="210"/>
      <c r="BP44" s="185" t="s">
        <v>2726</v>
      </c>
      <c r="BQ44" s="210"/>
      <c r="BR44" s="185" t="s">
        <v>2727</v>
      </c>
      <c r="BS44" s="185" t="s">
        <v>2728</v>
      </c>
      <c r="BT44" s="185" t="s">
        <v>2729</v>
      </c>
      <c r="BU44" s="185" t="s">
        <v>2730</v>
      </c>
      <c r="BV44" s="185" t="s">
        <v>2731</v>
      </c>
      <c r="BW44" s="209"/>
      <c r="BX44" s="209"/>
      <c r="BY44" s="209"/>
      <c r="BZ44" s="211"/>
      <c r="CA44" s="211"/>
      <c r="CB44" s="211"/>
      <c r="CC44" s="211"/>
      <c r="CD44" s="211"/>
      <c r="CE44" s="211"/>
      <c r="CF44" s="187" t="s">
        <v>2732</v>
      </c>
      <c r="CG44" s="187" t="s">
        <v>2733</v>
      </c>
      <c r="CH44" s="211"/>
      <c r="CI44" s="211"/>
      <c r="CJ44" s="187" t="s">
        <v>2734</v>
      </c>
      <c r="CK44" s="187" t="s">
        <v>2735</v>
      </c>
      <c r="CL44" s="187" t="s">
        <v>2736</v>
      </c>
      <c r="CM44" s="187" t="s">
        <v>2737</v>
      </c>
      <c r="CN44" s="188" t="s">
        <v>2738</v>
      </c>
      <c r="CO44" s="187" t="s">
        <v>2739</v>
      </c>
      <c r="CP44" s="211"/>
      <c r="CQ44" s="211"/>
      <c r="CR44" s="187" t="s">
        <v>2740</v>
      </c>
      <c r="CS44" s="187" t="s">
        <v>2741</v>
      </c>
      <c r="CT44" s="187" t="s">
        <v>2742</v>
      </c>
      <c r="CU44" s="211"/>
      <c r="CV44" s="211"/>
      <c r="CW44" s="187" t="s">
        <v>2743</v>
      </c>
      <c r="CX44" s="211"/>
      <c r="CY44" s="187" t="s">
        <v>2744</v>
      </c>
      <c r="CZ44" s="211"/>
      <c r="DA44" s="187" t="s">
        <v>2745</v>
      </c>
      <c r="DB44" s="187" t="s">
        <v>2746</v>
      </c>
      <c r="DC44" s="187" t="s">
        <v>2747</v>
      </c>
      <c r="DD44" s="187" t="s">
        <v>2748</v>
      </c>
      <c r="DE44" s="187" t="s">
        <v>2749</v>
      </c>
      <c r="DF44"/>
      <c r="DG44" s="73"/>
    </row>
    <row r="45" spans="2:111" ht="24" customHeight="1">
      <c r="B45" s="207"/>
      <c r="C45" s="257" t="s">
        <v>668</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08"/>
      <c r="AG45" s="73"/>
      <c r="AH45" s="209"/>
      <c r="AI45" s="209"/>
      <c r="AJ45" s="209"/>
      <c r="AK45" s="209"/>
      <c r="AL45" s="181" t="str">
        <f t="shared" si="0"/>
        <v>Colipa</v>
      </c>
      <c r="AM45" s="181" t="str">
        <f t="shared" si="1"/>
        <v>30042</v>
      </c>
      <c r="AN45"/>
      <c r="AO45" s="209"/>
      <c r="AP45" s="148">
        <v>43</v>
      </c>
      <c r="AQ45" s="210"/>
      <c r="AR45" s="210"/>
      <c r="AS45" s="210"/>
      <c r="AT45" s="210"/>
      <c r="AU45" s="210"/>
      <c r="AV45" s="210"/>
      <c r="AW45" s="185" t="s">
        <v>2750</v>
      </c>
      <c r="AX45" s="185" t="s">
        <v>2751</v>
      </c>
      <c r="AY45" s="210"/>
      <c r="AZ45" s="210"/>
      <c r="BA45" s="185" t="s">
        <v>2752</v>
      </c>
      <c r="BB45" s="185" t="s">
        <v>2753</v>
      </c>
      <c r="BC45" s="185" t="s">
        <v>2754</v>
      </c>
      <c r="BD45" s="185" t="s">
        <v>2755</v>
      </c>
      <c r="BE45" s="186" t="s">
        <v>2756</v>
      </c>
      <c r="BF45" s="185" t="s">
        <v>2757</v>
      </c>
      <c r="BG45" s="210"/>
      <c r="BH45" s="210"/>
      <c r="BI45" s="185" t="s">
        <v>2758</v>
      </c>
      <c r="BJ45" s="185" t="s">
        <v>2759</v>
      </c>
      <c r="BK45" s="185" t="s">
        <v>2760</v>
      </c>
      <c r="BL45" s="210"/>
      <c r="BM45" s="210"/>
      <c r="BN45" s="185" t="s">
        <v>2761</v>
      </c>
      <c r="BO45" s="210"/>
      <c r="BP45" s="185" t="s">
        <v>2762</v>
      </c>
      <c r="BQ45" s="210"/>
      <c r="BR45" s="185" t="s">
        <v>2763</v>
      </c>
      <c r="BS45" s="185" t="s">
        <v>2764</v>
      </c>
      <c r="BT45" s="185" t="s">
        <v>2765</v>
      </c>
      <c r="BU45" s="185" t="s">
        <v>2766</v>
      </c>
      <c r="BV45" s="185" t="s">
        <v>2767</v>
      </c>
      <c r="BW45" s="209"/>
      <c r="BX45" s="209"/>
      <c r="BY45" s="209"/>
      <c r="BZ45" s="211"/>
      <c r="CA45" s="211"/>
      <c r="CB45" s="211"/>
      <c r="CC45" s="211"/>
      <c r="CD45" s="211"/>
      <c r="CE45" s="211"/>
      <c r="CF45" s="187" t="s">
        <v>2768</v>
      </c>
      <c r="CG45" s="187" t="s">
        <v>2769</v>
      </c>
      <c r="CH45" s="211"/>
      <c r="CI45" s="211"/>
      <c r="CJ45" s="187" t="s">
        <v>2770</v>
      </c>
      <c r="CK45" s="187" t="s">
        <v>2771</v>
      </c>
      <c r="CL45" s="187" t="s">
        <v>2772</v>
      </c>
      <c r="CM45" s="187" t="s">
        <v>2773</v>
      </c>
      <c r="CN45" s="188" t="s">
        <v>2774</v>
      </c>
      <c r="CO45" s="187" t="s">
        <v>2775</v>
      </c>
      <c r="CP45" s="211"/>
      <c r="CQ45" s="211"/>
      <c r="CR45" s="187" t="s">
        <v>2776</v>
      </c>
      <c r="CS45" s="187" t="s">
        <v>2777</v>
      </c>
      <c r="CT45" s="187" t="s">
        <v>2778</v>
      </c>
      <c r="CU45" s="211"/>
      <c r="CV45" s="211"/>
      <c r="CW45" s="187" t="s">
        <v>2779</v>
      </c>
      <c r="CX45" s="211"/>
      <c r="CY45" s="187" t="s">
        <v>2780</v>
      </c>
      <c r="CZ45" s="211"/>
      <c r="DA45" s="187" t="s">
        <v>2781</v>
      </c>
      <c r="DB45" s="187" t="s">
        <v>2782</v>
      </c>
      <c r="DC45" s="187" t="s">
        <v>2783</v>
      </c>
      <c r="DD45" s="187" t="s">
        <v>2784</v>
      </c>
      <c r="DE45" s="187" t="s">
        <v>2785</v>
      </c>
      <c r="DF45"/>
      <c r="DG45" s="73"/>
    </row>
    <row r="46" spans="2:111" ht="6.75" customHeight="1">
      <c r="B46" s="20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08"/>
      <c r="AG46" s="73"/>
      <c r="AH46" s="209"/>
      <c r="AI46" s="209"/>
      <c r="AJ46" s="209"/>
      <c r="AK46" s="209"/>
      <c r="AL46" s="181" t="str">
        <f t="shared" si="0"/>
        <v>Comapa</v>
      </c>
      <c r="AM46" s="181" t="str">
        <f t="shared" si="1"/>
        <v>30043</v>
      </c>
      <c r="AN46"/>
      <c r="AO46" s="209"/>
      <c r="AP46" s="148">
        <v>44</v>
      </c>
      <c r="AQ46" s="210"/>
      <c r="AR46" s="210"/>
      <c r="AS46" s="210"/>
      <c r="AT46" s="210"/>
      <c r="AU46" s="210"/>
      <c r="AV46" s="210"/>
      <c r="AW46" s="185" t="s">
        <v>2786</v>
      </c>
      <c r="AX46" s="185" t="s">
        <v>2787</v>
      </c>
      <c r="AY46" s="210"/>
      <c r="AZ46" s="210"/>
      <c r="BA46" s="185" t="s">
        <v>2788</v>
      </c>
      <c r="BB46" s="185" t="s">
        <v>2789</v>
      </c>
      <c r="BC46" s="185" t="s">
        <v>2790</v>
      </c>
      <c r="BD46" s="185" t="s">
        <v>2791</v>
      </c>
      <c r="BE46" s="186" t="s">
        <v>2792</v>
      </c>
      <c r="BF46" s="185" t="s">
        <v>2793</v>
      </c>
      <c r="BG46" s="210"/>
      <c r="BH46" s="210"/>
      <c r="BI46" s="185" t="s">
        <v>2794</v>
      </c>
      <c r="BJ46" s="185" t="s">
        <v>2795</v>
      </c>
      <c r="BK46" s="185" t="s">
        <v>2796</v>
      </c>
      <c r="BL46" s="210"/>
      <c r="BM46" s="210"/>
      <c r="BN46" s="185" t="s">
        <v>2797</v>
      </c>
      <c r="BO46" s="210"/>
      <c r="BP46" s="185" t="s">
        <v>2798</v>
      </c>
      <c r="BQ46" s="210"/>
      <c r="BR46" s="185" t="s">
        <v>2799</v>
      </c>
      <c r="BS46" s="185" t="s">
        <v>2800</v>
      </c>
      <c r="BT46" s="185" t="s">
        <v>2801</v>
      </c>
      <c r="BU46" s="185" t="s">
        <v>2802</v>
      </c>
      <c r="BV46" s="185" t="s">
        <v>2803</v>
      </c>
      <c r="BW46" s="209"/>
      <c r="BX46" s="209"/>
      <c r="BY46" s="209"/>
      <c r="BZ46" s="211"/>
      <c r="CA46" s="211"/>
      <c r="CB46" s="211"/>
      <c r="CC46" s="211"/>
      <c r="CD46" s="211"/>
      <c r="CE46" s="211"/>
      <c r="CF46" s="187" t="s">
        <v>2804</v>
      </c>
      <c r="CG46" s="187" t="s">
        <v>2805</v>
      </c>
      <c r="CH46" s="211"/>
      <c r="CI46" s="211"/>
      <c r="CJ46" s="187" t="s">
        <v>2745</v>
      </c>
      <c r="CK46" s="187" t="s">
        <v>2806</v>
      </c>
      <c r="CL46" s="187" t="s">
        <v>2807</v>
      </c>
      <c r="CM46" s="187" t="s">
        <v>2808</v>
      </c>
      <c r="CN46" s="188" t="s">
        <v>2809</v>
      </c>
      <c r="CO46" s="187" t="s">
        <v>2810</v>
      </c>
      <c r="CP46" s="211"/>
      <c r="CQ46" s="211"/>
      <c r="CR46" s="187" t="s">
        <v>2811</v>
      </c>
      <c r="CS46" s="189" t="s">
        <v>2812</v>
      </c>
      <c r="CT46" s="187" t="s">
        <v>2813</v>
      </c>
      <c r="CU46" s="211"/>
      <c r="CV46" s="211"/>
      <c r="CW46" s="187" t="s">
        <v>2814</v>
      </c>
      <c r="CX46" s="211"/>
      <c r="CY46" s="187" t="s">
        <v>2815</v>
      </c>
      <c r="CZ46" s="211"/>
      <c r="DA46" s="187" t="s">
        <v>2816</v>
      </c>
      <c r="DB46" s="187" t="s">
        <v>2817</v>
      </c>
      <c r="DC46" s="187" t="s">
        <v>2818</v>
      </c>
      <c r="DD46" s="187" t="s">
        <v>2819</v>
      </c>
      <c r="DE46" s="187" t="s">
        <v>2820</v>
      </c>
      <c r="DF46"/>
      <c r="DG46" s="73"/>
    </row>
    <row r="47" spans="2:111" ht="84" customHeight="1">
      <c r="B47" s="207"/>
      <c r="C47" s="257" t="s">
        <v>669</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08"/>
      <c r="AG47" s="73"/>
      <c r="AH47" s="209"/>
      <c r="AI47" s="209"/>
      <c r="AJ47" s="209"/>
      <c r="AK47" s="209"/>
      <c r="AL47" s="181" t="str">
        <f t="shared" si="0"/>
        <v>Córdoba</v>
      </c>
      <c r="AM47" s="181" t="str">
        <f t="shared" si="1"/>
        <v>30044</v>
      </c>
      <c r="AN47"/>
      <c r="AO47" s="209"/>
      <c r="AP47" s="148">
        <v>45</v>
      </c>
      <c r="AQ47" s="210"/>
      <c r="AR47" s="210"/>
      <c r="AS47" s="210"/>
      <c r="AT47" s="210"/>
      <c r="AU47" s="210"/>
      <c r="AV47" s="210"/>
      <c r="AW47" s="185" t="s">
        <v>2821</v>
      </c>
      <c r="AX47" s="185" t="s">
        <v>2822</v>
      </c>
      <c r="AY47" s="210"/>
      <c r="AZ47" s="210"/>
      <c r="BA47" s="185" t="s">
        <v>2823</v>
      </c>
      <c r="BB47" s="185" t="s">
        <v>2824</v>
      </c>
      <c r="BC47" s="185" t="s">
        <v>2825</v>
      </c>
      <c r="BD47" s="185" t="s">
        <v>2826</v>
      </c>
      <c r="BE47" s="186" t="s">
        <v>2827</v>
      </c>
      <c r="BF47" s="185" t="s">
        <v>2828</v>
      </c>
      <c r="BG47" s="210"/>
      <c r="BH47" s="210"/>
      <c r="BI47" s="185" t="s">
        <v>2829</v>
      </c>
      <c r="BJ47" s="185" t="s">
        <v>2830</v>
      </c>
      <c r="BK47" s="185" t="s">
        <v>2831</v>
      </c>
      <c r="BL47" s="210"/>
      <c r="BM47" s="210"/>
      <c r="BN47" s="185" t="s">
        <v>2832</v>
      </c>
      <c r="BO47" s="210"/>
      <c r="BP47" s="185" t="s">
        <v>2833</v>
      </c>
      <c r="BQ47" s="210"/>
      <c r="BR47" s="210">
        <v>28099</v>
      </c>
      <c r="BS47" s="185" t="s">
        <v>2834</v>
      </c>
      <c r="BT47" s="185" t="s">
        <v>2835</v>
      </c>
      <c r="BU47" s="185" t="s">
        <v>2836</v>
      </c>
      <c r="BV47" s="185" t="s">
        <v>2837</v>
      </c>
      <c r="BW47" s="209"/>
      <c r="BX47" s="209"/>
      <c r="BY47" s="209"/>
      <c r="BZ47" s="211"/>
      <c r="CA47" s="211"/>
      <c r="CB47" s="211"/>
      <c r="CC47" s="211"/>
      <c r="CD47" s="211"/>
      <c r="CE47" s="211"/>
      <c r="CF47" s="187" t="s">
        <v>2838</v>
      </c>
      <c r="CG47" s="187" t="s">
        <v>1752</v>
      </c>
      <c r="CH47" s="211"/>
      <c r="CI47" s="211"/>
      <c r="CJ47" s="187" t="s">
        <v>2781</v>
      </c>
      <c r="CK47" s="187" t="s">
        <v>2839</v>
      </c>
      <c r="CL47" s="187" t="s">
        <v>2840</v>
      </c>
      <c r="CM47" s="187" t="s">
        <v>2841</v>
      </c>
      <c r="CN47" s="188" t="s">
        <v>2842</v>
      </c>
      <c r="CO47" s="187" t="s">
        <v>1598</v>
      </c>
      <c r="CP47" s="211"/>
      <c r="CQ47" s="211"/>
      <c r="CR47" s="187" t="s">
        <v>2843</v>
      </c>
      <c r="CS47" s="187" t="s">
        <v>2844</v>
      </c>
      <c r="CT47" s="187" t="s">
        <v>2845</v>
      </c>
      <c r="CU47" s="211"/>
      <c r="CV47" s="211"/>
      <c r="CW47" s="187" t="s">
        <v>2846</v>
      </c>
      <c r="CX47" s="211"/>
      <c r="CY47" s="189" t="s">
        <v>2847</v>
      </c>
      <c r="CZ47" s="211"/>
      <c r="DA47" s="187" t="s">
        <v>274</v>
      </c>
      <c r="DB47" s="187" t="s">
        <v>2848</v>
      </c>
      <c r="DC47" s="187" t="s">
        <v>2849</v>
      </c>
      <c r="DD47" s="187" t="s">
        <v>2850</v>
      </c>
      <c r="DE47" s="187" t="s">
        <v>2153</v>
      </c>
      <c r="DF47"/>
      <c r="DG47" s="73"/>
    </row>
    <row r="48" spans="2:111" ht="6.75" customHeight="1">
      <c r="B48" s="20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08"/>
      <c r="AG48" s="73"/>
      <c r="AH48" s="209"/>
      <c r="AI48" s="209"/>
      <c r="AJ48" s="209"/>
      <c r="AK48" s="209"/>
      <c r="AL48" s="181" t="str">
        <f t="shared" si="0"/>
        <v>Cosamaloapan de Carpio</v>
      </c>
      <c r="AM48" s="181" t="str">
        <f t="shared" si="1"/>
        <v>30045</v>
      </c>
      <c r="AN48"/>
      <c r="AO48" s="209"/>
      <c r="AP48" s="148">
        <v>46</v>
      </c>
      <c r="AQ48" s="210"/>
      <c r="AR48" s="210"/>
      <c r="AS48" s="210"/>
      <c r="AT48" s="210"/>
      <c r="AU48" s="210"/>
      <c r="AV48" s="210"/>
      <c r="AW48" s="185" t="s">
        <v>2851</v>
      </c>
      <c r="AX48" s="185" t="s">
        <v>2852</v>
      </c>
      <c r="AY48" s="210"/>
      <c r="AZ48" s="210"/>
      <c r="BA48" s="185" t="s">
        <v>2853</v>
      </c>
      <c r="BB48" s="185" t="s">
        <v>2854</v>
      </c>
      <c r="BC48" s="185" t="s">
        <v>2855</v>
      </c>
      <c r="BD48" s="185" t="s">
        <v>2856</v>
      </c>
      <c r="BE48" s="186" t="s">
        <v>2857</v>
      </c>
      <c r="BF48" s="185" t="s">
        <v>2858</v>
      </c>
      <c r="BG48" s="210"/>
      <c r="BH48" s="210"/>
      <c r="BI48" s="185" t="s">
        <v>2859</v>
      </c>
      <c r="BJ48" s="185" t="s">
        <v>2860</v>
      </c>
      <c r="BK48" s="185" t="s">
        <v>2861</v>
      </c>
      <c r="BL48" s="210"/>
      <c r="BM48" s="210"/>
      <c r="BN48" s="185" t="s">
        <v>2862</v>
      </c>
      <c r="BO48" s="210"/>
      <c r="BP48" s="185" t="s">
        <v>2863</v>
      </c>
      <c r="BQ48" s="210"/>
      <c r="BR48" s="210"/>
      <c r="BS48" s="185" t="s">
        <v>2864</v>
      </c>
      <c r="BT48" s="185" t="s">
        <v>2865</v>
      </c>
      <c r="BU48" s="185" t="s">
        <v>2866</v>
      </c>
      <c r="BV48" s="185" t="s">
        <v>2867</v>
      </c>
      <c r="BW48" s="209"/>
      <c r="BX48" s="209"/>
      <c r="BY48" s="209"/>
      <c r="BZ48" s="211"/>
      <c r="CA48" s="211"/>
      <c r="CB48" s="211"/>
      <c r="CC48" s="211"/>
      <c r="CD48" s="211"/>
      <c r="CE48" s="211"/>
      <c r="CF48" s="187" t="s">
        <v>2868</v>
      </c>
      <c r="CG48" s="187" t="s">
        <v>2869</v>
      </c>
      <c r="CH48" s="211"/>
      <c r="CI48" s="211"/>
      <c r="CJ48" s="187" t="s">
        <v>2870</v>
      </c>
      <c r="CK48" s="187" t="s">
        <v>2871</v>
      </c>
      <c r="CL48" s="187" t="s">
        <v>2872</v>
      </c>
      <c r="CM48" s="187" t="s">
        <v>2873</v>
      </c>
      <c r="CN48" s="188" t="s">
        <v>2874</v>
      </c>
      <c r="CO48" s="187" t="s">
        <v>2875</v>
      </c>
      <c r="CP48" s="211"/>
      <c r="CQ48" s="211"/>
      <c r="CR48" s="187" t="s">
        <v>2876</v>
      </c>
      <c r="CS48" s="187" t="s">
        <v>2877</v>
      </c>
      <c r="CT48" s="187" t="s">
        <v>2878</v>
      </c>
      <c r="CU48" s="211"/>
      <c r="CV48" s="211"/>
      <c r="CW48" s="187" t="s">
        <v>2879</v>
      </c>
      <c r="CX48" s="211"/>
      <c r="CY48" s="187" t="s">
        <v>2880</v>
      </c>
      <c r="CZ48" s="211"/>
      <c r="DA48" s="211"/>
      <c r="DB48" s="187" t="s">
        <v>1038</v>
      </c>
      <c r="DC48" s="187" t="s">
        <v>2881</v>
      </c>
      <c r="DD48" s="187" t="s">
        <v>2882</v>
      </c>
      <c r="DE48" s="187" t="s">
        <v>2883</v>
      </c>
      <c r="DF48"/>
      <c r="DG48" s="73"/>
    </row>
    <row r="49" spans="2:111" ht="72" customHeight="1">
      <c r="B49" s="207"/>
      <c r="C49" s="257" t="s">
        <v>670</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08"/>
      <c r="AG49" s="73"/>
      <c r="AH49" s="209"/>
      <c r="AI49" s="209"/>
      <c r="AJ49" s="209"/>
      <c r="AK49" s="209"/>
      <c r="AL49" s="181" t="str">
        <f t="shared" si="0"/>
        <v>Cosautlán de Carvajal</v>
      </c>
      <c r="AM49" s="181" t="str">
        <f t="shared" si="1"/>
        <v>30046</v>
      </c>
      <c r="AN49"/>
      <c r="AO49" s="209"/>
      <c r="AP49" s="148">
        <v>47</v>
      </c>
      <c r="AQ49" s="210"/>
      <c r="AR49" s="210"/>
      <c r="AS49" s="210"/>
      <c r="AT49" s="210"/>
      <c r="AU49" s="210"/>
      <c r="AV49" s="210"/>
      <c r="AW49" s="185" t="s">
        <v>2884</v>
      </c>
      <c r="AX49" s="185" t="s">
        <v>2885</v>
      </c>
      <c r="AY49" s="210"/>
      <c r="AZ49" s="210"/>
      <c r="BA49" s="185" t="s">
        <v>2886</v>
      </c>
      <c r="BB49" s="185" t="s">
        <v>2887</v>
      </c>
      <c r="BC49" s="185" t="s">
        <v>2888</v>
      </c>
      <c r="BD49" s="185" t="s">
        <v>2889</v>
      </c>
      <c r="BE49" s="186" t="s">
        <v>2890</v>
      </c>
      <c r="BF49" s="185" t="s">
        <v>2891</v>
      </c>
      <c r="BG49" s="210"/>
      <c r="BH49" s="210"/>
      <c r="BI49" s="185" t="s">
        <v>2892</v>
      </c>
      <c r="BJ49" s="185" t="s">
        <v>2893</v>
      </c>
      <c r="BK49" s="185" t="s">
        <v>2894</v>
      </c>
      <c r="BL49" s="210"/>
      <c r="BM49" s="210"/>
      <c r="BN49" s="185" t="s">
        <v>2895</v>
      </c>
      <c r="BO49" s="210"/>
      <c r="BP49" s="185" t="s">
        <v>2896</v>
      </c>
      <c r="BQ49" s="210"/>
      <c r="BR49" s="210"/>
      <c r="BS49" s="185" t="s">
        <v>2897</v>
      </c>
      <c r="BT49" s="185" t="s">
        <v>2898</v>
      </c>
      <c r="BU49" s="185" t="s">
        <v>2899</v>
      </c>
      <c r="BV49" s="185" t="s">
        <v>2900</v>
      </c>
      <c r="BW49" s="209"/>
      <c r="BX49" s="209"/>
      <c r="BY49" s="209"/>
      <c r="BZ49" s="211"/>
      <c r="CA49" s="211"/>
      <c r="CB49" s="211"/>
      <c r="CC49" s="211"/>
      <c r="CD49" s="211"/>
      <c r="CE49" s="211"/>
      <c r="CF49" s="187" t="s">
        <v>2901</v>
      </c>
      <c r="CG49" s="187" t="s">
        <v>1725</v>
      </c>
      <c r="CH49" s="211"/>
      <c r="CI49" s="211"/>
      <c r="CJ49" s="187" t="s">
        <v>2902</v>
      </c>
      <c r="CK49" s="187" t="s">
        <v>2903</v>
      </c>
      <c r="CL49" s="187" t="s">
        <v>2904</v>
      </c>
      <c r="CM49" s="187" t="s">
        <v>2905</v>
      </c>
      <c r="CN49" s="188" t="s">
        <v>2906</v>
      </c>
      <c r="CO49" s="187" t="s">
        <v>1648</v>
      </c>
      <c r="CP49" s="211"/>
      <c r="CQ49" s="211"/>
      <c r="CR49" s="187" t="s">
        <v>2907</v>
      </c>
      <c r="CS49" s="187" t="s">
        <v>2908</v>
      </c>
      <c r="CT49" s="187" t="s">
        <v>2909</v>
      </c>
      <c r="CU49" s="211"/>
      <c r="CV49" s="211"/>
      <c r="CW49" s="187" t="s">
        <v>2910</v>
      </c>
      <c r="CX49" s="211"/>
      <c r="CY49" s="187" t="s">
        <v>2911</v>
      </c>
      <c r="CZ49" s="211"/>
      <c r="DA49" s="211"/>
      <c r="DB49" s="187" t="s">
        <v>1221</v>
      </c>
      <c r="DC49" s="187" t="s">
        <v>2912</v>
      </c>
      <c r="DD49" s="187" t="s">
        <v>2913</v>
      </c>
      <c r="DE49" s="187" t="s">
        <v>2914</v>
      </c>
      <c r="DF49"/>
      <c r="DG49" s="73"/>
    </row>
    <row r="50" spans="2:111" ht="6.75" customHeight="1">
      <c r="B50" s="20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08"/>
      <c r="AG50" s="73"/>
      <c r="AH50" s="209"/>
      <c r="AI50" s="209"/>
      <c r="AJ50" s="209"/>
      <c r="AK50" s="209"/>
      <c r="AL50" s="181" t="str">
        <f t="shared" si="0"/>
        <v>Coscomatepec</v>
      </c>
      <c r="AM50" s="181" t="str">
        <f t="shared" si="1"/>
        <v>30047</v>
      </c>
      <c r="AN50"/>
      <c r="AO50" s="209"/>
      <c r="AP50" s="148">
        <v>48</v>
      </c>
      <c r="AQ50" s="210"/>
      <c r="AR50" s="210"/>
      <c r="AS50" s="210"/>
      <c r="AT50" s="210"/>
      <c r="AU50" s="210"/>
      <c r="AV50" s="210"/>
      <c r="AW50" s="185" t="s">
        <v>2915</v>
      </c>
      <c r="AX50" s="185" t="s">
        <v>2916</v>
      </c>
      <c r="AY50" s="210"/>
      <c r="AZ50" s="210"/>
      <c r="BA50" s="210">
        <v>11099</v>
      </c>
      <c r="BB50" s="185" t="s">
        <v>2917</v>
      </c>
      <c r="BC50" s="185" t="s">
        <v>2918</v>
      </c>
      <c r="BD50" s="185" t="s">
        <v>2919</v>
      </c>
      <c r="BE50" s="186" t="s">
        <v>2920</v>
      </c>
      <c r="BF50" s="185" t="s">
        <v>2921</v>
      </c>
      <c r="BG50" s="210"/>
      <c r="BH50" s="210"/>
      <c r="BI50" s="185" t="s">
        <v>2922</v>
      </c>
      <c r="BJ50" s="185" t="s">
        <v>2923</v>
      </c>
      <c r="BK50" s="185" t="s">
        <v>2924</v>
      </c>
      <c r="BL50" s="210"/>
      <c r="BM50" s="210"/>
      <c r="BN50" s="185" t="s">
        <v>2925</v>
      </c>
      <c r="BO50" s="210"/>
      <c r="BP50" s="185" t="s">
        <v>2926</v>
      </c>
      <c r="BQ50" s="210"/>
      <c r="BR50" s="210"/>
      <c r="BS50" s="185" t="s">
        <v>2927</v>
      </c>
      <c r="BT50" s="185" t="s">
        <v>2928</v>
      </c>
      <c r="BU50" s="185" t="s">
        <v>2929</v>
      </c>
      <c r="BV50" s="185" t="s">
        <v>2930</v>
      </c>
      <c r="BW50" s="209"/>
      <c r="BX50" s="209"/>
      <c r="BY50" s="209"/>
      <c r="BZ50" s="211"/>
      <c r="CA50" s="211"/>
      <c r="CB50" s="211"/>
      <c r="CC50" s="211"/>
      <c r="CD50" s="211"/>
      <c r="CE50" s="211"/>
      <c r="CF50" s="187" t="s">
        <v>2931</v>
      </c>
      <c r="CG50" s="187" t="s">
        <v>2932</v>
      </c>
      <c r="CH50" s="211"/>
      <c r="CI50" s="211"/>
      <c r="CJ50" s="187" t="s">
        <v>274</v>
      </c>
      <c r="CK50" s="187" t="s">
        <v>2933</v>
      </c>
      <c r="CL50" s="187" t="s">
        <v>2934</v>
      </c>
      <c r="CM50" s="187" t="s">
        <v>2935</v>
      </c>
      <c r="CN50" s="188" t="s">
        <v>2936</v>
      </c>
      <c r="CO50" s="187" t="s">
        <v>2937</v>
      </c>
      <c r="CP50" s="211"/>
      <c r="CQ50" s="211"/>
      <c r="CR50" s="187" t="s">
        <v>1382</v>
      </c>
      <c r="CS50" s="187" t="s">
        <v>2938</v>
      </c>
      <c r="CT50" s="187" t="s">
        <v>2222</v>
      </c>
      <c r="CU50" s="211"/>
      <c r="CV50" s="211"/>
      <c r="CW50" s="187" t="s">
        <v>2939</v>
      </c>
      <c r="CX50" s="211"/>
      <c r="CY50" s="187" t="s">
        <v>2940</v>
      </c>
      <c r="CZ50" s="211"/>
      <c r="DA50" s="211"/>
      <c r="DB50" s="187" t="s">
        <v>1217</v>
      </c>
      <c r="DC50" s="187" t="s">
        <v>2941</v>
      </c>
      <c r="DD50" s="187" t="s">
        <v>2942</v>
      </c>
      <c r="DE50" s="187" t="s">
        <v>2943</v>
      </c>
      <c r="DF50"/>
      <c r="DG50" s="73"/>
    </row>
    <row r="51" spans="2:111" ht="48" customHeight="1">
      <c r="B51" s="207"/>
      <c r="C51" s="257" t="s">
        <v>658</v>
      </c>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08"/>
      <c r="AG51" s="73"/>
      <c r="AH51" s="209"/>
      <c r="AI51" s="209"/>
      <c r="AJ51" s="209"/>
      <c r="AK51" s="209"/>
      <c r="AL51" s="181" t="str">
        <f t="shared" si="0"/>
        <v>Cosoleacaque</v>
      </c>
      <c r="AM51" s="181" t="str">
        <f t="shared" si="1"/>
        <v>30048</v>
      </c>
      <c r="AN51"/>
      <c r="AO51" s="209"/>
      <c r="AP51" s="148">
        <v>49</v>
      </c>
      <c r="AQ51" s="210"/>
      <c r="AR51" s="210"/>
      <c r="AS51" s="210"/>
      <c r="AT51" s="210"/>
      <c r="AU51" s="210"/>
      <c r="AV51" s="210"/>
      <c r="AW51" s="185" t="s">
        <v>2944</v>
      </c>
      <c r="AX51" s="185" t="s">
        <v>2945</v>
      </c>
      <c r="AY51" s="210"/>
      <c r="AZ51" s="210"/>
      <c r="BA51" s="210"/>
      <c r="BB51" s="185" t="s">
        <v>2946</v>
      </c>
      <c r="BC51" s="185" t="s">
        <v>2947</v>
      </c>
      <c r="BD51" s="185" t="s">
        <v>2948</v>
      </c>
      <c r="BE51" s="186" t="s">
        <v>2949</v>
      </c>
      <c r="BF51" s="185" t="s">
        <v>2950</v>
      </c>
      <c r="BG51" s="210"/>
      <c r="BH51" s="210"/>
      <c r="BI51" s="185" t="s">
        <v>2951</v>
      </c>
      <c r="BJ51" s="185" t="s">
        <v>2952</v>
      </c>
      <c r="BK51" s="185" t="s">
        <v>2953</v>
      </c>
      <c r="BL51" s="210"/>
      <c r="BM51" s="210"/>
      <c r="BN51" s="185" t="s">
        <v>2954</v>
      </c>
      <c r="BO51" s="210"/>
      <c r="BP51" s="185" t="s">
        <v>2955</v>
      </c>
      <c r="BQ51" s="210"/>
      <c r="BR51" s="210"/>
      <c r="BS51" s="185" t="s">
        <v>2956</v>
      </c>
      <c r="BT51" s="185" t="s">
        <v>2957</v>
      </c>
      <c r="BU51" s="185" t="s">
        <v>2958</v>
      </c>
      <c r="BV51" s="185" t="s">
        <v>2959</v>
      </c>
      <c r="BW51" s="209"/>
      <c r="BX51" s="209"/>
      <c r="BY51" s="209"/>
      <c r="BZ51" s="211"/>
      <c r="CA51" s="211"/>
      <c r="CB51" s="211"/>
      <c r="CC51" s="211"/>
      <c r="CD51" s="211"/>
      <c r="CE51" s="211"/>
      <c r="CF51" s="187" t="s">
        <v>1648</v>
      </c>
      <c r="CG51" s="187" t="s">
        <v>2960</v>
      </c>
      <c r="CH51" s="211"/>
      <c r="CI51" s="211"/>
      <c r="CJ51" s="211"/>
      <c r="CK51" s="187" t="s">
        <v>2961</v>
      </c>
      <c r="CL51" s="187" t="s">
        <v>2962</v>
      </c>
      <c r="CM51" s="187" t="s">
        <v>1072</v>
      </c>
      <c r="CN51" s="188" t="s">
        <v>2963</v>
      </c>
      <c r="CO51" s="187" t="s">
        <v>1857</v>
      </c>
      <c r="CP51" s="211"/>
      <c r="CQ51" s="211"/>
      <c r="CR51" s="187" t="s">
        <v>2352</v>
      </c>
      <c r="CS51" s="187" t="s">
        <v>2964</v>
      </c>
      <c r="CT51" s="187" t="s">
        <v>2965</v>
      </c>
      <c r="CU51" s="211"/>
      <c r="CV51" s="211"/>
      <c r="CW51" s="187" t="s">
        <v>2966</v>
      </c>
      <c r="CX51" s="211"/>
      <c r="CY51" s="187" t="s">
        <v>2967</v>
      </c>
      <c r="CZ51" s="211"/>
      <c r="DA51" s="211"/>
      <c r="DB51" s="187" t="s">
        <v>2968</v>
      </c>
      <c r="DC51" s="187" t="s">
        <v>2969</v>
      </c>
      <c r="DD51" s="187" t="s">
        <v>2970</v>
      </c>
      <c r="DE51" s="187" t="s">
        <v>2971</v>
      </c>
      <c r="DF51"/>
      <c r="DG51" s="73"/>
    </row>
    <row r="52" spans="2:111" ht="6.75" customHeight="1">
      <c r="B52" s="20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08"/>
      <c r="AG52" s="73"/>
      <c r="AH52" s="209"/>
      <c r="AI52" s="209"/>
      <c r="AJ52" s="209"/>
      <c r="AK52" s="209"/>
      <c r="AL52" s="181" t="str">
        <f t="shared" si="0"/>
        <v>Cotaxtla</v>
      </c>
      <c r="AM52" s="181" t="str">
        <f t="shared" si="1"/>
        <v>30049</v>
      </c>
      <c r="AN52"/>
      <c r="AO52" s="209"/>
      <c r="AP52" s="148">
        <v>50</v>
      </c>
      <c r="AQ52" s="210"/>
      <c r="AR52" s="210"/>
      <c r="AS52" s="210"/>
      <c r="AT52" s="210"/>
      <c r="AU52" s="210"/>
      <c r="AV52" s="210"/>
      <c r="AW52" s="185" t="s">
        <v>2972</v>
      </c>
      <c r="AX52" s="185" t="s">
        <v>2973</v>
      </c>
      <c r="AY52" s="210"/>
      <c r="AZ52" s="210"/>
      <c r="BA52" s="210"/>
      <c r="BB52" s="185" t="s">
        <v>2974</v>
      </c>
      <c r="BC52" s="185" t="s">
        <v>2975</v>
      </c>
      <c r="BD52" s="185" t="s">
        <v>2976</v>
      </c>
      <c r="BE52" s="186" t="s">
        <v>2977</v>
      </c>
      <c r="BF52" s="185" t="s">
        <v>2978</v>
      </c>
      <c r="BG52" s="210"/>
      <c r="BH52" s="210"/>
      <c r="BI52" s="185" t="s">
        <v>2979</v>
      </c>
      <c r="BJ52" s="185" t="s">
        <v>2980</v>
      </c>
      <c r="BK52" s="185" t="s">
        <v>2981</v>
      </c>
      <c r="BL52" s="210"/>
      <c r="BM52" s="210"/>
      <c r="BN52" s="185" t="s">
        <v>2982</v>
      </c>
      <c r="BO52" s="210"/>
      <c r="BP52" s="185" t="s">
        <v>2983</v>
      </c>
      <c r="BQ52" s="210"/>
      <c r="BR52" s="210"/>
      <c r="BS52" s="185" t="s">
        <v>2984</v>
      </c>
      <c r="BT52" s="185" t="s">
        <v>2985</v>
      </c>
      <c r="BU52" s="185" t="s">
        <v>2986</v>
      </c>
      <c r="BV52" s="185" t="s">
        <v>2987</v>
      </c>
      <c r="BW52" s="209"/>
      <c r="BX52" s="209"/>
      <c r="BY52" s="209"/>
      <c r="BZ52" s="211"/>
      <c r="CA52" s="211"/>
      <c r="CB52" s="211"/>
      <c r="CC52" s="211"/>
      <c r="CD52" s="211"/>
      <c r="CE52" s="211"/>
      <c r="CF52" s="187" t="s">
        <v>2988</v>
      </c>
      <c r="CG52" s="187" t="s">
        <v>2989</v>
      </c>
      <c r="CH52" s="211"/>
      <c r="CI52" s="211"/>
      <c r="CJ52" s="211"/>
      <c r="CK52" s="187" t="s">
        <v>2990</v>
      </c>
      <c r="CL52" s="187" t="s">
        <v>2991</v>
      </c>
      <c r="CM52" s="187" t="s">
        <v>2992</v>
      </c>
      <c r="CN52" s="188" t="s">
        <v>2993</v>
      </c>
      <c r="CO52" s="187" t="s">
        <v>2994</v>
      </c>
      <c r="CP52" s="211"/>
      <c r="CQ52" s="211"/>
      <c r="CR52" s="187" t="s">
        <v>2995</v>
      </c>
      <c r="CS52" s="187" t="s">
        <v>2996</v>
      </c>
      <c r="CT52" s="187" t="s">
        <v>2997</v>
      </c>
      <c r="CU52" s="211"/>
      <c r="CV52" s="211"/>
      <c r="CW52" s="187" t="s">
        <v>2998</v>
      </c>
      <c r="CX52" s="211"/>
      <c r="CY52" s="187" t="s">
        <v>2999</v>
      </c>
      <c r="CZ52" s="211"/>
      <c r="DA52" s="211"/>
      <c r="DB52" s="187" t="s">
        <v>3000</v>
      </c>
      <c r="DC52" s="187" t="s">
        <v>3001</v>
      </c>
      <c r="DD52" s="187" t="s">
        <v>3002</v>
      </c>
      <c r="DE52" s="187" t="s">
        <v>3003</v>
      </c>
      <c r="DF52"/>
      <c r="DG52" s="73"/>
    </row>
    <row r="53" spans="2:111" ht="36" customHeight="1">
      <c r="B53" s="207"/>
      <c r="C53" s="257" t="s">
        <v>659</v>
      </c>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08"/>
      <c r="AG53" s="73"/>
      <c r="AH53" s="209"/>
      <c r="AI53" s="209"/>
      <c r="AJ53" s="209"/>
      <c r="AK53" s="209"/>
      <c r="AL53" s="181" t="str">
        <f t="shared" si="0"/>
        <v>Coxquihui</v>
      </c>
      <c r="AM53" s="181" t="str">
        <f t="shared" si="1"/>
        <v>30050</v>
      </c>
      <c r="AN53"/>
      <c r="AO53" s="209"/>
      <c r="AP53" s="148">
        <v>51</v>
      </c>
      <c r="AQ53" s="210"/>
      <c r="AR53" s="210"/>
      <c r="AS53" s="210"/>
      <c r="AT53" s="210"/>
      <c r="AU53" s="210"/>
      <c r="AV53" s="210"/>
      <c r="AW53" s="185" t="s">
        <v>3004</v>
      </c>
      <c r="AX53" s="185" t="s">
        <v>3005</v>
      </c>
      <c r="AY53" s="210"/>
      <c r="AZ53" s="210"/>
      <c r="BA53" s="210"/>
      <c r="BB53" s="185" t="s">
        <v>3006</v>
      </c>
      <c r="BC53" s="185" t="s">
        <v>3007</v>
      </c>
      <c r="BD53" s="185" t="s">
        <v>3008</v>
      </c>
      <c r="BE53" s="186" t="s">
        <v>3009</v>
      </c>
      <c r="BF53" s="185" t="s">
        <v>3010</v>
      </c>
      <c r="BG53" s="210"/>
      <c r="BH53" s="210"/>
      <c r="BI53" s="185" t="s">
        <v>3011</v>
      </c>
      <c r="BJ53" s="185" t="s">
        <v>3012</v>
      </c>
      <c r="BK53" s="185" t="s">
        <v>3013</v>
      </c>
      <c r="BL53" s="210"/>
      <c r="BM53" s="210"/>
      <c r="BN53" s="185" t="s">
        <v>3014</v>
      </c>
      <c r="BO53" s="210"/>
      <c r="BP53" s="185" t="s">
        <v>3015</v>
      </c>
      <c r="BQ53" s="210"/>
      <c r="BR53" s="210"/>
      <c r="BS53" s="185" t="s">
        <v>3016</v>
      </c>
      <c r="BT53" s="185" t="s">
        <v>3017</v>
      </c>
      <c r="BU53" s="185" t="s">
        <v>3018</v>
      </c>
      <c r="BV53" s="185" t="s">
        <v>3019</v>
      </c>
      <c r="BW53" s="209"/>
      <c r="BX53" s="209"/>
      <c r="BY53" s="209"/>
      <c r="BZ53" s="211"/>
      <c r="CA53" s="211"/>
      <c r="CB53" s="211"/>
      <c r="CC53" s="211"/>
      <c r="CD53" s="211"/>
      <c r="CE53" s="211"/>
      <c r="CF53" s="187" t="s">
        <v>3020</v>
      </c>
      <c r="CG53" s="187" t="s">
        <v>3021</v>
      </c>
      <c r="CH53" s="211"/>
      <c r="CI53" s="211"/>
      <c r="CJ53" s="211"/>
      <c r="CK53" s="187" t="s">
        <v>3022</v>
      </c>
      <c r="CL53" s="187" t="s">
        <v>3023</v>
      </c>
      <c r="CM53" s="187" t="s">
        <v>3024</v>
      </c>
      <c r="CN53" s="188" t="s">
        <v>3025</v>
      </c>
      <c r="CO53" s="187" t="s">
        <v>3026</v>
      </c>
      <c r="CP53" s="211"/>
      <c r="CQ53" s="211"/>
      <c r="CR53" s="187" t="s">
        <v>3027</v>
      </c>
      <c r="CS53" s="187" t="s">
        <v>3028</v>
      </c>
      <c r="CT53" s="187" t="s">
        <v>3029</v>
      </c>
      <c r="CU53" s="211"/>
      <c r="CV53" s="211"/>
      <c r="CW53" s="187" t="s">
        <v>3030</v>
      </c>
      <c r="CX53" s="211"/>
      <c r="CY53" s="187" t="s">
        <v>2023</v>
      </c>
      <c r="CZ53" s="211"/>
      <c r="DA53" s="211"/>
      <c r="DB53" s="187" t="s">
        <v>3031</v>
      </c>
      <c r="DC53" s="187" t="s">
        <v>3032</v>
      </c>
      <c r="DD53" s="187" t="s">
        <v>3033</v>
      </c>
      <c r="DE53" s="187" t="s">
        <v>3034</v>
      </c>
      <c r="DF53"/>
      <c r="DG53" s="73"/>
    </row>
    <row r="54" spans="2:111" ht="6.75" customHeight="1">
      <c r="B54" s="20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08"/>
      <c r="AG54" s="73"/>
      <c r="AH54" s="209"/>
      <c r="AI54" s="209"/>
      <c r="AJ54" s="209"/>
      <c r="AK54" s="209"/>
      <c r="AL54" s="181" t="str">
        <f t="shared" si="0"/>
        <v>Coyutla</v>
      </c>
      <c r="AM54" s="181" t="str">
        <f t="shared" si="1"/>
        <v>30051</v>
      </c>
      <c r="AN54"/>
      <c r="AO54" s="209"/>
      <c r="AP54" s="148">
        <v>52</v>
      </c>
      <c r="AQ54" s="210"/>
      <c r="AR54" s="210"/>
      <c r="AS54" s="210"/>
      <c r="AT54" s="210"/>
      <c r="AU54" s="210"/>
      <c r="AV54" s="210"/>
      <c r="AW54" s="185" t="s">
        <v>3035</v>
      </c>
      <c r="AX54" s="185" t="s">
        <v>3036</v>
      </c>
      <c r="AY54" s="210"/>
      <c r="AZ54" s="210"/>
      <c r="BA54" s="210"/>
      <c r="BB54" s="185" t="s">
        <v>3037</v>
      </c>
      <c r="BC54" s="185" t="s">
        <v>3038</v>
      </c>
      <c r="BD54" s="185" t="s">
        <v>3039</v>
      </c>
      <c r="BE54" s="186" t="s">
        <v>3040</v>
      </c>
      <c r="BF54" s="185" t="s">
        <v>3041</v>
      </c>
      <c r="BG54" s="210"/>
      <c r="BH54" s="210"/>
      <c r="BI54" s="185" t="s">
        <v>3042</v>
      </c>
      <c r="BJ54" s="185" t="s">
        <v>3043</v>
      </c>
      <c r="BK54" s="185" t="s">
        <v>3044</v>
      </c>
      <c r="BL54" s="210"/>
      <c r="BM54" s="210"/>
      <c r="BN54" s="185" t="s">
        <v>3045</v>
      </c>
      <c r="BO54" s="210"/>
      <c r="BP54" s="185" t="s">
        <v>3046</v>
      </c>
      <c r="BQ54" s="210"/>
      <c r="BR54" s="210"/>
      <c r="BS54" s="185" t="s">
        <v>3047</v>
      </c>
      <c r="BT54" s="185" t="s">
        <v>3048</v>
      </c>
      <c r="BU54" s="185" t="s">
        <v>3049</v>
      </c>
      <c r="BV54" s="185" t="s">
        <v>3050</v>
      </c>
      <c r="BW54" s="209"/>
      <c r="BX54" s="209"/>
      <c r="BY54" s="209"/>
      <c r="BZ54" s="211"/>
      <c r="CA54" s="211"/>
      <c r="CB54" s="211"/>
      <c r="CC54" s="211"/>
      <c r="CD54" s="211"/>
      <c r="CE54" s="211"/>
      <c r="CF54" s="187" t="s">
        <v>3051</v>
      </c>
      <c r="CG54" s="187" t="s">
        <v>1754</v>
      </c>
      <c r="CH54" s="211"/>
      <c r="CI54" s="211"/>
      <c r="CJ54" s="211"/>
      <c r="CK54" s="187" t="s">
        <v>3052</v>
      </c>
      <c r="CL54" s="187" t="s">
        <v>3053</v>
      </c>
      <c r="CM54" s="187" t="s">
        <v>3054</v>
      </c>
      <c r="CN54" s="188" t="s">
        <v>3055</v>
      </c>
      <c r="CO54" s="187" t="s">
        <v>3056</v>
      </c>
      <c r="CP54" s="211"/>
      <c r="CQ54" s="211"/>
      <c r="CR54" s="187" t="s">
        <v>3057</v>
      </c>
      <c r="CS54" s="187" t="s">
        <v>3058</v>
      </c>
      <c r="CT54" s="187" t="s">
        <v>3059</v>
      </c>
      <c r="CU54" s="211"/>
      <c r="CV54" s="211"/>
      <c r="CW54" s="187" t="s">
        <v>2632</v>
      </c>
      <c r="CX54" s="211"/>
      <c r="CY54" s="187" t="s">
        <v>1614</v>
      </c>
      <c r="CZ54" s="211"/>
      <c r="DA54" s="211"/>
      <c r="DB54" s="187" t="s">
        <v>3060</v>
      </c>
      <c r="DC54" s="187" t="s">
        <v>3061</v>
      </c>
      <c r="DD54" s="187" t="s">
        <v>3062</v>
      </c>
      <c r="DE54" s="187" t="s">
        <v>3063</v>
      </c>
      <c r="DF54"/>
      <c r="DG54" s="73"/>
    </row>
    <row r="55" spans="2:111" ht="72" customHeight="1">
      <c r="B55" s="207"/>
      <c r="C55" s="257" t="s">
        <v>672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08"/>
      <c r="AG55" s="73"/>
      <c r="AH55" s="209"/>
      <c r="AI55" s="209"/>
      <c r="AJ55" s="209"/>
      <c r="AK55" s="209"/>
      <c r="AL55" s="181" t="str">
        <f t="shared" si="0"/>
        <v>Cuichapa</v>
      </c>
      <c r="AM55" s="181" t="str">
        <f t="shared" si="1"/>
        <v>30052</v>
      </c>
      <c r="AN55"/>
      <c r="AO55" s="209"/>
      <c r="AP55" s="148">
        <v>53</v>
      </c>
      <c r="AQ55" s="210"/>
      <c r="AR55" s="210"/>
      <c r="AS55" s="210"/>
      <c r="AT55" s="210"/>
      <c r="AU55" s="210"/>
      <c r="AV55" s="210"/>
      <c r="AW55" s="185" t="s">
        <v>3064</v>
      </c>
      <c r="AX55" s="185" t="s">
        <v>3065</v>
      </c>
      <c r="AY55" s="210"/>
      <c r="AZ55" s="210"/>
      <c r="BA55" s="210"/>
      <c r="BB55" s="185" t="s">
        <v>3066</v>
      </c>
      <c r="BC55" s="185" t="s">
        <v>3067</v>
      </c>
      <c r="BD55" s="185" t="s">
        <v>3068</v>
      </c>
      <c r="BE55" s="186" t="s">
        <v>3069</v>
      </c>
      <c r="BF55" s="185" t="s">
        <v>3070</v>
      </c>
      <c r="BG55" s="210"/>
      <c r="BH55" s="210"/>
      <c r="BI55" s="210">
        <v>19099</v>
      </c>
      <c r="BJ55" s="185" t="s">
        <v>3071</v>
      </c>
      <c r="BK55" s="185" t="s">
        <v>3072</v>
      </c>
      <c r="BL55" s="210"/>
      <c r="BM55" s="210"/>
      <c r="BN55" s="185" t="s">
        <v>3073</v>
      </c>
      <c r="BO55" s="210"/>
      <c r="BP55" s="185" t="s">
        <v>3074</v>
      </c>
      <c r="BQ55" s="210"/>
      <c r="BR55" s="210"/>
      <c r="BS55" s="185" t="s">
        <v>3075</v>
      </c>
      <c r="BT55" s="185" t="s">
        <v>3076</v>
      </c>
      <c r="BU55" s="185" t="s">
        <v>3077</v>
      </c>
      <c r="BV55" s="185" t="s">
        <v>3078</v>
      </c>
      <c r="BW55" s="209"/>
      <c r="BX55" s="209"/>
      <c r="BY55" s="209"/>
      <c r="BZ55" s="211"/>
      <c r="CA55" s="211"/>
      <c r="CB55" s="211"/>
      <c r="CC55" s="211"/>
      <c r="CD55" s="211"/>
      <c r="CE55" s="211"/>
      <c r="CF55" s="187" t="s">
        <v>3079</v>
      </c>
      <c r="CG55" s="187" t="s">
        <v>3080</v>
      </c>
      <c r="CH55" s="211"/>
      <c r="CI55" s="211"/>
      <c r="CJ55" s="211"/>
      <c r="CK55" s="187" t="s">
        <v>3081</v>
      </c>
      <c r="CL55" s="187" t="s">
        <v>3082</v>
      </c>
      <c r="CM55" s="187" t="s">
        <v>3083</v>
      </c>
      <c r="CN55" s="188" t="s">
        <v>3084</v>
      </c>
      <c r="CO55" s="187" t="s">
        <v>1217</v>
      </c>
      <c r="CP55" s="211"/>
      <c r="CQ55" s="211"/>
      <c r="CR55" s="187" t="s">
        <v>274</v>
      </c>
      <c r="CS55" s="187" t="s">
        <v>3085</v>
      </c>
      <c r="CT55" s="187" t="s">
        <v>3086</v>
      </c>
      <c r="CU55" s="211"/>
      <c r="CV55" s="211"/>
      <c r="CW55" s="187" t="s">
        <v>3087</v>
      </c>
      <c r="CX55" s="211"/>
      <c r="CY55" s="187" t="s">
        <v>3088</v>
      </c>
      <c r="CZ55" s="211"/>
      <c r="DA55" s="211"/>
      <c r="DB55" s="187" t="s">
        <v>3089</v>
      </c>
      <c r="DC55" s="187" t="s">
        <v>3090</v>
      </c>
      <c r="DD55" s="187" t="s">
        <v>3091</v>
      </c>
      <c r="DE55" s="187" t="s">
        <v>3092</v>
      </c>
      <c r="DF55"/>
      <c r="DG55" s="73"/>
    </row>
    <row r="56" spans="2:111" ht="6.75" customHeight="1">
      <c r="B56" s="20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08"/>
      <c r="AG56" s="73"/>
      <c r="AH56" s="209"/>
      <c r="AI56" s="209"/>
      <c r="AJ56" s="209"/>
      <c r="AK56" s="209"/>
      <c r="AL56" s="181" t="str">
        <f t="shared" si="0"/>
        <v>Cuitláhuac</v>
      </c>
      <c r="AM56" s="181" t="str">
        <f t="shared" si="1"/>
        <v>30053</v>
      </c>
      <c r="AN56"/>
      <c r="AO56" s="209"/>
      <c r="AP56" s="148">
        <v>54</v>
      </c>
      <c r="AQ56" s="210"/>
      <c r="AR56" s="210"/>
      <c r="AS56" s="210"/>
      <c r="AT56" s="210"/>
      <c r="AU56" s="210"/>
      <c r="AV56" s="210"/>
      <c r="AW56" s="185" t="s">
        <v>3093</v>
      </c>
      <c r="AX56" s="185" t="s">
        <v>3094</v>
      </c>
      <c r="AY56" s="210"/>
      <c r="AZ56" s="210"/>
      <c r="BA56" s="210"/>
      <c r="BB56" s="185" t="s">
        <v>3095</v>
      </c>
      <c r="BC56" s="185" t="s">
        <v>3096</v>
      </c>
      <c r="BD56" s="185" t="s">
        <v>3097</v>
      </c>
      <c r="BE56" s="186" t="s">
        <v>3098</v>
      </c>
      <c r="BF56" s="185" t="s">
        <v>3099</v>
      </c>
      <c r="BG56" s="210"/>
      <c r="BH56" s="210"/>
      <c r="BI56" s="210"/>
      <c r="BJ56" s="185" t="s">
        <v>3100</v>
      </c>
      <c r="BK56" s="185" t="s">
        <v>3101</v>
      </c>
      <c r="BL56" s="210"/>
      <c r="BM56" s="210"/>
      <c r="BN56" s="185" t="s">
        <v>3102</v>
      </c>
      <c r="BO56" s="210"/>
      <c r="BP56" s="185" t="s">
        <v>3103</v>
      </c>
      <c r="BQ56" s="210"/>
      <c r="BR56" s="210"/>
      <c r="BS56" s="185" t="s">
        <v>3104</v>
      </c>
      <c r="BT56" s="185" t="s">
        <v>3105</v>
      </c>
      <c r="BU56" s="185" t="s">
        <v>3106</v>
      </c>
      <c r="BV56" s="185" t="s">
        <v>3107</v>
      </c>
      <c r="BW56" s="209"/>
      <c r="BX56" s="209"/>
      <c r="BY56" s="209"/>
      <c r="BZ56" s="211"/>
      <c r="CA56" s="211"/>
      <c r="CB56" s="211"/>
      <c r="CC56" s="211"/>
      <c r="CD56" s="211"/>
      <c r="CE56" s="211"/>
      <c r="CF56" s="187" t="s">
        <v>3108</v>
      </c>
      <c r="CG56" s="187" t="s">
        <v>3109</v>
      </c>
      <c r="CH56" s="211"/>
      <c r="CI56" s="211"/>
      <c r="CJ56" s="211"/>
      <c r="CK56" s="187" t="s">
        <v>3110</v>
      </c>
      <c r="CL56" s="187" t="s">
        <v>3111</v>
      </c>
      <c r="CM56" s="187" t="s">
        <v>3112</v>
      </c>
      <c r="CN56" s="188" t="s">
        <v>2194</v>
      </c>
      <c r="CO56" s="187" t="s">
        <v>3113</v>
      </c>
      <c r="CP56" s="211"/>
      <c r="CQ56" s="211"/>
      <c r="CR56" s="211"/>
      <c r="CS56" s="187" t="s">
        <v>3114</v>
      </c>
      <c r="CT56" s="187" t="s">
        <v>3115</v>
      </c>
      <c r="CU56" s="211"/>
      <c r="CV56" s="211"/>
      <c r="CW56" s="187" t="s">
        <v>3116</v>
      </c>
      <c r="CX56" s="211"/>
      <c r="CY56" s="187" t="s">
        <v>3117</v>
      </c>
      <c r="CZ56" s="211"/>
      <c r="DA56" s="211"/>
      <c r="DB56" s="187" t="s">
        <v>3118</v>
      </c>
      <c r="DC56" s="187" t="s">
        <v>3119</v>
      </c>
      <c r="DD56" s="187" t="s">
        <v>3120</v>
      </c>
      <c r="DE56" s="187" t="s">
        <v>3121</v>
      </c>
      <c r="DF56"/>
      <c r="DG56" s="73"/>
    </row>
    <row r="57" spans="2:111" ht="60" customHeight="1">
      <c r="B57" s="207"/>
      <c r="C57" s="257" t="s">
        <v>671</v>
      </c>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08"/>
      <c r="AG57" s="73"/>
      <c r="AH57" s="209"/>
      <c r="AI57" s="209"/>
      <c r="AJ57" s="209"/>
      <c r="AK57" s="209"/>
      <c r="AL57" s="181" t="str">
        <f t="shared" si="0"/>
        <v>Chacaltianguis</v>
      </c>
      <c r="AM57" s="181" t="str">
        <f t="shared" si="1"/>
        <v>30054</v>
      </c>
      <c r="AN57"/>
      <c r="AO57" s="209"/>
      <c r="AP57" s="148">
        <v>55</v>
      </c>
      <c r="AQ57" s="210"/>
      <c r="AR57" s="210"/>
      <c r="AS57" s="210"/>
      <c r="AT57" s="210"/>
      <c r="AU57" s="210"/>
      <c r="AV57" s="210"/>
      <c r="AW57" s="185" t="s">
        <v>3122</v>
      </c>
      <c r="AX57" s="185" t="s">
        <v>3123</v>
      </c>
      <c r="AY57" s="210"/>
      <c r="AZ57" s="210"/>
      <c r="BA57" s="210"/>
      <c r="BB57" s="185" t="s">
        <v>3124</v>
      </c>
      <c r="BC57" s="185" t="s">
        <v>3125</v>
      </c>
      <c r="BD57" s="185" t="s">
        <v>3126</v>
      </c>
      <c r="BE57" s="186" t="s">
        <v>3127</v>
      </c>
      <c r="BF57" s="185" t="s">
        <v>3128</v>
      </c>
      <c r="BG57" s="210"/>
      <c r="BH57" s="210"/>
      <c r="BI57" s="210"/>
      <c r="BJ57" s="185" t="s">
        <v>3129</v>
      </c>
      <c r="BK57" s="185" t="s">
        <v>3130</v>
      </c>
      <c r="BL57" s="210"/>
      <c r="BM57" s="210"/>
      <c r="BN57" s="185" t="s">
        <v>3131</v>
      </c>
      <c r="BO57" s="210"/>
      <c r="BP57" s="185" t="s">
        <v>3132</v>
      </c>
      <c r="BQ57" s="210"/>
      <c r="BR57" s="210"/>
      <c r="BS57" s="185" t="s">
        <v>3133</v>
      </c>
      <c r="BT57" s="185" t="s">
        <v>3134</v>
      </c>
      <c r="BU57" s="185" t="s">
        <v>3135</v>
      </c>
      <c r="BV57" s="185" t="s">
        <v>3136</v>
      </c>
      <c r="BW57" s="209"/>
      <c r="BX57" s="209"/>
      <c r="BY57" s="209"/>
      <c r="BZ57" s="211"/>
      <c r="CA57" s="211"/>
      <c r="CB57" s="211"/>
      <c r="CC57" s="211"/>
      <c r="CD57" s="211"/>
      <c r="CE57" s="211"/>
      <c r="CF57" s="187" t="s">
        <v>2595</v>
      </c>
      <c r="CG57" s="187" t="s">
        <v>3137</v>
      </c>
      <c r="CH57" s="211"/>
      <c r="CI57" s="211"/>
      <c r="CJ57" s="211"/>
      <c r="CK57" s="187" t="s">
        <v>3138</v>
      </c>
      <c r="CL57" s="187" t="s">
        <v>3139</v>
      </c>
      <c r="CM57" s="187" t="s">
        <v>3140</v>
      </c>
      <c r="CN57" s="188" t="s">
        <v>2509</v>
      </c>
      <c r="CO57" s="187" t="s">
        <v>1725</v>
      </c>
      <c r="CP57" s="211"/>
      <c r="CQ57" s="211"/>
      <c r="CR57" s="211"/>
      <c r="CS57" s="187" t="s">
        <v>3141</v>
      </c>
      <c r="CT57" s="187" t="s">
        <v>3142</v>
      </c>
      <c r="CU57" s="211"/>
      <c r="CV57" s="211"/>
      <c r="CW57" s="187" t="s">
        <v>3143</v>
      </c>
      <c r="CX57" s="211"/>
      <c r="CY57" s="187" t="s">
        <v>3144</v>
      </c>
      <c r="CZ57" s="211"/>
      <c r="DA57" s="211"/>
      <c r="DB57" s="187" t="s">
        <v>3145</v>
      </c>
      <c r="DC57" s="187" t="s">
        <v>3146</v>
      </c>
      <c r="DD57" s="187" t="s">
        <v>3147</v>
      </c>
      <c r="DE57" s="187" t="s">
        <v>2632</v>
      </c>
      <c r="DF57"/>
      <c r="DG57" s="73"/>
    </row>
    <row r="58" spans="2:111" ht="6.75" customHeight="1">
      <c r="B58" s="207"/>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208"/>
      <c r="AG58" s="73"/>
      <c r="AH58" s="209"/>
      <c r="AI58" s="209"/>
      <c r="AJ58" s="209"/>
      <c r="AK58" s="209"/>
      <c r="AL58" s="181" t="str">
        <f t="shared" si="0"/>
        <v>Chalma</v>
      </c>
      <c r="AM58" s="181" t="str">
        <f t="shared" si="1"/>
        <v>30055</v>
      </c>
      <c r="AN58"/>
      <c r="AO58" s="209"/>
      <c r="AP58" s="148">
        <v>56</v>
      </c>
      <c r="AQ58" s="210"/>
      <c r="AR58" s="210"/>
      <c r="AS58" s="210"/>
      <c r="AT58" s="210"/>
      <c r="AU58" s="210"/>
      <c r="AV58" s="210"/>
      <c r="AW58" s="185" t="s">
        <v>3148</v>
      </c>
      <c r="AX58" s="185" t="s">
        <v>3149</v>
      </c>
      <c r="AY58" s="210"/>
      <c r="AZ58" s="210"/>
      <c r="BA58" s="210"/>
      <c r="BB58" s="185" t="s">
        <v>3150</v>
      </c>
      <c r="BC58" s="185" t="s">
        <v>3151</v>
      </c>
      <c r="BD58" s="185" t="s">
        <v>3152</v>
      </c>
      <c r="BE58" s="186" t="s">
        <v>3153</v>
      </c>
      <c r="BF58" s="185" t="s">
        <v>3154</v>
      </c>
      <c r="BG58" s="210"/>
      <c r="BH58" s="210"/>
      <c r="BI58" s="210"/>
      <c r="BJ58" s="185" t="s">
        <v>3155</v>
      </c>
      <c r="BK58" s="185" t="s">
        <v>3156</v>
      </c>
      <c r="BL58" s="210"/>
      <c r="BM58" s="210"/>
      <c r="BN58" s="185" t="s">
        <v>3157</v>
      </c>
      <c r="BO58" s="210"/>
      <c r="BP58" s="185" t="s">
        <v>3158</v>
      </c>
      <c r="BQ58" s="210"/>
      <c r="BR58" s="210"/>
      <c r="BS58" s="185" t="s">
        <v>3159</v>
      </c>
      <c r="BT58" s="185" t="s">
        <v>3160</v>
      </c>
      <c r="BU58" s="185" t="s">
        <v>3161</v>
      </c>
      <c r="BV58" s="185" t="s">
        <v>3162</v>
      </c>
      <c r="BW58" s="209"/>
      <c r="BX58" s="209"/>
      <c r="BY58" s="209"/>
      <c r="BZ58" s="211"/>
      <c r="CA58" s="211"/>
      <c r="CB58" s="211"/>
      <c r="CC58" s="211"/>
      <c r="CD58" s="211"/>
      <c r="CE58" s="211"/>
      <c r="CF58" s="187" t="s">
        <v>3163</v>
      </c>
      <c r="CG58" s="187" t="s">
        <v>3164</v>
      </c>
      <c r="CH58" s="211"/>
      <c r="CI58" s="211"/>
      <c r="CJ58" s="211"/>
      <c r="CK58" s="187" t="s">
        <v>3165</v>
      </c>
      <c r="CL58" s="187" t="s">
        <v>3166</v>
      </c>
      <c r="CM58" s="187" t="s">
        <v>2557</v>
      </c>
      <c r="CN58" s="188" t="s">
        <v>3167</v>
      </c>
      <c r="CO58" s="187" t="s">
        <v>3168</v>
      </c>
      <c r="CP58" s="211"/>
      <c r="CQ58" s="211"/>
      <c r="CR58" s="211"/>
      <c r="CS58" s="187" t="s">
        <v>3169</v>
      </c>
      <c r="CT58" s="187" t="s">
        <v>3170</v>
      </c>
      <c r="CU58" s="211"/>
      <c r="CV58" s="211"/>
      <c r="CW58" s="187" t="s">
        <v>2621</v>
      </c>
      <c r="CX58" s="211"/>
      <c r="CY58" s="187" t="s">
        <v>3171</v>
      </c>
      <c r="CZ58" s="211"/>
      <c r="DA58" s="211"/>
      <c r="DB58" s="187" t="s">
        <v>3172</v>
      </c>
      <c r="DC58" s="187" t="s">
        <v>3173</v>
      </c>
      <c r="DD58" s="187" t="s">
        <v>3174</v>
      </c>
      <c r="DE58" s="187" t="s">
        <v>3175</v>
      </c>
      <c r="DF58"/>
      <c r="DG58" s="73"/>
    </row>
    <row r="59" spans="2:111" ht="15" customHeight="1">
      <c r="B59" s="207"/>
      <c r="C59" s="257" t="s">
        <v>23</v>
      </c>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08"/>
      <c r="AG59" s="73"/>
      <c r="AH59" s="209"/>
      <c r="AI59" s="209"/>
      <c r="AJ59" s="209"/>
      <c r="AK59" s="209"/>
      <c r="AL59" s="181" t="str">
        <f t="shared" si="0"/>
        <v>Chiconamel</v>
      </c>
      <c r="AM59" s="181" t="str">
        <f t="shared" si="1"/>
        <v>30056</v>
      </c>
      <c r="AN59"/>
      <c r="AO59" s="209"/>
      <c r="AP59" s="148">
        <v>57</v>
      </c>
      <c r="AQ59" s="210"/>
      <c r="AR59" s="210"/>
      <c r="AS59" s="210"/>
      <c r="AT59" s="210"/>
      <c r="AU59" s="210"/>
      <c r="AV59" s="210"/>
      <c r="AW59" s="185" t="s">
        <v>3176</v>
      </c>
      <c r="AX59" s="185" t="s">
        <v>3177</v>
      </c>
      <c r="AY59" s="210"/>
      <c r="AZ59" s="210"/>
      <c r="BA59" s="210"/>
      <c r="BB59" s="185" t="s">
        <v>3178</v>
      </c>
      <c r="BC59" s="185" t="s">
        <v>3179</v>
      </c>
      <c r="BD59" s="185" t="s">
        <v>3180</v>
      </c>
      <c r="BE59" s="186" t="s">
        <v>3181</v>
      </c>
      <c r="BF59" s="185" t="s">
        <v>3182</v>
      </c>
      <c r="BG59" s="210"/>
      <c r="BH59" s="210"/>
      <c r="BI59" s="210"/>
      <c r="BJ59" s="185" t="s">
        <v>3183</v>
      </c>
      <c r="BK59" s="185" t="s">
        <v>3184</v>
      </c>
      <c r="BL59" s="210"/>
      <c r="BM59" s="210"/>
      <c r="BN59" s="185" t="s">
        <v>3185</v>
      </c>
      <c r="BO59" s="210"/>
      <c r="BP59" s="185" t="s">
        <v>3186</v>
      </c>
      <c r="BQ59" s="210"/>
      <c r="BR59" s="210"/>
      <c r="BS59" s="185" t="s">
        <v>3187</v>
      </c>
      <c r="BT59" s="185" t="s">
        <v>3188</v>
      </c>
      <c r="BU59" s="185" t="s">
        <v>3189</v>
      </c>
      <c r="BV59" s="185" t="s">
        <v>3190</v>
      </c>
      <c r="BW59" s="209"/>
      <c r="BX59" s="209"/>
      <c r="BY59" s="209"/>
      <c r="BZ59" s="211"/>
      <c r="CA59" s="211"/>
      <c r="CB59" s="211"/>
      <c r="CC59" s="211"/>
      <c r="CD59" s="211"/>
      <c r="CE59" s="211"/>
      <c r="CF59" s="187" t="s">
        <v>3191</v>
      </c>
      <c r="CG59" s="187" t="s">
        <v>1614</v>
      </c>
      <c r="CH59" s="211"/>
      <c r="CI59" s="211"/>
      <c r="CJ59" s="211"/>
      <c r="CK59" s="187" t="s">
        <v>3192</v>
      </c>
      <c r="CL59" s="187" t="s">
        <v>3193</v>
      </c>
      <c r="CM59" s="187" t="s">
        <v>1608</v>
      </c>
      <c r="CN59" s="188" t="s">
        <v>1725</v>
      </c>
      <c r="CO59" s="187" t="s">
        <v>3194</v>
      </c>
      <c r="CP59" s="211"/>
      <c r="CQ59" s="211"/>
      <c r="CR59" s="211"/>
      <c r="CS59" s="187" t="s">
        <v>3195</v>
      </c>
      <c r="CT59" s="187" t="s">
        <v>3196</v>
      </c>
      <c r="CU59" s="211"/>
      <c r="CV59" s="211"/>
      <c r="CW59" s="187" t="s">
        <v>3197</v>
      </c>
      <c r="CX59" s="211"/>
      <c r="CY59" s="187" t="s">
        <v>3198</v>
      </c>
      <c r="CZ59" s="211"/>
      <c r="DA59" s="211"/>
      <c r="DB59" s="187" t="s">
        <v>3199</v>
      </c>
      <c r="DC59" s="187" t="s">
        <v>3200</v>
      </c>
      <c r="DD59" s="187" t="s">
        <v>3201</v>
      </c>
      <c r="DE59" s="187" t="s">
        <v>2359</v>
      </c>
      <c r="DF59"/>
      <c r="DG59" s="73"/>
    </row>
    <row r="60" spans="2:111" ht="6.75" customHeight="1">
      <c r="B60" s="20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08"/>
      <c r="AG60" s="73"/>
      <c r="AH60" s="209"/>
      <c r="AI60" s="209"/>
      <c r="AJ60" s="209"/>
      <c r="AK60" s="209"/>
      <c r="AL60" s="181" t="str">
        <f t="shared" si="0"/>
        <v>Chiconquiaco</v>
      </c>
      <c r="AM60" s="181" t="str">
        <f t="shared" si="1"/>
        <v>30057</v>
      </c>
      <c r="AN60"/>
      <c r="AO60" s="209"/>
      <c r="AP60" s="148">
        <v>58</v>
      </c>
      <c r="AQ60" s="210"/>
      <c r="AR60" s="210"/>
      <c r="AS60" s="210"/>
      <c r="AT60" s="210"/>
      <c r="AU60" s="210"/>
      <c r="AV60" s="210"/>
      <c r="AW60" s="185" t="s">
        <v>3202</v>
      </c>
      <c r="AX60" s="185" t="s">
        <v>3203</v>
      </c>
      <c r="AY60" s="210"/>
      <c r="AZ60" s="210"/>
      <c r="BA60" s="210"/>
      <c r="BB60" s="185" t="s">
        <v>3204</v>
      </c>
      <c r="BC60" s="185" t="s">
        <v>3205</v>
      </c>
      <c r="BD60" s="185" t="s">
        <v>3206</v>
      </c>
      <c r="BE60" s="186" t="s">
        <v>3207</v>
      </c>
      <c r="BF60" s="185" t="s">
        <v>3208</v>
      </c>
      <c r="BG60" s="210"/>
      <c r="BH60" s="210"/>
      <c r="BI60" s="210"/>
      <c r="BJ60" s="185" t="s">
        <v>3209</v>
      </c>
      <c r="BK60" s="185" t="s">
        <v>3210</v>
      </c>
      <c r="BL60" s="210"/>
      <c r="BM60" s="210"/>
      <c r="BN60" s="185" t="s">
        <v>3211</v>
      </c>
      <c r="BO60" s="210"/>
      <c r="BP60" s="185" t="s">
        <v>3212</v>
      </c>
      <c r="BQ60" s="210"/>
      <c r="BR60" s="210"/>
      <c r="BS60" s="185" t="s">
        <v>3213</v>
      </c>
      <c r="BT60" s="185" t="s">
        <v>3214</v>
      </c>
      <c r="BU60" s="185" t="s">
        <v>3215</v>
      </c>
      <c r="BV60" s="185" t="s">
        <v>3216</v>
      </c>
      <c r="BW60" s="209"/>
      <c r="BX60" s="209"/>
      <c r="BY60" s="209"/>
      <c r="BZ60" s="211"/>
      <c r="CA60" s="211"/>
      <c r="CB60" s="211"/>
      <c r="CC60" s="211"/>
      <c r="CD60" s="211"/>
      <c r="CE60" s="211"/>
      <c r="CF60" s="187" t="s">
        <v>3217</v>
      </c>
      <c r="CG60" s="187" t="s">
        <v>3218</v>
      </c>
      <c r="CH60" s="211"/>
      <c r="CI60" s="211"/>
      <c r="CJ60" s="211"/>
      <c r="CK60" s="187" t="s">
        <v>3219</v>
      </c>
      <c r="CL60" s="187" t="s">
        <v>3220</v>
      </c>
      <c r="CM60" s="187" t="s">
        <v>3221</v>
      </c>
      <c r="CN60" s="188" t="s">
        <v>3222</v>
      </c>
      <c r="CO60" s="187" t="s">
        <v>3223</v>
      </c>
      <c r="CP60" s="211"/>
      <c r="CQ60" s="211"/>
      <c r="CR60" s="211"/>
      <c r="CS60" s="187" t="s">
        <v>3224</v>
      </c>
      <c r="CT60" s="187" t="s">
        <v>3225</v>
      </c>
      <c r="CU60" s="211"/>
      <c r="CV60" s="211"/>
      <c r="CW60" s="187" t="s">
        <v>3226</v>
      </c>
      <c r="CX60" s="211"/>
      <c r="CY60" s="187" t="s">
        <v>3227</v>
      </c>
      <c r="CZ60" s="211"/>
      <c r="DA60" s="211"/>
      <c r="DB60" s="187" t="s">
        <v>3228</v>
      </c>
      <c r="DC60" s="187" t="s">
        <v>3229</v>
      </c>
      <c r="DD60" s="187" t="s">
        <v>3230</v>
      </c>
      <c r="DE60" s="187" t="s">
        <v>3231</v>
      </c>
      <c r="DF60"/>
      <c r="DG60" s="73"/>
    </row>
    <row r="61" spans="2:111" ht="84" customHeight="1">
      <c r="B61" s="207"/>
      <c r="C61" s="27"/>
      <c r="D61" s="257" t="s">
        <v>548</v>
      </c>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08"/>
      <c r="AG61" s="73"/>
      <c r="AH61" s="209"/>
      <c r="AI61" s="209"/>
      <c r="AJ61" s="209"/>
      <c r="AK61" s="209"/>
      <c r="AL61" s="181" t="str">
        <f t="shared" si="0"/>
        <v>Chicontepec</v>
      </c>
      <c r="AM61" s="181" t="str">
        <f t="shared" si="1"/>
        <v>30058</v>
      </c>
      <c r="AN61"/>
      <c r="AO61" s="209"/>
      <c r="AP61" s="148">
        <v>59</v>
      </c>
      <c r="AQ61" s="210"/>
      <c r="AR61" s="210"/>
      <c r="AS61" s="210"/>
      <c r="AT61" s="210"/>
      <c r="AU61" s="210"/>
      <c r="AV61" s="210"/>
      <c r="AW61" s="185" t="s">
        <v>3232</v>
      </c>
      <c r="AX61" s="185" t="s">
        <v>3233</v>
      </c>
      <c r="AY61" s="210"/>
      <c r="AZ61" s="210"/>
      <c r="BA61" s="210"/>
      <c r="BB61" s="185" t="s">
        <v>3234</v>
      </c>
      <c r="BC61" s="185" t="s">
        <v>3235</v>
      </c>
      <c r="BD61" s="185" t="s">
        <v>3236</v>
      </c>
      <c r="BE61" s="186" t="s">
        <v>3237</v>
      </c>
      <c r="BF61" s="185" t="s">
        <v>3238</v>
      </c>
      <c r="BG61" s="210"/>
      <c r="BH61" s="210"/>
      <c r="BI61" s="210"/>
      <c r="BJ61" s="185" t="s">
        <v>3239</v>
      </c>
      <c r="BK61" s="185" t="s">
        <v>3240</v>
      </c>
      <c r="BL61" s="210"/>
      <c r="BM61" s="210"/>
      <c r="BN61" s="185" t="s">
        <v>3241</v>
      </c>
      <c r="BO61" s="210"/>
      <c r="BP61" s="185" t="s">
        <v>3242</v>
      </c>
      <c r="BQ61" s="210"/>
      <c r="BR61" s="210"/>
      <c r="BS61" s="185" t="s">
        <v>3243</v>
      </c>
      <c r="BT61" s="185" t="s">
        <v>3244</v>
      </c>
      <c r="BU61" s="185" t="s">
        <v>3245</v>
      </c>
      <c r="BV61" s="185" t="s">
        <v>3246</v>
      </c>
      <c r="BW61" s="209"/>
      <c r="BX61" s="209"/>
      <c r="BY61" s="209"/>
      <c r="BZ61" s="211"/>
      <c r="CA61" s="211"/>
      <c r="CB61" s="211"/>
      <c r="CC61" s="211"/>
      <c r="CD61" s="211"/>
      <c r="CE61" s="211"/>
      <c r="CF61" s="187" t="s">
        <v>3247</v>
      </c>
      <c r="CG61" s="187" t="s">
        <v>3248</v>
      </c>
      <c r="CH61" s="211"/>
      <c r="CI61" s="211"/>
      <c r="CJ61" s="211"/>
      <c r="CK61" s="187" t="s">
        <v>3249</v>
      </c>
      <c r="CL61" s="187" t="s">
        <v>3250</v>
      </c>
      <c r="CM61" s="187" t="s">
        <v>3251</v>
      </c>
      <c r="CN61" s="188" t="s">
        <v>3252</v>
      </c>
      <c r="CO61" s="187" t="s">
        <v>3253</v>
      </c>
      <c r="CP61" s="211"/>
      <c r="CQ61" s="211"/>
      <c r="CR61" s="211"/>
      <c r="CS61" s="187" t="s">
        <v>3254</v>
      </c>
      <c r="CT61" s="187" t="s">
        <v>3255</v>
      </c>
      <c r="CU61" s="211"/>
      <c r="CV61" s="211"/>
      <c r="CW61" s="187" t="s">
        <v>3256</v>
      </c>
      <c r="CX61" s="211"/>
      <c r="CY61" s="187" t="s">
        <v>3257</v>
      </c>
      <c r="CZ61" s="211"/>
      <c r="DA61" s="211"/>
      <c r="DB61" s="187" t="s">
        <v>3258</v>
      </c>
      <c r="DC61" s="187" t="s">
        <v>3259</v>
      </c>
      <c r="DD61" s="187" t="s">
        <v>3260</v>
      </c>
      <c r="DE61" s="187" t="s">
        <v>3261</v>
      </c>
      <c r="DF61"/>
      <c r="DG61" s="73"/>
    </row>
    <row r="62" spans="2:111" ht="6.75" customHeight="1">
      <c r="B62" s="20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08"/>
      <c r="AG62" s="73"/>
      <c r="AH62" s="209"/>
      <c r="AI62" s="209"/>
      <c r="AJ62" s="209"/>
      <c r="AK62" s="209"/>
      <c r="AL62" s="181" t="str">
        <f t="shared" si="0"/>
        <v>Chinameca</v>
      </c>
      <c r="AM62" s="181" t="str">
        <f t="shared" si="1"/>
        <v>30059</v>
      </c>
      <c r="AN62"/>
      <c r="AO62" s="209"/>
      <c r="AP62" s="148">
        <v>60</v>
      </c>
      <c r="AQ62" s="210"/>
      <c r="AR62" s="210"/>
      <c r="AS62" s="210"/>
      <c r="AT62" s="210"/>
      <c r="AU62" s="210"/>
      <c r="AV62" s="210"/>
      <c r="AW62" s="185" t="s">
        <v>3262</v>
      </c>
      <c r="AX62" s="185" t="s">
        <v>3263</v>
      </c>
      <c r="AY62" s="210"/>
      <c r="AZ62" s="210"/>
      <c r="BA62" s="210"/>
      <c r="BB62" s="185" t="s">
        <v>3264</v>
      </c>
      <c r="BC62" s="185" t="s">
        <v>3265</v>
      </c>
      <c r="BD62" s="185" t="s">
        <v>3266</v>
      </c>
      <c r="BE62" s="186" t="s">
        <v>3267</v>
      </c>
      <c r="BF62" s="185" t="s">
        <v>3268</v>
      </c>
      <c r="BG62" s="210"/>
      <c r="BH62" s="210"/>
      <c r="BI62" s="210"/>
      <c r="BJ62" s="185" t="s">
        <v>3269</v>
      </c>
      <c r="BK62" s="185" t="s">
        <v>3270</v>
      </c>
      <c r="BL62" s="210"/>
      <c r="BM62" s="210"/>
      <c r="BN62" s="210">
        <v>24099</v>
      </c>
      <c r="BO62" s="210"/>
      <c r="BP62" s="185" t="s">
        <v>3271</v>
      </c>
      <c r="BQ62" s="210"/>
      <c r="BR62" s="210"/>
      <c r="BS62" s="185" t="s">
        <v>3272</v>
      </c>
      <c r="BT62" s="185" t="s">
        <v>3273</v>
      </c>
      <c r="BU62" s="185" t="s">
        <v>3274</v>
      </c>
      <c r="BV62" s="210">
        <v>32099</v>
      </c>
      <c r="BW62" s="209"/>
      <c r="BX62" s="209"/>
      <c r="BY62" s="209"/>
      <c r="BZ62" s="211"/>
      <c r="CA62" s="211"/>
      <c r="CB62" s="211"/>
      <c r="CC62" s="211"/>
      <c r="CD62" s="211"/>
      <c r="CE62" s="211"/>
      <c r="CF62" s="187" t="s">
        <v>3275</v>
      </c>
      <c r="CG62" s="187" t="s">
        <v>3276</v>
      </c>
      <c r="CH62" s="211"/>
      <c r="CI62" s="211"/>
      <c r="CJ62" s="211"/>
      <c r="CK62" s="187" t="s">
        <v>3277</v>
      </c>
      <c r="CL62" s="187" t="s">
        <v>3278</v>
      </c>
      <c r="CM62" s="187" t="s">
        <v>3279</v>
      </c>
      <c r="CN62" s="188" t="s">
        <v>3280</v>
      </c>
      <c r="CO62" s="187" t="s">
        <v>3281</v>
      </c>
      <c r="CP62" s="211"/>
      <c r="CQ62" s="211"/>
      <c r="CR62" s="211"/>
      <c r="CS62" s="187" t="s">
        <v>3282</v>
      </c>
      <c r="CT62" s="187" t="s">
        <v>3283</v>
      </c>
      <c r="CU62" s="211"/>
      <c r="CV62" s="211"/>
      <c r="CW62" s="187" t="s">
        <v>274</v>
      </c>
      <c r="CX62" s="211"/>
      <c r="CY62" s="187" t="s">
        <v>3284</v>
      </c>
      <c r="CZ62" s="211"/>
      <c r="DA62" s="211"/>
      <c r="DB62" s="187" t="s">
        <v>3285</v>
      </c>
      <c r="DC62" s="187" t="s">
        <v>3286</v>
      </c>
      <c r="DD62" s="187" t="s">
        <v>2133</v>
      </c>
      <c r="DE62" s="187" t="s">
        <v>274</v>
      </c>
      <c r="DF62"/>
      <c r="DG62" s="73"/>
    </row>
    <row r="63" spans="2:111" ht="15" customHeight="1">
      <c r="B63" s="207"/>
      <c r="C63" s="257" t="s">
        <v>24</v>
      </c>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08"/>
      <c r="AG63" s="73"/>
      <c r="AH63" s="209"/>
      <c r="AI63" s="209"/>
      <c r="AJ63" s="209"/>
      <c r="AK63" s="209"/>
      <c r="AL63" s="181" t="str">
        <f t="shared" si="0"/>
        <v>Chinampa de Gorostiza</v>
      </c>
      <c r="AM63" s="181" t="str">
        <f t="shared" si="1"/>
        <v>30060</v>
      </c>
      <c r="AN63"/>
      <c r="AO63" s="209"/>
      <c r="AP63" s="148">
        <v>61</v>
      </c>
      <c r="AQ63" s="210"/>
      <c r="AR63" s="210"/>
      <c r="AS63" s="210"/>
      <c r="AT63" s="210"/>
      <c r="AU63" s="210"/>
      <c r="AV63" s="210"/>
      <c r="AW63" s="185" t="s">
        <v>3287</v>
      </c>
      <c r="AX63" s="185" t="s">
        <v>3288</v>
      </c>
      <c r="AY63" s="210"/>
      <c r="AZ63" s="210"/>
      <c r="BA63" s="210"/>
      <c r="BB63" s="185" t="s">
        <v>3289</v>
      </c>
      <c r="BC63" s="185" t="s">
        <v>3290</v>
      </c>
      <c r="BD63" s="185" t="s">
        <v>3291</v>
      </c>
      <c r="BE63" s="186" t="s">
        <v>3292</v>
      </c>
      <c r="BF63" s="185" t="s">
        <v>3293</v>
      </c>
      <c r="BG63" s="210"/>
      <c r="BH63" s="210"/>
      <c r="BI63" s="210"/>
      <c r="BJ63" s="185" t="s">
        <v>3294</v>
      </c>
      <c r="BK63" s="185" t="s">
        <v>3295</v>
      </c>
      <c r="BL63" s="210"/>
      <c r="BM63" s="210"/>
      <c r="BN63" s="210"/>
      <c r="BO63" s="210"/>
      <c r="BP63" s="185" t="s">
        <v>3296</v>
      </c>
      <c r="BQ63" s="210"/>
      <c r="BR63" s="210"/>
      <c r="BS63" s="185" t="s">
        <v>3297</v>
      </c>
      <c r="BT63" s="185" t="s">
        <v>3298</v>
      </c>
      <c r="BU63" s="185" t="s">
        <v>3299</v>
      </c>
      <c r="BV63" s="210"/>
      <c r="BW63" s="209"/>
      <c r="BX63" s="209"/>
      <c r="BY63" s="209"/>
      <c r="BZ63" s="211"/>
      <c r="CA63" s="211"/>
      <c r="CB63" s="211"/>
      <c r="CC63" s="211"/>
      <c r="CD63" s="211"/>
      <c r="CE63" s="211"/>
      <c r="CF63" s="187" t="s">
        <v>3300</v>
      </c>
      <c r="CG63" s="187" t="s">
        <v>3301</v>
      </c>
      <c r="CH63" s="211"/>
      <c r="CI63" s="211"/>
      <c r="CJ63" s="211"/>
      <c r="CK63" s="187" t="s">
        <v>3302</v>
      </c>
      <c r="CL63" s="187" t="s">
        <v>3303</v>
      </c>
      <c r="CM63" s="187" t="s">
        <v>3304</v>
      </c>
      <c r="CN63" s="188" t="s">
        <v>3305</v>
      </c>
      <c r="CO63" s="187" t="s">
        <v>3306</v>
      </c>
      <c r="CP63" s="211"/>
      <c r="CQ63" s="211"/>
      <c r="CR63" s="211"/>
      <c r="CS63" s="187" t="s">
        <v>3307</v>
      </c>
      <c r="CT63" s="187" t="s">
        <v>3308</v>
      </c>
      <c r="CU63" s="211"/>
      <c r="CV63" s="211"/>
      <c r="CW63" s="211"/>
      <c r="CX63" s="211"/>
      <c r="CY63" s="187" t="s">
        <v>3309</v>
      </c>
      <c r="CZ63" s="211"/>
      <c r="DA63" s="211"/>
      <c r="DB63" s="187" t="s">
        <v>3310</v>
      </c>
      <c r="DC63" s="187" t="s">
        <v>3311</v>
      </c>
      <c r="DD63" s="187" t="s">
        <v>1990</v>
      </c>
      <c r="DE63" s="211"/>
      <c r="DF63"/>
      <c r="DG63" s="73"/>
    </row>
    <row r="64" spans="2:111" ht="6.75" customHeight="1">
      <c r="B64" s="20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08"/>
      <c r="AG64" s="73"/>
      <c r="AH64" s="209"/>
      <c r="AI64" s="209"/>
      <c r="AJ64" s="209"/>
      <c r="AK64" s="209"/>
      <c r="AL64" s="181" t="str">
        <f t="shared" si="0"/>
        <v>Las Choapas</v>
      </c>
      <c r="AM64" s="181" t="str">
        <f t="shared" si="1"/>
        <v>30061</v>
      </c>
      <c r="AN64"/>
      <c r="AO64" s="209"/>
      <c r="AP64" s="148">
        <v>62</v>
      </c>
      <c r="AQ64" s="210"/>
      <c r="AR64" s="210"/>
      <c r="AS64" s="210"/>
      <c r="AT64" s="210"/>
      <c r="AU64" s="210"/>
      <c r="AV64" s="210"/>
      <c r="AW64" s="185" t="s">
        <v>3312</v>
      </c>
      <c r="AX64" s="185" t="s">
        <v>3313</v>
      </c>
      <c r="AY64" s="210"/>
      <c r="AZ64" s="210"/>
      <c r="BA64" s="210"/>
      <c r="BB64" s="185" t="s">
        <v>3314</v>
      </c>
      <c r="BC64" s="185" t="s">
        <v>3315</v>
      </c>
      <c r="BD64" s="185" t="s">
        <v>3316</v>
      </c>
      <c r="BE64" s="186" t="s">
        <v>3317</v>
      </c>
      <c r="BF64" s="185" t="s">
        <v>3318</v>
      </c>
      <c r="BG64" s="210"/>
      <c r="BH64" s="210"/>
      <c r="BI64" s="210"/>
      <c r="BJ64" s="185" t="s">
        <v>3319</v>
      </c>
      <c r="BK64" s="185" t="s">
        <v>3320</v>
      </c>
      <c r="BL64" s="210"/>
      <c r="BM64" s="210"/>
      <c r="BN64" s="210"/>
      <c r="BO64" s="210"/>
      <c r="BP64" s="185" t="s">
        <v>3321</v>
      </c>
      <c r="BQ64" s="210"/>
      <c r="BR64" s="210"/>
      <c r="BS64" s="210">
        <v>29099</v>
      </c>
      <c r="BT64" s="185" t="s">
        <v>3322</v>
      </c>
      <c r="BU64" s="185" t="s">
        <v>3323</v>
      </c>
      <c r="BV64" s="210"/>
      <c r="BW64" s="209"/>
      <c r="BX64" s="209"/>
      <c r="BY64" s="209"/>
      <c r="BZ64" s="211"/>
      <c r="CA64" s="211"/>
      <c r="CB64" s="211"/>
      <c r="CC64" s="211"/>
      <c r="CD64" s="211"/>
      <c r="CE64" s="211"/>
      <c r="CF64" s="187" t="s">
        <v>3324</v>
      </c>
      <c r="CG64" s="187" t="s">
        <v>3325</v>
      </c>
      <c r="CH64" s="211"/>
      <c r="CI64" s="211"/>
      <c r="CJ64" s="211"/>
      <c r="CK64" s="187" t="s">
        <v>3326</v>
      </c>
      <c r="CL64" s="187" t="s">
        <v>3327</v>
      </c>
      <c r="CM64" s="187" t="s">
        <v>3328</v>
      </c>
      <c r="CN64" s="188" t="s">
        <v>3329</v>
      </c>
      <c r="CO64" s="187" t="s">
        <v>1754</v>
      </c>
      <c r="CP64" s="211"/>
      <c r="CQ64" s="211"/>
      <c r="CR64" s="211"/>
      <c r="CS64" s="187" t="s">
        <v>3330</v>
      </c>
      <c r="CT64" s="187" t="s">
        <v>1893</v>
      </c>
      <c r="CU64" s="211"/>
      <c r="CV64" s="211"/>
      <c r="CW64" s="211"/>
      <c r="CX64" s="211"/>
      <c r="CY64" s="187" t="s">
        <v>3331</v>
      </c>
      <c r="CZ64" s="211"/>
      <c r="DA64" s="211"/>
      <c r="DB64" s="187" t="s">
        <v>274</v>
      </c>
      <c r="DC64" s="187" t="s">
        <v>3332</v>
      </c>
      <c r="DD64" s="187" t="s">
        <v>3333</v>
      </c>
      <c r="DE64" s="211"/>
      <c r="DF64"/>
      <c r="DG64" s="73"/>
    </row>
    <row r="65" spans="2:111" ht="24" customHeight="1">
      <c r="B65" s="207"/>
      <c r="C65" s="27"/>
      <c r="D65" s="247" t="s">
        <v>527</v>
      </c>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08"/>
      <c r="AG65" s="73"/>
      <c r="AH65" s="209"/>
      <c r="AI65" s="209"/>
      <c r="AJ65" s="209"/>
      <c r="AK65" s="209"/>
      <c r="AL65" s="181" t="str">
        <f t="shared" si="0"/>
        <v>Chocamán</v>
      </c>
      <c r="AM65" s="181" t="str">
        <f t="shared" si="1"/>
        <v>30062</v>
      </c>
      <c r="AN65"/>
      <c r="AO65" s="209"/>
      <c r="AP65" s="148">
        <v>63</v>
      </c>
      <c r="AQ65" s="210"/>
      <c r="AR65" s="210"/>
      <c r="AS65" s="210"/>
      <c r="AT65" s="210"/>
      <c r="AU65" s="210"/>
      <c r="AV65" s="210"/>
      <c r="AW65" s="185" t="s">
        <v>3334</v>
      </c>
      <c r="AX65" s="185" t="s">
        <v>3335</v>
      </c>
      <c r="AY65" s="210"/>
      <c r="AZ65" s="210"/>
      <c r="BA65" s="210"/>
      <c r="BB65" s="185" t="s">
        <v>3336</v>
      </c>
      <c r="BC65" s="185" t="s">
        <v>3337</v>
      </c>
      <c r="BD65" s="185" t="s">
        <v>3338</v>
      </c>
      <c r="BE65" s="186" t="s">
        <v>3339</v>
      </c>
      <c r="BF65" s="185" t="s">
        <v>3340</v>
      </c>
      <c r="BG65" s="210"/>
      <c r="BH65" s="210"/>
      <c r="BI65" s="210"/>
      <c r="BJ65" s="185" t="s">
        <v>3341</v>
      </c>
      <c r="BK65" s="185" t="s">
        <v>3342</v>
      </c>
      <c r="BL65" s="210"/>
      <c r="BM65" s="210"/>
      <c r="BN65" s="210"/>
      <c r="BO65" s="210"/>
      <c r="BP65" s="185" t="s">
        <v>3343</v>
      </c>
      <c r="BQ65" s="210"/>
      <c r="BR65" s="210"/>
      <c r="BS65" s="210"/>
      <c r="BT65" s="185" t="s">
        <v>3344</v>
      </c>
      <c r="BU65" s="185" t="s">
        <v>3345</v>
      </c>
      <c r="BV65" s="210"/>
      <c r="BW65" s="209"/>
      <c r="BX65" s="209"/>
      <c r="BY65" s="209"/>
      <c r="BZ65" s="211"/>
      <c r="CA65" s="211"/>
      <c r="CB65" s="211"/>
      <c r="CC65" s="211"/>
      <c r="CD65" s="211"/>
      <c r="CE65" s="211"/>
      <c r="CF65" s="187" t="s">
        <v>3346</v>
      </c>
      <c r="CG65" s="187" t="s">
        <v>3347</v>
      </c>
      <c r="CH65" s="211"/>
      <c r="CI65" s="211"/>
      <c r="CJ65" s="211"/>
      <c r="CK65" s="187" t="s">
        <v>3348</v>
      </c>
      <c r="CL65" s="187" t="s">
        <v>3349</v>
      </c>
      <c r="CM65" s="187" t="s">
        <v>3350</v>
      </c>
      <c r="CN65" s="188" t="s">
        <v>3351</v>
      </c>
      <c r="CO65" s="187" t="s">
        <v>3352</v>
      </c>
      <c r="CP65" s="211"/>
      <c r="CQ65" s="211"/>
      <c r="CR65" s="211"/>
      <c r="CS65" s="187" t="s">
        <v>3353</v>
      </c>
      <c r="CT65" s="187" t="s">
        <v>3354</v>
      </c>
      <c r="CU65" s="211"/>
      <c r="CV65" s="211"/>
      <c r="CW65" s="211"/>
      <c r="CX65" s="211"/>
      <c r="CY65" s="187" t="s">
        <v>3355</v>
      </c>
      <c r="CZ65" s="211"/>
      <c r="DA65" s="211"/>
      <c r="DB65" s="211"/>
      <c r="DC65" s="187" t="s">
        <v>3356</v>
      </c>
      <c r="DD65" s="187" t="s">
        <v>3357</v>
      </c>
      <c r="DE65" s="211"/>
      <c r="DF65"/>
      <c r="DG65" s="73"/>
    </row>
    <row r="66" spans="2:111" ht="6.75" customHeight="1">
      <c r="B66" s="207"/>
      <c r="C66" s="27"/>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08"/>
      <c r="AG66" s="73"/>
      <c r="AH66" s="209"/>
      <c r="AI66" s="209"/>
      <c r="AJ66" s="209"/>
      <c r="AK66" s="209"/>
      <c r="AL66" s="181" t="str">
        <f t="shared" si="0"/>
        <v>Chontla</v>
      </c>
      <c r="AM66" s="181" t="str">
        <f t="shared" si="1"/>
        <v>30063</v>
      </c>
      <c r="AN66"/>
      <c r="AO66" s="209"/>
      <c r="AP66" s="148">
        <v>64</v>
      </c>
      <c r="AQ66" s="210"/>
      <c r="AR66" s="210"/>
      <c r="AS66" s="210"/>
      <c r="AT66" s="210"/>
      <c r="AU66" s="210"/>
      <c r="AV66" s="210"/>
      <c r="AW66" s="185" t="s">
        <v>3358</v>
      </c>
      <c r="AX66" s="185" t="s">
        <v>3359</v>
      </c>
      <c r="AY66" s="210"/>
      <c r="AZ66" s="210"/>
      <c r="BA66" s="210"/>
      <c r="BB66" s="185" t="s">
        <v>3360</v>
      </c>
      <c r="BC66" s="185" t="s">
        <v>3361</v>
      </c>
      <c r="BD66" s="185" t="s">
        <v>3362</v>
      </c>
      <c r="BE66" s="186" t="s">
        <v>3363</v>
      </c>
      <c r="BF66" s="185" t="s">
        <v>3364</v>
      </c>
      <c r="BG66" s="210"/>
      <c r="BH66" s="210"/>
      <c r="BI66" s="210"/>
      <c r="BJ66" s="185" t="s">
        <v>3365</v>
      </c>
      <c r="BK66" s="185" t="s">
        <v>3366</v>
      </c>
      <c r="BL66" s="210"/>
      <c r="BM66" s="210"/>
      <c r="BN66" s="210"/>
      <c r="BO66" s="210"/>
      <c r="BP66" s="185" t="s">
        <v>3367</v>
      </c>
      <c r="BQ66" s="210"/>
      <c r="BR66" s="210"/>
      <c r="BS66" s="210"/>
      <c r="BT66" s="185" t="s">
        <v>3368</v>
      </c>
      <c r="BU66" s="185" t="s">
        <v>3369</v>
      </c>
      <c r="BV66" s="210"/>
      <c r="BW66" s="209"/>
      <c r="BX66" s="209"/>
      <c r="BY66" s="209"/>
      <c r="BZ66" s="211"/>
      <c r="CA66" s="211"/>
      <c r="CB66" s="211"/>
      <c r="CC66" s="211"/>
      <c r="CD66" s="211"/>
      <c r="CE66" s="211"/>
      <c r="CF66" s="187" t="s">
        <v>3370</v>
      </c>
      <c r="CG66" s="187" t="s">
        <v>3371</v>
      </c>
      <c r="CH66" s="211"/>
      <c r="CI66" s="211"/>
      <c r="CJ66" s="211"/>
      <c r="CK66" s="187" t="s">
        <v>3372</v>
      </c>
      <c r="CL66" s="187" t="s">
        <v>3373</v>
      </c>
      <c r="CM66" s="187" t="s">
        <v>3374</v>
      </c>
      <c r="CN66" s="188" t="s">
        <v>3375</v>
      </c>
      <c r="CO66" s="187" t="s">
        <v>3376</v>
      </c>
      <c r="CP66" s="211"/>
      <c r="CQ66" s="211"/>
      <c r="CR66" s="211"/>
      <c r="CS66" s="187" t="s">
        <v>3377</v>
      </c>
      <c r="CT66" s="187" t="s">
        <v>3378</v>
      </c>
      <c r="CU66" s="211"/>
      <c r="CV66" s="211"/>
      <c r="CW66" s="211"/>
      <c r="CX66" s="211"/>
      <c r="CY66" s="187" t="s">
        <v>3379</v>
      </c>
      <c r="CZ66" s="211"/>
      <c r="DA66" s="211"/>
      <c r="DB66" s="211"/>
      <c r="DC66" s="187" t="s">
        <v>3380</v>
      </c>
      <c r="DD66" s="187" t="s">
        <v>3381</v>
      </c>
      <c r="DE66" s="211"/>
      <c r="DF66"/>
      <c r="DG66" s="73"/>
    </row>
    <row r="67" spans="2:111" ht="24" customHeight="1">
      <c r="B67" s="207"/>
      <c r="C67" s="27"/>
      <c r="D67" s="247" t="s">
        <v>528</v>
      </c>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08"/>
      <c r="AG67" s="73"/>
      <c r="AH67" s="209"/>
      <c r="AI67" s="209"/>
      <c r="AJ67" s="209"/>
      <c r="AK67" s="209"/>
      <c r="AL67" s="181" t="str">
        <f t="shared" si="0"/>
        <v>Chumatlán</v>
      </c>
      <c r="AM67" s="181" t="str">
        <f t="shared" si="1"/>
        <v>30064</v>
      </c>
      <c r="AN67"/>
      <c r="AO67" s="209"/>
      <c r="AP67" s="148">
        <v>65</v>
      </c>
      <c r="AQ67" s="210"/>
      <c r="AR67" s="210"/>
      <c r="AS67" s="210"/>
      <c r="AT67" s="210"/>
      <c r="AU67" s="210"/>
      <c r="AV67" s="210"/>
      <c r="AW67" s="185" t="s">
        <v>3382</v>
      </c>
      <c r="AX67" s="185" t="s">
        <v>3383</v>
      </c>
      <c r="AY67" s="210"/>
      <c r="AZ67" s="210"/>
      <c r="BA67" s="210"/>
      <c r="BB67" s="185" t="s">
        <v>3384</v>
      </c>
      <c r="BC67" s="185" t="s">
        <v>3385</v>
      </c>
      <c r="BD67" s="185" t="s">
        <v>3386</v>
      </c>
      <c r="BE67" s="186" t="s">
        <v>3387</v>
      </c>
      <c r="BF67" s="185" t="s">
        <v>3388</v>
      </c>
      <c r="BG67" s="210"/>
      <c r="BH67" s="210"/>
      <c r="BI67" s="210"/>
      <c r="BJ67" s="185" t="s">
        <v>3389</v>
      </c>
      <c r="BK67" s="185" t="s">
        <v>3390</v>
      </c>
      <c r="BL67" s="210"/>
      <c r="BM67" s="210"/>
      <c r="BN67" s="210"/>
      <c r="BO67" s="210"/>
      <c r="BP67" s="185" t="s">
        <v>3391</v>
      </c>
      <c r="BQ67" s="210"/>
      <c r="BR67" s="210"/>
      <c r="BS67" s="210"/>
      <c r="BT67" s="185" t="s">
        <v>3392</v>
      </c>
      <c r="BU67" s="185" t="s">
        <v>3393</v>
      </c>
      <c r="BV67" s="210"/>
      <c r="BW67" s="209"/>
      <c r="BX67" s="209"/>
      <c r="BY67" s="209"/>
      <c r="BZ67" s="211"/>
      <c r="CA67" s="211"/>
      <c r="CB67" s="211"/>
      <c r="CC67" s="211"/>
      <c r="CD67" s="211"/>
      <c r="CE67" s="211"/>
      <c r="CF67" s="187" t="s">
        <v>3394</v>
      </c>
      <c r="CG67" s="187" t="s">
        <v>3395</v>
      </c>
      <c r="CH67" s="211"/>
      <c r="CI67" s="211"/>
      <c r="CJ67" s="211"/>
      <c r="CK67" s="187" t="s">
        <v>3396</v>
      </c>
      <c r="CL67" s="187" t="s">
        <v>3397</v>
      </c>
      <c r="CM67" s="187" t="s">
        <v>3398</v>
      </c>
      <c r="CN67" s="188" t="s">
        <v>1803</v>
      </c>
      <c r="CO67" s="187" t="s">
        <v>3399</v>
      </c>
      <c r="CP67" s="211"/>
      <c r="CQ67" s="211"/>
      <c r="CR67" s="211"/>
      <c r="CS67" s="187" t="s">
        <v>3400</v>
      </c>
      <c r="CT67" s="187" t="s">
        <v>3401</v>
      </c>
      <c r="CU67" s="211"/>
      <c r="CV67" s="211"/>
      <c r="CW67" s="211"/>
      <c r="CX67" s="211"/>
      <c r="CY67" s="187" t="s">
        <v>3402</v>
      </c>
      <c r="CZ67" s="211"/>
      <c r="DA67" s="211"/>
      <c r="DB67" s="211"/>
      <c r="DC67" s="187" t="s">
        <v>3403</v>
      </c>
      <c r="DD67" s="187" t="s">
        <v>3404</v>
      </c>
      <c r="DE67" s="211"/>
      <c r="DF67"/>
      <c r="DG67" s="73"/>
    </row>
    <row r="68" spans="2:111" ht="6.75" customHeight="1">
      <c r="B68" s="207"/>
      <c r="C68" s="27"/>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08"/>
      <c r="AG68" s="73"/>
      <c r="AH68" s="209"/>
      <c r="AI68" s="209"/>
      <c r="AJ68" s="209"/>
      <c r="AK68" s="209"/>
      <c r="AL68" s="181" t="str">
        <f t="shared" ref="AL68:AL131" si="2">IFERROR(IF(HLOOKUP($N$10, $BZ$3:$DE$574, $AP68, FALSE )="", "", HLOOKUP($N$10, $BZ$3:$DE$574, $AP68, FALSE)), "")</f>
        <v>Emiliano Zapata</v>
      </c>
      <c r="AM68" s="181" t="str">
        <f t="shared" ref="AM68:AM131" si="3">IFERROR(IF(AL68="", "", HLOOKUP($N$10, $AQ$3:$BV$574, AP68, FALSE)), "")</f>
        <v>30065</v>
      </c>
      <c r="AN68"/>
      <c r="AO68" s="209"/>
      <c r="AP68" s="148">
        <v>66</v>
      </c>
      <c r="AQ68" s="210"/>
      <c r="AR68" s="210"/>
      <c r="AS68" s="210"/>
      <c r="AT68" s="210"/>
      <c r="AU68" s="210"/>
      <c r="AV68" s="210"/>
      <c r="AW68" s="185" t="s">
        <v>3405</v>
      </c>
      <c r="AX68" s="185" t="s">
        <v>3406</v>
      </c>
      <c r="AY68" s="210"/>
      <c r="AZ68" s="210"/>
      <c r="BA68" s="210"/>
      <c r="BB68" s="185" t="s">
        <v>3407</v>
      </c>
      <c r="BC68" s="185" t="s">
        <v>3408</v>
      </c>
      <c r="BD68" s="185" t="s">
        <v>3409</v>
      </c>
      <c r="BE68" s="186" t="s">
        <v>3410</v>
      </c>
      <c r="BF68" s="185" t="s">
        <v>3411</v>
      </c>
      <c r="BG68" s="210"/>
      <c r="BH68" s="210"/>
      <c r="BI68" s="210"/>
      <c r="BJ68" s="185" t="s">
        <v>3412</v>
      </c>
      <c r="BK68" s="185" t="s">
        <v>3413</v>
      </c>
      <c r="BL68" s="210"/>
      <c r="BM68" s="210"/>
      <c r="BN68" s="210"/>
      <c r="BO68" s="210"/>
      <c r="BP68" s="185" t="s">
        <v>3414</v>
      </c>
      <c r="BQ68" s="210"/>
      <c r="BR68" s="210"/>
      <c r="BS68" s="210"/>
      <c r="BT68" s="185" t="s">
        <v>3415</v>
      </c>
      <c r="BU68" s="185" t="s">
        <v>3416</v>
      </c>
      <c r="BV68" s="210"/>
      <c r="BW68" s="209"/>
      <c r="BX68" s="209"/>
      <c r="BY68" s="209"/>
      <c r="BZ68" s="211"/>
      <c r="CA68" s="211"/>
      <c r="CB68" s="211"/>
      <c r="CC68" s="211"/>
      <c r="CD68" s="211"/>
      <c r="CE68" s="211"/>
      <c r="CF68" s="187" t="s">
        <v>3417</v>
      </c>
      <c r="CG68" s="187" t="s">
        <v>3418</v>
      </c>
      <c r="CH68" s="211"/>
      <c r="CI68" s="211"/>
      <c r="CJ68" s="211"/>
      <c r="CK68" s="187" t="s">
        <v>3419</v>
      </c>
      <c r="CL68" s="187" t="s">
        <v>3420</v>
      </c>
      <c r="CM68" s="187" t="s">
        <v>3421</v>
      </c>
      <c r="CN68" s="188" t="s">
        <v>3422</v>
      </c>
      <c r="CO68" s="187" t="s">
        <v>3423</v>
      </c>
      <c r="CP68" s="211"/>
      <c r="CQ68" s="211"/>
      <c r="CR68" s="211"/>
      <c r="CS68" s="187" t="s">
        <v>3424</v>
      </c>
      <c r="CT68" s="187" t="s">
        <v>3425</v>
      </c>
      <c r="CU68" s="211"/>
      <c r="CV68" s="211"/>
      <c r="CW68" s="211"/>
      <c r="CX68" s="211"/>
      <c r="CY68" s="187" t="s">
        <v>3426</v>
      </c>
      <c r="CZ68" s="211"/>
      <c r="DA68" s="211"/>
      <c r="DB68" s="211"/>
      <c r="DC68" s="187" t="s">
        <v>1221</v>
      </c>
      <c r="DD68" s="187" t="s">
        <v>1197</v>
      </c>
      <c r="DE68" s="211"/>
      <c r="DF68"/>
      <c r="DG68" s="73"/>
    </row>
    <row r="69" spans="2:111" ht="24" customHeight="1">
      <c r="B69" s="207"/>
      <c r="C69" s="27"/>
      <c r="D69" s="247" t="s">
        <v>529</v>
      </c>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08"/>
      <c r="AG69" s="73"/>
      <c r="AH69" s="209"/>
      <c r="AI69" s="209"/>
      <c r="AJ69" s="209"/>
      <c r="AK69" s="209"/>
      <c r="AL69" s="181" t="str">
        <f t="shared" si="2"/>
        <v>Espinal</v>
      </c>
      <c r="AM69" s="181" t="str">
        <f t="shared" si="3"/>
        <v>30066</v>
      </c>
      <c r="AN69"/>
      <c r="AO69" s="209"/>
      <c r="AP69" s="148">
        <v>67</v>
      </c>
      <c r="AQ69" s="210"/>
      <c r="AR69" s="210"/>
      <c r="AS69" s="210"/>
      <c r="AT69" s="210"/>
      <c r="AU69" s="210"/>
      <c r="AV69" s="210"/>
      <c r="AW69" s="185" t="s">
        <v>3427</v>
      </c>
      <c r="AX69" s="185" t="s">
        <v>3428</v>
      </c>
      <c r="AY69" s="210"/>
      <c r="AZ69" s="210"/>
      <c r="BA69" s="210"/>
      <c r="BB69" s="185" t="s">
        <v>3429</v>
      </c>
      <c r="BC69" s="185" t="s">
        <v>3430</v>
      </c>
      <c r="BD69" s="185" t="s">
        <v>3431</v>
      </c>
      <c r="BE69" s="186" t="s">
        <v>3432</v>
      </c>
      <c r="BF69" s="185" t="s">
        <v>3433</v>
      </c>
      <c r="BG69" s="210"/>
      <c r="BH69" s="210"/>
      <c r="BI69" s="210"/>
      <c r="BJ69" s="185" t="s">
        <v>3434</v>
      </c>
      <c r="BK69" s="185" t="s">
        <v>3435</v>
      </c>
      <c r="BL69" s="210"/>
      <c r="BM69" s="210"/>
      <c r="BN69" s="210"/>
      <c r="BO69" s="210"/>
      <c r="BP69" s="185" t="s">
        <v>3436</v>
      </c>
      <c r="BQ69" s="210"/>
      <c r="BR69" s="210"/>
      <c r="BS69" s="210"/>
      <c r="BT69" s="185" t="s">
        <v>3437</v>
      </c>
      <c r="BU69" s="185" t="s">
        <v>3438</v>
      </c>
      <c r="BV69" s="210"/>
      <c r="BW69" s="209"/>
      <c r="BX69" s="209"/>
      <c r="BY69" s="209"/>
      <c r="BZ69" s="211"/>
      <c r="CA69" s="211"/>
      <c r="CB69" s="211"/>
      <c r="CC69" s="211"/>
      <c r="CD69" s="211"/>
      <c r="CE69" s="211"/>
      <c r="CF69" s="187" t="s">
        <v>3439</v>
      </c>
      <c r="CG69" s="187" t="s">
        <v>3440</v>
      </c>
      <c r="CH69" s="211"/>
      <c r="CI69" s="211"/>
      <c r="CJ69" s="211"/>
      <c r="CK69" s="187" t="s">
        <v>3441</v>
      </c>
      <c r="CL69" s="187" t="s">
        <v>3442</v>
      </c>
      <c r="CM69" s="187" t="s">
        <v>3443</v>
      </c>
      <c r="CN69" s="188" t="s">
        <v>3444</v>
      </c>
      <c r="CO69" s="187" t="s">
        <v>3445</v>
      </c>
      <c r="CP69" s="211"/>
      <c r="CQ69" s="211"/>
      <c r="CR69" s="211"/>
      <c r="CS69" s="187" t="s">
        <v>3446</v>
      </c>
      <c r="CT69" s="187" t="s">
        <v>62</v>
      </c>
      <c r="CU69" s="211"/>
      <c r="CV69" s="211"/>
      <c r="CW69" s="211"/>
      <c r="CX69" s="211"/>
      <c r="CY69" s="187" t="s">
        <v>3447</v>
      </c>
      <c r="CZ69" s="211"/>
      <c r="DA69" s="211"/>
      <c r="DB69" s="211"/>
      <c r="DC69" s="187" t="s">
        <v>3448</v>
      </c>
      <c r="DD69" s="187" t="s">
        <v>3449</v>
      </c>
      <c r="DE69" s="211"/>
      <c r="DF69"/>
      <c r="DG69" s="73"/>
    </row>
    <row r="70" spans="2:111" ht="6.75" customHeight="1">
      <c r="B70" s="207"/>
      <c r="C70" s="27"/>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08"/>
      <c r="AG70" s="73"/>
      <c r="AH70" s="209"/>
      <c r="AI70" s="209"/>
      <c r="AJ70" s="209"/>
      <c r="AK70" s="209"/>
      <c r="AL70" s="181" t="str">
        <f t="shared" si="2"/>
        <v>Filomeno Mata</v>
      </c>
      <c r="AM70" s="181" t="str">
        <f t="shared" si="3"/>
        <v>30067</v>
      </c>
      <c r="AN70"/>
      <c r="AO70" s="209"/>
      <c r="AP70" s="148">
        <v>68</v>
      </c>
      <c r="AQ70" s="210"/>
      <c r="AR70" s="210"/>
      <c r="AS70" s="210"/>
      <c r="AT70" s="210"/>
      <c r="AU70" s="210"/>
      <c r="AV70" s="210"/>
      <c r="AW70" s="185" t="s">
        <v>3450</v>
      </c>
      <c r="AX70" s="185" t="s">
        <v>3451</v>
      </c>
      <c r="AY70" s="210"/>
      <c r="AZ70" s="210"/>
      <c r="BA70" s="210"/>
      <c r="BB70" s="185" t="s">
        <v>3452</v>
      </c>
      <c r="BC70" s="185" t="s">
        <v>3453</v>
      </c>
      <c r="BD70" s="185" t="s">
        <v>3454</v>
      </c>
      <c r="BE70" s="186" t="s">
        <v>3455</v>
      </c>
      <c r="BF70" s="185" t="s">
        <v>3456</v>
      </c>
      <c r="BG70" s="210"/>
      <c r="BH70" s="210"/>
      <c r="BI70" s="210"/>
      <c r="BJ70" s="185" t="s">
        <v>3457</v>
      </c>
      <c r="BK70" s="185" t="s">
        <v>3458</v>
      </c>
      <c r="BL70" s="210"/>
      <c r="BM70" s="210"/>
      <c r="BN70" s="210"/>
      <c r="BO70" s="210"/>
      <c r="BP70" s="185" t="s">
        <v>3459</v>
      </c>
      <c r="BQ70" s="210"/>
      <c r="BR70" s="210"/>
      <c r="BS70" s="210"/>
      <c r="BT70" s="185" t="s">
        <v>3460</v>
      </c>
      <c r="BU70" s="185" t="s">
        <v>3461</v>
      </c>
      <c r="BV70" s="210"/>
      <c r="BW70" s="209"/>
      <c r="BX70" s="209"/>
      <c r="BY70" s="209"/>
      <c r="BZ70" s="211"/>
      <c r="CA70" s="211"/>
      <c r="CB70" s="211"/>
      <c r="CC70" s="211"/>
      <c r="CD70" s="211"/>
      <c r="CE70" s="211"/>
      <c r="CF70" s="187" t="s">
        <v>3462</v>
      </c>
      <c r="CG70" s="187" t="s">
        <v>3463</v>
      </c>
      <c r="CH70" s="211"/>
      <c r="CI70" s="211"/>
      <c r="CJ70" s="211"/>
      <c r="CK70" s="187" t="s">
        <v>3464</v>
      </c>
      <c r="CL70" s="187" t="s">
        <v>3465</v>
      </c>
      <c r="CM70" s="187" t="s">
        <v>3466</v>
      </c>
      <c r="CN70" s="188" t="s">
        <v>3467</v>
      </c>
      <c r="CO70" s="187" t="s">
        <v>3468</v>
      </c>
      <c r="CP70" s="211"/>
      <c r="CQ70" s="211"/>
      <c r="CR70" s="211"/>
      <c r="CS70" s="187" t="s">
        <v>3469</v>
      </c>
      <c r="CT70" s="187" t="s">
        <v>1266</v>
      </c>
      <c r="CU70" s="211"/>
      <c r="CV70" s="211"/>
      <c r="CW70" s="211"/>
      <c r="CX70" s="211"/>
      <c r="CY70" s="187" t="s">
        <v>2632</v>
      </c>
      <c r="CZ70" s="211"/>
      <c r="DA70" s="211"/>
      <c r="DB70" s="211"/>
      <c r="DC70" s="187" t="s">
        <v>3470</v>
      </c>
      <c r="DD70" s="187" t="s">
        <v>3471</v>
      </c>
      <c r="DE70" s="211"/>
      <c r="DF70"/>
      <c r="DG70" s="73"/>
    </row>
    <row r="71" spans="2:111" ht="36" customHeight="1">
      <c r="B71" s="207"/>
      <c r="C71" s="27"/>
      <c r="D71" s="247" t="s">
        <v>530</v>
      </c>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08"/>
      <c r="AG71" s="73"/>
      <c r="AH71" s="209"/>
      <c r="AI71" s="209"/>
      <c r="AJ71" s="209"/>
      <c r="AK71" s="209"/>
      <c r="AL71" s="181" t="str">
        <f t="shared" si="2"/>
        <v>Fortín</v>
      </c>
      <c r="AM71" s="181" t="str">
        <f t="shared" si="3"/>
        <v>30068</v>
      </c>
      <c r="AN71"/>
      <c r="AO71" s="209"/>
      <c r="AP71" s="148">
        <v>69</v>
      </c>
      <c r="AQ71" s="210"/>
      <c r="AR71" s="210"/>
      <c r="AS71" s="210"/>
      <c r="AT71" s="210"/>
      <c r="AU71" s="210"/>
      <c r="AV71" s="210"/>
      <c r="AW71" s="185" t="s">
        <v>3472</v>
      </c>
      <c r="AX71" s="214" t="s">
        <v>3473</v>
      </c>
      <c r="AY71" s="210"/>
      <c r="AZ71" s="210"/>
      <c r="BA71" s="210"/>
      <c r="BB71" s="185" t="s">
        <v>3474</v>
      </c>
      <c r="BC71" s="185" t="s">
        <v>3475</v>
      </c>
      <c r="BD71" s="185" t="s">
        <v>3476</v>
      </c>
      <c r="BE71" s="186" t="s">
        <v>3477</v>
      </c>
      <c r="BF71" s="185" t="s">
        <v>3478</v>
      </c>
      <c r="BG71" s="210"/>
      <c r="BH71" s="210"/>
      <c r="BI71" s="210"/>
      <c r="BJ71" s="185" t="s">
        <v>3479</v>
      </c>
      <c r="BK71" s="185" t="s">
        <v>3480</v>
      </c>
      <c r="BL71" s="210"/>
      <c r="BM71" s="210"/>
      <c r="BN71" s="210"/>
      <c r="BO71" s="210"/>
      <c r="BP71" s="185" t="s">
        <v>3481</v>
      </c>
      <c r="BQ71" s="210"/>
      <c r="BR71" s="210"/>
      <c r="BS71" s="210"/>
      <c r="BT71" s="185" t="s">
        <v>3482</v>
      </c>
      <c r="BU71" s="185" t="s">
        <v>3483</v>
      </c>
      <c r="BV71" s="210"/>
      <c r="BW71" s="209"/>
      <c r="BX71" s="209"/>
      <c r="BY71" s="209"/>
      <c r="BZ71" s="211"/>
      <c r="CA71" s="211"/>
      <c r="CB71" s="211"/>
      <c r="CC71" s="211"/>
      <c r="CD71" s="211"/>
      <c r="CE71" s="211"/>
      <c r="CF71" s="187" t="s">
        <v>3484</v>
      </c>
      <c r="CG71" s="187" t="s">
        <v>274</v>
      </c>
      <c r="CH71" s="211"/>
      <c r="CI71" s="211"/>
      <c r="CJ71" s="211"/>
      <c r="CK71" s="187" t="s">
        <v>3485</v>
      </c>
      <c r="CL71" s="187" t="s">
        <v>3486</v>
      </c>
      <c r="CM71" s="187" t="s">
        <v>3487</v>
      </c>
      <c r="CN71" s="188" t="s">
        <v>3488</v>
      </c>
      <c r="CO71" s="187" t="s">
        <v>3489</v>
      </c>
      <c r="CP71" s="211"/>
      <c r="CQ71" s="211"/>
      <c r="CR71" s="211"/>
      <c r="CS71" s="187" t="s">
        <v>3490</v>
      </c>
      <c r="CT71" s="187" t="s">
        <v>3491</v>
      </c>
      <c r="CU71" s="211"/>
      <c r="CV71" s="211"/>
      <c r="CW71" s="211"/>
      <c r="CX71" s="211"/>
      <c r="CY71" s="187" t="s">
        <v>3492</v>
      </c>
      <c r="CZ71" s="211"/>
      <c r="DA71" s="211"/>
      <c r="DB71" s="211"/>
      <c r="DC71" s="187" t="s">
        <v>3493</v>
      </c>
      <c r="DD71" s="187" t="s">
        <v>3494</v>
      </c>
      <c r="DE71" s="211"/>
      <c r="DF71"/>
      <c r="DG71" s="73"/>
    </row>
    <row r="72" spans="2:111" ht="6.75" customHeight="1">
      <c r="B72" s="207"/>
      <c r="C72" s="27"/>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08"/>
      <c r="AG72" s="73"/>
      <c r="AH72" s="209"/>
      <c r="AI72" s="209"/>
      <c r="AJ72" s="209"/>
      <c r="AK72" s="209"/>
      <c r="AL72" s="181" t="str">
        <f t="shared" si="2"/>
        <v>Gutiérrez Zamora</v>
      </c>
      <c r="AM72" s="181" t="str">
        <f t="shared" si="3"/>
        <v>30069</v>
      </c>
      <c r="AN72"/>
      <c r="AO72" s="209"/>
      <c r="AP72" s="148">
        <v>70</v>
      </c>
      <c r="AQ72" s="210"/>
      <c r="AR72" s="210"/>
      <c r="AS72" s="210"/>
      <c r="AT72" s="210"/>
      <c r="AU72" s="210"/>
      <c r="AV72" s="210"/>
      <c r="AW72" s="185" t="s">
        <v>3495</v>
      </c>
      <c r="AX72" s="210"/>
      <c r="AY72" s="210"/>
      <c r="AZ72" s="210"/>
      <c r="BA72" s="210"/>
      <c r="BB72" s="185" t="s">
        <v>3496</v>
      </c>
      <c r="BC72" s="185" t="s">
        <v>3497</v>
      </c>
      <c r="BD72" s="185" t="s">
        <v>3498</v>
      </c>
      <c r="BE72" s="186" t="s">
        <v>3499</v>
      </c>
      <c r="BF72" s="185" t="s">
        <v>3500</v>
      </c>
      <c r="BG72" s="210"/>
      <c r="BH72" s="210"/>
      <c r="BI72" s="210"/>
      <c r="BJ72" s="185" t="s">
        <v>3501</v>
      </c>
      <c r="BK72" s="185" t="s">
        <v>3502</v>
      </c>
      <c r="BL72" s="210"/>
      <c r="BM72" s="210"/>
      <c r="BN72" s="210"/>
      <c r="BO72" s="210"/>
      <c r="BP72" s="185" t="s">
        <v>3503</v>
      </c>
      <c r="BQ72" s="210"/>
      <c r="BR72" s="210"/>
      <c r="BS72" s="210"/>
      <c r="BT72" s="185" t="s">
        <v>3504</v>
      </c>
      <c r="BU72" s="185" t="s">
        <v>3505</v>
      </c>
      <c r="BV72" s="210"/>
      <c r="BW72" s="209"/>
      <c r="BX72" s="209"/>
      <c r="BY72" s="209"/>
      <c r="BZ72" s="211"/>
      <c r="CA72" s="211"/>
      <c r="CB72" s="211"/>
      <c r="CC72" s="211"/>
      <c r="CD72" s="211"/>
      <c r="CE72" s="211"/>
      <c r="CF72" s="187" t="s">
        <v>3506</v>
      </c>
      <c r="CG72" s="211"/>
      <c r="CH72" s="211"/>
      <c r="CI72" s="211"/>
      <c r="CJ72" s="211"/>
      <c r="CK72" s="187" t="s">
        <v>3507</v>
      </c>
      <c r="CL72" s="187" t="s">
        <v>3508</v>
      </c>
      <c r="CM72" s="187" t="s">
        <v>3509</v>
      </c>
      <c r="CN72" s="188" t="s">
        <v>3510</v>
      </c>
      <c r="CO72" s="187" t="s">
        <v>3511</v>
      </c>
      <c r="CP72" s="211"/>
      <c r="CQ72" s="211"/>
      <c r="CR72" s="211"/>
      <c r="CS72" s="187" t="s">
        <v>3512</v>
      </c>
      <c r="CT72" s="187" t="s">
        <v>3513</v>
      </c>
      <c r="CU72" s="211"/>
      <c r="CV72" s="211"/>
      <c r="CW72" s="211"/>
      <c r="CX72" s="211"/>
      <c r="CY72" s="187" t="s">
        <v>3514</v>
      </c>
      <c r="CZ72" s="211"/>
      <c r="DA72" s="211"/>
      <c r="DB72" s="211"/>
      <c r="DC72" s="187" t="s">
        <v>3515</v>
      </c>
      <c r="DD72" s="187" t="s">
        <v>3516</v>
      </c>
      <c r="DE72" s="211"/>
      <c r="DF72"/>
      <c r="DG72" s="73"/>
    </row>
    <row r="73" spans="2:111" ht="15" customHeight="1">
      <c r="B73" s="207"/>
      <c r="C73" s="27"/>
      <c r="D73" s="247" t="s">
        <v>531</v>
      </c>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08"/>
      <c r="AG73" s="73"/>
      <c r="AH73" s="209"/>
      <c r="AI73" s="209"/>
      <c r="AJ73" s="209"/>
      <c r="AK73" s="209"/>
      <c r="AL73" s="181" t="str">
        <f t="shared" si="2"/>
        <v>Hidalgotitlán</v>
      </c>
      <c r="AM73" s="181" t="str">
        <f t="shared" si="3"/>
        <v>30070</v>
      </c>
      <c r="AN73"/>
      <c r="AO73" s="209"/>
      <c r="AP73" s="148">
        <v>71</v>
      </c>
      <c r="AQ73" s="210"/>
      <c r="AR73" s="210"/>
      <c r="AS73" s="210"/>
      <c r="AT73" s="210"/>
      <c r="AU73" s="210"/>
      <c r="AV73" s="210"/>
      <c r="AW73" s="185" t="s">
        <v>3517</v>
      </c>
      <c r="AX73" s="210"/>
      <c r="AY73" s="210"/>
      <c r="AZ73" s="210"/>
      <c r="BA73" s="210"/>
      <c r="BB73" s="185" t="s">
        <v>3518</v>
      </c>
      <c r="BC73" s="185" t="s">
        <v>3519</v>
      </c>
      <c r="BD73" s="185" t="s">
        <v>3520</v>
      </c>
      <c r="BE73" s="186" t="s">
        <v>3521</v>
      </c>
      <c r="BF73" s="185" t="s">
        <v>3522</v>
      </c>
      <c r="BG73" s="210"/>
      <c r="BH73" s="210"/>
      <c r="BI73" s="210"/>
      <c r="BJ73" s="185" t="s">
        <v>3523</v>
      </c>
      <c r="BK73" s="185" t="s">
        <v>3524</v>
      </c>
      <c r="BL73" s="210"/>
      <c r="BM73" s="210"/>
      <c r="BN73" s="210"/>
      <c r="BO73" s="210"/>
      <c r="BP73" s="185" t="s">
        <v>3525</v>
      </c>
      <c r="BQ73" s="210"/>
      <c r="BR73" s="210"/>
      <c r="BS73" s="210"/>
      <c r="BT73" s="185" t="s">
        <v>3526</v>
      </c>
      <c r="BU73" s="185" t="s">
        <v>3527</v>
      </c>
      <c r="BV73" s="210"/>
      <c r="BW73" s="209"/>
      <c r="BX73" s="209"/>
      <c r="BY73" s="209"/>
      <c r="BZ73" s="211"/>
      <c r="CA73" s="211"/>
      <c r="CB73" s="211"/>
      <c r="CC73" s="211"/>
      <c r="CD73" s="211"/>
      <c r="CE73" s="211"/>
      <c r="CF73" s="187" t="s">
        <v>3528</v>
      </c>
      <c r="CG73" s="211"/>
      <c r="CH73" s="211"/>
      <c r="CI73" s="211"/>
      <c r="CJ73" s="211"/>
      <c r="CK73" s="187" t="s">
        <v>3529</v>
      </c>
      <c r="CL73" s="187" t="s">
        <v>3530</v>
      </c>
      <c r="CM73" s="187" t="s">
        <v>3531</v>
      </c>
      <c r="CN73" s="188" t="s">
        <v>949</v>
      </c>
      <c r="CO73" s="187" t="s">
        <v>3532</v>
      </c>
      <c r="CP73" s="211"/>
      <c r="CQ73" s="211"/>
      <c r="CR73" s="211"/>
      <c r="CS73" s="187" t="s">
        <v>3533</v>
      </c>
      <c r="CT73" s="187" t="s">
        <v>3534</v>
      </c>
      <c r="CU73" s="211"/>
      <c r="CV73" s="211"/>
      <c r="CW73" s="211"/>
      <c r="CX73" s="211"/>
      <c r="CY73" s="187" t="s">
        <v>3535</v>
      </c>
      <c r="CZ73" s="211"/>
      <c r="DA73" s="211"/>
      <c r="DB73" s="211"/>
      <c r="DC73" s="187" t="s">
        <v>3536</v>
      </c>
      <c r="DD73" s="187" t="s">
        <v>3537</v>
      </c>
      <c r="DE73" s="211"/>
      <c r="DF73"/>
      <c r="DG73" s="73"/>
    </row>
    <row r="74" spans="2:111" ht="6.75" customHeight="1">
      <c r="B74" s="207"/>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208"/>
      <c r="AG74" s="73"/>
      <c r="AH74" s="209"/>
      <c r="AI74" s="209"/>
      <c r="AJ74" s="209"/>
      <c r="AK74" s="209"/>
      <c r="AL74" s="181" t="str">
        <f t="shared" si="2"/>
        <v>Huatusco</v>
      </c>
      <c r="AM74" s="181" t="str">
        <f t="shared" si="3"/>
        <v>30071</v>
      </c>
      <c r="AN74"/>
      <c r="AO74" s="209"/>
      <c r="AP74" s="148">
        <v>72</v>
      </c>
      <c r="AQ74" s="210"/>
      <c r="AR74" s="210"/>
      <c r="AS74" s="210"/>
      <c r="AT74" s="210"/>
      <c r="AU74" s="210"/>
      <c r="AV74" s="210"/>
      <c r="AW74" s="185" t="s">
        <v>3538</v>
      </c>
      <c r="AX74" s="210"/>
      <c r="AY74" s="210"/>
      <c r="AZ74" s="210"/>
      <c r="BA74" s="210"/>
      <c r="BB74" s="185" t="s">
        <v>3539</v>
      </c>
      <c r="BC74" s="185" t="s">
        <v>3540</v>
      </c>
      <c r="BD74" s="185" t="s">
        <v>3541</v>
      </c>
      <c r="BE74" s="186" t="s">
        <v>3542</v>
      </c>
      <c r="BF74" s="185" t="s">
        <v>3543</v>
      </c>
      <c r="BG74" s="210"/>
      <c r="BH74" s="210"/>
      <c r="BI74" s="210"/>
      <c r="BJ74" s="185" t="s">
        <v>3544</v>
      </c>
      <c r="BK74" s="185" t="s">
        <v>3545</v>
      </c>
      <c r="BL74" s="210"/>
      <c r="BM74" s="210"/>
      <c r="BN74" s="210"/>
      <c r="BO74" s="210"/>
      <c r="BP74" s="185" t="s">
        <v>3546</v>
      </c>
      <c r="BQ74" s="210"/>
      <c r="BR74" s="210"/>
      <c r="BS74" s="210"/>
      <c r="BT74" s="185" t="s">
        <v>3547</v>
      </c>
      <c r="BU74" s="185" t="s">
        <v>3548</v>
      </c>
      <c r="BV74" s="210"/>
      <c r="BW74" s="209"/>
      <c r="BX74" s="209"/>
      <c r="BY74" s="209"/>
      <c r="BZ74" s="211"/>
      <c r="CA74" s="211"/>
      <c r="CB74" s="211"/>
      <c r="CC74" s="211"/>
      <c r="CD74" s="211"/>
      <c r="CE74" s="211"/>
      <c r="CF74" s="187" t="s">
        <v>3549</v>
      </c>
      <c r="CG74" s="211"/>
      <c r="CH74" s="211"/>
      <c r="CI74" s="211"/>
      <c r="CJ74" s="211"/>
      <c r="CK74" s="187" t="s">
        <v>3550</v>
      </c>
      <c r="CL74" s="187" t="s">
        <v>3551</v>
      </c>
      <c r="CM74" s="187" t="s">
        <v>3552</v>
      </c>
      <c r="CN74" s="188" t="s">
        <v>3553</v>
      </c>
      <c r="CO74" s="187" t="s">
        <v>3554</v>
      </c>
      <c r="CP74" s="211"/>
      <c r="CQ74" s="211"/>
      <c r="CR74" s="211"/>
      <c r="CS74" s="187" t="s">
        <v>3555</v>
      </c>
      <c r="CT74" s="187" t="s">
        <v>3556</v>
      </c>
      <c r="CU74" s="211"/>
      <c r="CV74" s="211"/>
      <c r="CW74" s="211"/>
      <c r="CX74" s="211"/>
      <c r="CY74" s="187" t="s">
        <v>1038</v>
      </c>
      <c r="CZ74" s="211"/>
      <c r="DA74" s="211"/>
      <c r="DB74" s="211"/>
      <c r="DC74" s="187" t="s">
        <v>3557</v>
      </c>
      <c r="DD74" s="187" t="s">
        <v>3558</v>
      </c>
      <c r="DE74" s="211"/>
      <c r="DF74"/>
      <c r="DG74" s="73"/>
    </row>
    <row r="75" spans="2:111" ht="36" customHeight="1">
      <c r="B75" s="207"/>
      <c r="C75" s="247" t="s">
        <v>660</v>
      </c>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08"/>
      <c r="AG75" s="73"/>
      <c r="AH75" s="209"/>
      <c r="AI75" s="209"/>
      <c r="AJ75" s="209"/>
      <c r="AK75" s="209"/>
      <c r="AL75" s="181" t="str">
        <f t="shared" si="2"/>
        <v>Huayacocotla</v>
      </c>
      <c r="AM75" s="181" t="str">
        <f t="shared" si="3"/>
        <v>30072</v>
      </c>
      <c r="AN75"/>
      <c r="AO75" s="209"/>
      <c r="AP75" s="148">
        <v>73</v>
      </c>
      <c r="AQ75" s="210"/>
      <c r="AR75" s="210"/>
      <c r="AS75" s="210"/>
      <c r="AT75" s="210"/>
      <c r="AU75" s="210"/>
      <c r="AV75" s="210"/>
      <c r="AW75" s="185" t="s">
        <v>3559</v>
      </c>
      <c r="AX75" s="210"/>
      <c r="AY75" s="210"/>
      <c r="AZ75" s="210"/>
      <c r="BA75" s="210"/>
      <c r="BB75" s="185" t="s">
        <v>3560</v>
      </c>
      <c r="BC75" s="185" t="s">
        <v>3561</v>
      </c>
      <c r="BD75" s="185" t="s">
        <v>3562</v>
      </c>
      <c r="BE75" s="186" t="s">
        <v>3563</v>
      </c>
      <c r="BF75" s="185" t="s">
        <v>3564</v>
      </c>
      <c r="BG75" s="210"/>
      <c r="BH75" s="210"/>
      <c r="BI75" s="210"/>
      <c r="BJ75" s="185" t="s">
        <v>3565</v>
      </c>
      <c r="BK75" s="185" t="s">
        <v>3566</v>
      </c>
      <c r="BL75" s="210"/>
      <c r="BM75" s="210"/>
      <c r="BN75" s="210"/>
      <c r="BO75" s="210"/>
      <c r="BP75" s="185" t="s">
        <v>3567</v>
      </c>
      <c r="BQ75" s="210"/>
      <c r="BR75" s="210"/>
      <c r="BS75" s="210"/>
      <c r="BT75" s="185" t="s">
        <v>3568</v>
      </c>
      <c r="BU75" s="185" t="s">
        <v>3569</v>
      </c>
      <c r="BV75" s="210"/>
      <c r="BW75" s="209"/>
      <c r="BX75" s="209"/>
      <c r="BY75" s="209"/>
      <c r="BZ75" s="211"/>
      <c r="CA75" s="211"/>
      <c r="CB75" s="211"/>
      <c r="CC75" s="211"/>
      <c r="CD75" s="211"/>
      <c r="CE75" s="211"/>
      <c r="CF75" s="187" t="s">
        <v>3570</v>
      </c>
      <c r="CG75" s="211"/>
      <c r="CH75" s="211"/>
      <c r="CI75" s="211"/>
      <c r="CJ75" s="211"/>
      <c r="CK75" s="187" t="s">
        <v>3571</v>
      </c>
      <c r="CL75" s="187" t="s">
        <v>3572</v>
      </c>
      <c r="CM75" s="187" t="s">
        <v>3573</v>
      </c>
      <c r="CN75" s="188" t="s">
        <v>2023</v>
      </c>
      <c r="CO75" s="187" t="s">
        <v>3574</v>
      </c>
      <c r="CP75" s="211"/>
      <c r="CQ75" s="211"/>
      <c r="CR75" s="211"/>
      <c r="CS75" s="187" t="s">
        <v>3575</v>
      </c>
      <c r="CT75" s="187" t="s">
        <v>2181</v>
      </c>
      <c r="CU75" s="211"/>
      <c r="CV75" s="211"/>
      <c r="CW75" s="211"/>
      <c r="CX75" s="211"/>
      <c r="CY75" s="187" t="s">
        <v>3576</v>
      </c>
      <c r="CZ75" s="211"/>
      <c r="DA75" s="211"/>
      <c r="DB75" s="211"/>
      <c r="DC75" s="187" t="s">
        <v>3577</v>
      </c>
      <c r="DD75" s="187" t="s">
        <v>3578</v>
      </c>
      <c r="DE75" s="211"/>
      <c r="DF75"/>
      <c r="DG75" s="73"/>
    </row>
    <row r="76" spans="2:111" ht="6.75" customHeight="1">
      <c r="B76" s="20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08"/>
      <c r="AG76" s="73"/>
      <c r="AH76" s="209"/>
      <c r="AI76" s="209"/>
      <c r="AJ76" s="209"/>
      <c r="AK76" s="209"/>
      <c r="AL76" s="181" t="str">
        <f t="shared" si="2"/>
        <v>Hueyapan de Ocampo</v>
      </c>
      <c r="AM76" s="181" t="str">
        <f t="shared" si="3"/>
        <v>30073</v>
      </c>
      <c r="AN76"/>
      <c r="AO76" s="209"/>
      <c r="AP76" s="148">
        <v>74</v>
      </c>
      <c r="AQ76" s="210"/>
      <c r="AR76" s="210"/>
      <c r="AS76" s="210"/>
      <c r="AT76" s="210"/>
      <c r="AU76" s="210"/>
      <c r="AV76" s="210"/>
      <c r="AW76" s="185" t="s">
        <v>3579</v>
      </c>
      <c r="AX76" s="210"/>
      <c r="AY76" s="210"/>
      <c r="AZ76" s="210"/>
      <c r="BA76" s="210"/>
      <c r="BB76" s="185" t="s">
        <v>3580</v>
      </c>
      <c r="BC76" s="185" t="s">
        <v>3581</v>
      </c>
      <c r="BD76" s="185" t="s">
        <v>3582</v>
      </c>
      <c r="BE76" s="186" t="s">
        <v>3583</v>
      </c>
      <c r="BF76" s="185" t="s">
        <v>3584</v>
      </c>
      <c r="BG76" s="210"/>
      <c r="BH76" s="210"/>
      <c r="BI76" s="210"/>
      <c r="BJ76" s="185" t="s">
        <v>3585</v>
      </c>
      <c r="BK76" s="185" t="s">
        <v>3586</v>
      </c>
      <c r="BL76" s="210"/>
      <c r="BM76" s="210"/>
      <c r="BN76" s="210"/>
      <c r="BO76" s="210"/>
      <c r="BP76" s="210">
        <v>26099</v>
      </c>
      <c r="BQ76" s="210"/>
      <c r="BR76" s="210"/>
      <c r="BS76" s="210"/>
      <c r="BT76" s="185" t="s">
        <v>3587</v>
      </c>
      <c r="BU76" s="185" t="s">
        <v>3588</v>
      </c>
      <c r="BV76" s="210"/>
      <c r="BW76" s="209"/>
      <c r="BX76" s="209"/>
      <c r="BY76" s="209"/>
      <c r="BZ76" s="211"/>
      <c r="CA76" s="211"/>
      <c r="CB76" s="211"/>
      <c r="CC76" s="211"/>
      <c r="CD76" s="211"/>
      <c r="CE76" s="211"/>
      <c r="CF76" s="187" t="s">
        <v>2023</v>
      </c>
      <c r="CG76" s="211"/>
      <c r="CH76" s="211"/>
      <c r="CI76" s="211"/>
      <c r="CJ76" s="211"/>
      <c r="CK76" s="187" t="s">
        <v>3589</v>
      </c>
      <c r="CL76" s="187" t="s">
        <v>3590</v>
      </c>
      <c r="CM76" s="187" t="s">
        <v>3591</v>
      </c>
      <c r="CN76" s="188" t="s">
        <v>3592</v>
      </c>
      <c r="CO76" s="187" t="s">
        <v>3593</v>
      </c>
      <c r="CP76" s="211"/>
      <c r="CQ76" s="211"/>
      <c r="CR76" s="211"/>
      <c r="CS76" s="187" t="s">
        <v>3594</v>
      </c>
      <c r="CT76" s="187" t="s">
        <v>3595</v>
      </c>
      <c r="CU76" s="211"/>
      <c r="CV76" s="211"/>
      <c r="CW76" s="211"/>
      <c r="CX76" s="211"/>
      <c r="CY76" s="187" t="s">
        <v>274</v>
      </c>
      <c r="CZ76" s="211"/>
      <c r="DA76" s="211"/>
      <c r="DB76" s="211"/>
      <c r="DC76" s="187" t="s">
        <v>3596</v>
      </c>
      <c r="DD76" s="187" t="s">
        <v>3597</v>
      </c>
      <c r="DE76" s="211"/>
      <c r="DF76"/>
      <c r="DG76" s="73"/>
    </row>
    <row r="77" spans="2:111" ht="72" customHeight="1">
      <c r="B77" s="207"/>
      <c r="C77" s="257" t="s">
        <v>665</v>
      </c>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08"/>
      <c r="AG77" s="73"/>
      <c r="AH77" s="209"/>
      <c r="AI77" s="209"/>
      <c r="AJ77" s="209"/>
      <c r="AK77" s="209"/>
      <c r="AL77" s="181" t="str">
        <f t="shared" si="2"/>
        <v>Huiloapan de Cuauhtémoc</v>
      </c>
      <c r="AM77" s="181" t="str">
        <f t="shared" si="3"/>
        <v>30074</v>
      </c>
      <c r="AN77"/>
      <c r="AO77" s="209"/>
      <c r="AP77" s="148">
        <v>75</v>
      </c>
      <c r="AQ77" s="210"/>
      <c r="AR77" s="210"/>
      <c r="AS77" s="210"/>
      <c r="AT77" s="210"/>
      <c r="AU77" s="210"/>
      <c r="AV77" s="210"/>
      <c r="AW77" s="185" t="s">
        <v>3598</v>
      </c>
      <c r="AX77" s="210"/>
      <c r="AY77" s="210"/>
      <c r="AZ77" s="210"/>
      <c r="BA77" s="210"/>
      <c r="BB77" s="185" t="s">
        <v>3599</v>
      </c>
      <c r="BC77" s="185" t="s">
        <v>3600</v>
      </c>
      <c r="BD77" s="185" t="s">
        <v>3601</v>
      </c>
      <c r="BE77" s="186" t="s">
        <v>3602</v>
      </c>
      <c r="BF77" s="185" t="s">
        <v>3603</v>
      </c>
      <c r="BG77" s="210"/>
      <c r="BH77" s="210"/>
      <c r="BI77" s="210"/>
      <c r="BJ77" s="185" t="s">
        <v>3604</v>
      </c>
      <c r="BK77" s="185" t="s">
        <v>3605</v>
      </c>
      <c r="BL77" s="210"/>
      <c r="BM77" s="210"/>
      <c r="BN77" s="210"/>
      <c r="BO77" s="210"/>
      <c r="BP77" s="210"/>
      <c r="BQ77" s="210"/>
      <c r="BR77" s="210"/>
      <c r="BS77" s="210"/>
      <c r="BT77" s="185" t="s">
        <v>3606</v>
      </c>
      <c r="BU77" s="185" t="s">
        <v>3607</v>
      </c>
      <c r="BV77" s="210"/>
      <c r="BW77" s="209"/>
      <c r="BX77" s="209"/>
      <c r="BY77" s="209"/>
      <c r="BZ77" s="211"/>
      <c r="CA77" s="211"/>
      <c r="CB77" s="211"/>
      <c r="CC77" s="211"/>
      <c r="CD77" s="211"/>
      <c r="CE77" s="211"/>
      <c r="CF77" s="187" t="s">
        <v>3608</v>
      </c>
      <c r="CG77" s="211"/>
      <c r="CH77" s="211"/>
      <c r="CI77" s="211"/>
      <c r="CJ77" s="211"/>
      <c r="CK77" s="187" t="s">
        <v>3609</v>
      </c>
      <c r="CL77" s="187" t="s">
        <v>3610</v>
      </c>
      <c r="CM77" s="187" t="s">
        <v>3611</v>
      </c>
      <c r="CN77" s="188" t="s">
        <v>3612</v>
      </c>
      <c r="CO77" s="187" t="s">
        <v>3613</v>
      </c>
      <c r="CP77" s="211"/>
      <c r="CQ77" s="211"/>
      <c r="CR77" s="211"/>
      <c r="CS77" s="187" t="s">
        <v>3614</v>
      </c>
      <c r="CT77" s="187" t="s">
        <v>3615</v>
      </c>
      <c r="CU77" s="211"/>
      <c r="CV77" s="211"/>
      <c r="CW77" s="211"/>
      <c r="CX77" s="211"/>
      <c r="CY77" s="211"/>
      <c r="CZ77" s="211"/>
      <c r="DA77" s="211"/>
      <c r="DB77" s="211"/>
      <c r="DC77" s="187" t="s">
        <v>3616</v>
      </c>
      <c r="DD77" s="187" t="s">
        <v>3617</v>
      </c>
      <c r="DE77" s="211"/>
      <c r="DF77"/>
      <c r="DG77" s="73"/>
    </row>
    <row r="78" spans="2:111" ht="6.75" customHeight="1">
      <c r="B78" s="20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08"/>
      <c r="AG78" s="73"/>
      <c r="AH78" s="209"/>
      <c r="AI78" s="209"/>
      <c r="AJ78" s="209"/>
      <c r="AK78" s="209"/>
      <c r="AL78" s="181" t="str">
        <f t="shared" si="2"/>
        <v>Ignacio de la Llave</v>
      </c>
      <c r="AM78" s="181" t="str">
        <f t="shared" si="3"/>
        <v>30075</v>
      </c>
      <c r="AN78"/>
      <c r="AO78" s="209"/>
      <c r="AP78" s="148">
        <v>76</v>
      </c>
      <c r="AQ78" s="210"/>
      <c r="AR78" s="210"/>
      <c r="AS78" s="210"/>
      <c r="AT78" s="210"/>
      <c r="AU78" s="210"/>
      <c r="AV78" s="210"/>
      <c r="AW78" s="185" t="s">
        <v>3618</v>
      </c>
      <c r="AX78" s="210"/>
      <c r="AY78" s="210"/>
      <c r="AZ78" s="210"/>
      <c r="BA78" s="210"/>
      <c r="BB78" s="185" t="s">
        <v>3619</v>
      </c>
      <c r="BC78" s="185" t="s">
        <v>3620</v>
      </c>
      <c r="BD78" s="185" t="s">
        <v>3621</v>
      </c>
      <c r="BE78" s="186" t="s">
        <v>3622</v>
      </c>
      <c r="BF78" s="185" t="s">
        <v>3623</v>
      </c>
      <c r="BG78" s="210"/>
      <c r="BH78" s="210"/>
      <c r="BI78" s="210"/>
      <c r="BJ78" s="185" t="s">
        <v>3624</v>
      </c>
      <c r="BK78" s="185" t="s">
        <v>3625</v>
      </c>
      <c r="BL78" s="210"/>
      <c r="BM78" s="210"/>
      <c r="BN78" s="210"/>
      <c r="BO78" s="210"/>
      <c r="BP78" s="210"/>
      <c r="BQ78" s="210"/>
      <c r="BR78" s="210"/>
      <c r="BS78" s="210"/>
      <c r="BT78" s="185" t="s">
        <v>3626</v>
      </c>
      <c r="BU78" s="185" t="s">
        <v>3627</v>
      </c>
      <c r="BV78" s="210"/>
      <c r="BW78" s="209"/>
      <c r="BX78" s="209"/>
      <c r="BY78" s="209"/>
      <c r="BZ78" s="211"/>
      <c r="CA78" s="211"/>
      <c r="CB78" s="211"/>
      <c r="CC78" s="211"/>
      <c r="CD78" s="211"/>
      <c r="CE78" s="211"/>
      <c r="CF78" s="187" t="s">
        <v>3628</v>
      </c>
      <c r="CG78" s="211"/>
      <c r="CH78" s="211"/>
      <c r="CI78" s="211"/>
      <c r="CJ78" s="211"/>
      <c r="CK78" s="187" t="s">
        <v>3629</v>
      </c>
      <c r="CL78" s="187" t="s">
        <v>3630</v>
      </c>
      <c r="CM78" s="187" t="s">
        <v>3110</v>
      </c>
      <c r="CN78" s="188" t="s">
        <v>3631</v>
      </c>
      <c r="CO78" s="187" t="s">
        <v>3632</v>
      </c>
      <c r="CP78" s="211"/>
      <c r="CQ78" s="211"/>
      <c r="CR78" s="211"/>
      <c r="CS78" s="187" t="s">
        <v>3633</v>
      </c>
      <c r="CT78" s="187" t="s">
        <v>2552</v>
      </c>
      <c r="CU78" s="211"/>
      <c r="CV78" s="211"/>
      <c r="CW78" s="211"/>
      <c r="CX78" s="211"/>
      <c r="CY78" s="211"/>
      <c r="CZ78" s="211"/>
      <c r="DA78" s="211"/>
      <c r="DB78" s="211"/>
      <c r="DC78" s="187" t="s">
        <v>3634</v>
      </c>
      <c r="DD78" s="187" t="s">
        <v>3635</v>
      </c>
      <c r="DE78" s="211"/>
      <c r="DF78"/>
      <c r="DG78" s="73"/>
    </row>
    <row r="79" spans="2:111" ht="15" customHeight="1">
      <c r="B79" s="207"/>
      <c r="C79" s="257" t="s">
        <v>752</v>
      </c>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08"/>
      <c r="AG79" s="73"/>
      <c r="AH79" s="209"/>
      <c r="AI79" s="209"/>
      <c r="AJ79" s="209"/>
      <c r="AK79" s="209"/>
      <c r="AL79" s="181" t="str">
        <f t="shared" si="2"/>
        <v>Ilamatlán</v>
      </c>
      <c r="AM79" s="181" t="str">
        <f t="shared" si="3"/>
        <v>30076</v>
      </c>
      <c r="AN79"/>
      <c r="AO79" s="209"/>
      <c r="AP79" s="148">
        <v>77</v>
      </c>
      <c r="AQ79" s="210"/>
      <c r="AR79" s="210"/>
      <c r="AS79" s="210"/>
      <c r="AT79" s="210"/>
      <c r="AU79" s="210"/>
      <c r="AV79" s="210"/>
      <c r="AW79" s="185" t="s">
        <v>3636</v>
      </c>
      <c r="AX79" s="210"/>
      <c r="AY79" s="210"/>
      <c r="AZ79" s="210"/>
      <c r="BA79" s="210"/>
      <c r="BB79" s="185" t="s">
        <v>3637</v>
      </c>
      <c r="BC79" s="185" t="s">
        <v>3638</v>
      </c>
      <c r="BD79" s="185" t="s">
        <v>3639</v>
      </c>
      <c r="BE79" s="186" t="s">
        <v>3640</v>
      </c>
      <c r="BF79" s="185" t="s">
        <v>3641</v>
      </c>
      <c r="BG79" s="210"/>
      <c r="BH79" s="210"/>
      <c r="BI79" s="210"/>
      <c r="BJ79" s="185" t="s">
        <v>3642</v>
      </c>
      <c r="BK79" s="185" t="s">
        <v>3643</v>
      </c>
      <c r="BL79" s="210"/>
      <c r="BM79" s="210"/>
      <c r="BN79" s="210"/>
      <c r="BO79" s="210"/>
      <c r="BP79" s="210"/>
      <c r="BQ79" s="210"/>
      <c r="BR79" s="210"/>
      <c r="BS79" s="210"/>
      <c r="BT79" s="185" t="s">
        <v>3644</v>
      </c>
      <c r="BU79" s="185" t="s">
        <v>3645</v>
      </c>
      <c r="BV79" s="210"/>
      <c r="BW79" s="209"/>
      <c r="BX79" s="209"/>
      <c r="BY79" s="209"/>
      <c r="BZ79" s="211"/>
      <c r="CA79" s="211"/>
      <c r="CB79" s="211"/>
      <c r="CC79" s="211"/>
      <c r="CD79" s="211"/>
      <c r="CE79" s="211"/>
      <c r="CF79" s="187" t="s">
        <v>3646</v>
      </c>
      <c r="CG79" s="211"/>
      <c r="CH79" s="211"/>
      <c r="CI79" s="211"/>
      <c r="CJ79" s="211"/>
      <c r="CK79" s="187" t="s">
        <v>3647</v>
      </c>
      <c r="CL79" s="187" t="s">
        <v>3648</v>
      </c>
      <c r="CM79" s="187" t="s">
        <v>3649</v>
      </c>
      <c r="CN79" s="188" t="s">
        <v>3650</v>
      </c>
      <c r="CO79" s="187" t="s">
        <v>3651</v>
      </c>
      <c r="CP79" s="211"/>
      <c r="CQ79" s="211"/>
      <c r="CR79" s="211"/>
      <c r="CS79" s="187" t="s">
        <v>3652</v>
      </c>
      <c r="CT79" s="187" t="s">
        <v>3653</v>
      </c>
      <c r="CU79" s="211"/>
      <c r="CV79" s="211"/>
      <c r="CW79" s="211"/>
      <c r="CX79" s="211"/>
      <c r="CY79" s="211"/>
      <c r="CZ79" s="211"/>
      <c r="DA79" s="211"/>
      <c r="DB79" s="211"/>
      <c r="DC79" s="187" t="s">
        <v>3654</v>
      </c>
      <c r="DD79" s="187" t="s">
        <v>3655</v>
      </c>
      <c r="DE79" s="211"/>
      <c r="DF79"/>
      <c r="DG79" s="73"/>
    </row>
    <row r="80" spans="2:111" ht="6.75" customHeight="1">
      <c r="B80" s="20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08"/>
      <c r="AG80" s="73"/>
      <c r="AH80" s="209"/>
      <c r="AI80" s="209"/>
      <c r="AJ80" s="209"/>
      <c r="AK80" s="209"/>
      <c r="AL80" s="181" t="str">
        <f t="shared" si="2"/>
        <v>Isla</v>
      </c>
      <c r="AM80" s="181" t="str">
        <f t="shared" si="3"/>
        <v>30077</v>
      </c>
      <c r="AN80"/>
      <c r="AO80" s="209"/>
      <c r="AP80" s="148">
        <v>78</v>
      </c>
      <c r="AQ80" s="210"/>
      <c r="AR80" s="210"/>
      <c r="AS80" s="210"/>
      <c r="AT80" s="210"/>
      <c r="AU80" s="210"/>
      <c r="AV80" s="210"/>
      <c r="AW80" s="185" t="s">
        <v>3656</v>
      </c>
      <c r="AX80" s="210"/>
      <c r="AY80" s="210"/>
      <c r="AZ80" s="210"/>
      <c r="BA80" s="210"/>
      <c r="BB80" s="185" t="s">
        <v>3657</v>
      </c>
      <c r="BC80" s="185" t="s">
        <v>3658</v>
      </c>
      <c r="BD80" s="185" t="s">
        <v>3659</v>
      </c>
      <c r="BE80" s="186" t="s">
        <v>3660</v>
      </c>
      <c r="BF80" s="185" t="s">
        <v>3661</v>
      </c>
      <c r="BG80" s="210"/>
      <c r="BH80" s="210"/>
      <c r="BI80" s="210"/>
      <c r="BJ80" s="185" t="s">
        <v>3662</v>
      </c>
      <c r="BK80" s="185" t="s">
        <v>3663</v>
      </c>
      <c r="BL80" s="210"/>
      <c r="BM80" s="210"/>
      <c r="BN80" s="210"/>
      <c r="BO80" s="210"/>
      <c r="BP80" s="210"/>
      <c r="BQ80" s="210"/>
      <c r="BR80" s="210"/>
      <c r="BS80" s="210"/>
      <c r="BT80" s="185" t="s">
        <v>3664</v>
      </c>
      <c r="BU80" s="185" t="s">
        <v>3665</v>
      </c>
      <c r="BV80" s="210"/>
      <c r="BW80" s="209"/>
      <c r="BX80" s="209"/>
      <c r="BY80" s="209"/>
      <c r="BZ80" s="211"/>
      <c r="CA80" s="211"/>
      <c r="CB80" s="211"/>
      <c r="CC80" s="211"/>
      <c r="CD80" s="211"/>
      <c r="CE80" s="211"/>
      <c r="CF80" s="187" t="s">
        <v>3666</v>
      </c>
      <c r="CG80" s="211"/>
      <c r="CH80" s="211"/>
      <c r="CI80" s="211"/>
      <c r="CJ80" s="211"/>
      <c r="CK80" s="187" t="s">
        <v>3667</v>
      </c>
      <c r="CL80" s="187" t="s">
        <v>3668</v>
      </c>
      <c r="CM80" s="187" t="s">
        <v>3669</v>
      </c>
      <c r="CN80" s="188" t="s">
        <v>3670</v>
      </c>
      <c r="CO80" s="187" t="s">
        <v>3671</v>
      </c>
      <c r="CP80" s="211"/>
      <c r="CQ80" s="211"/>
      <c r="CR80" s="211"/>
      <c r="CS80" s="187" t="s">
        <v>3672</v>
      </c>
      <c r="CT80" s="187" t="s">
        <v>3673</v>
      </c>
      <c r="CU80" s="211"/>
      <c r="CV80" s="211"/>
      <c r="CW80" s="211"/>
      <c r="CX80" s="211"/>
      <c r="CY80" s="211"/>
      <c r="CZ80" s="211"/>
      <c r="DA80" s="211"/>
      <c r="DB80" s="211"/>
      <c r="DC80" s="187" t="s">
        <v>3674</v>
      </c>
      <c r="DD80" s="187" t="s">
        <v>3675</v>
      </c>
      <c r="DE80" s="211"/>
      <c r="DF80"/>
      <c r="DG80" s="73"/>
    </row>
    <row r="81" spans="2:111" ht="146.1" customHeight="1">
      <c r="B81" s="207"/>
      <c r="C81" s="27"/>
      <c r="D81" s="257" t="s">
        <v>666</v>
      </c>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08"/>
      <c r="AG81" s="73"/>
      <c r="AH81" s="209"/>
      <c r="AI81" s="209"/>
      <c r="AJ81" s="209"/>
      <c r="AK81" s="209"/>
      <c r="AL81" s="181" t="str">
        <f t="shared" si="2"/>
        <v>Ixcatepec</v>
      </c>
      <c r="AM81" s="181" t="str">
        <f t="shared" si="3"/>
        <v>30078</v>
      </c>
      <c r="AN81"/>
      <c r="AO81" s="209"/>
      <c r="AP81" s="148">
        <v>79</v>
      </c>
      <c r="AQ81" s="210"/>
      <c r="AR81" s="210"/>
      <c r="AS81" s="210"/>
      <c r="AT81" s="210"/>
      <c r="AU81" s="210"/>
      <c r="AV81" s="210"/>
      <c r="AW81" s="185" t="s">
        <v>3676</v>
      </c>
      <c r="AX81" s="210"/>
      <c r="AY81" s="210"/>
      <c r="AZ81" s="210"/>
      <c r="BA81" s="210"/>
      <c r="BB81" s="185" t="s">
        <v>3677</v>
      </c>
      <c r="BC81" s="185" t="s">
        <v>3678</v>
      </c>
      <c r="BD81" s="185" t="s">
        <v>3679</v>
      </c>
      <c r="BE81" s="186" t="s">
        <v>3680</v>
      </c>
      <c r="BF81" s="185" t="s">
        <v>3681</v>
      </c>
      <c r="BG81" s="210"/>
      <c r="BH81" s="210"/>
      <c r="BI81" s="210"/>
      <c r="BJ81" s="185" t="s">
        <v>3682</v>
      </c>
      <c r="BK81" s="185" t="s">
        <v>3683</v>
      </c>
      <c r="BL81" s="210"/>
      <c r="BM81" s="210"/>
      <c r="BN81" s="210"/>
      <c r="BO81" s="210"/>
      <c r="BP81" s="210"/>
      <c r="BQ81" s="210"/>
      <c r="BR81" s="210"/>
      <c r="BS81" s="210"/>
      <c r="BT81" s="185" t="s">
        <v>3684</v>
      </c>
      <c r="BU81" s="185" t="s">
        <v>3685</v>
      </c>
      <c r="BV81" s="210"/>
      <c r="BW81" s="209"/>
      <c r="BX81" s="209"/>
      <c r="BY81" s="209"/>
      <c r="BZ81" s="211"/>
      <c r="CA81" s="211"/>
      <c r="CB81" s="211"/>
      <c r="CC81" s="211"/>
      <c r="CD81" s="211"/>
      <c r="CE81" s="211"/>
      <c r="CF81" s="187" t="s">
        <v>3686</v>
      </c>
      <c r="CG81" s="211"/>
      <c r="CH81" s="211"/>
      <c r="CI81" s="211"/>
      <c r="CJ81" s="211"/>
      <c r="CK81" s="187" t="s">
        <v>3687</v>
      </c>
      <c r="CL81" s="187" t="s">
        <v>3688</v>
      </c>
      <c r="CM81" s="187" t="s">
        <v>3689</v>
      </c>
      <c r="CN81" s="188" t="s">
        <v>3690</v>
      </c>
      <c r="CO81" s="187" t="s">
        <v>3691</v>
      </c>
      <c r="CP81" s="211"/>
      <c r="CQ81" s="211"/>
      <c r="CR81" s="211"/>
      <c r="CS81" s="187" t="s">
        <v>3692</v>
      </c>
      <c r="CT81" s="187" t="s">
        <v>3693</v>
      </c>
      <c r="CU81" s="211"/>
      <c r="CV81" s="211"/>
      <c r="CW81" s="211"/>
      <c r="CX81" s="211"/>
      <c r="CY81" s="211"/>
      <c r="CZ81" s="211"/>
      <c r="DA81" s="211"/>
      <c r="DB81" s="211"/>
      <c r="DC81" s="187" t="s">
        <v>3694</v>
      </c>
      <c r="DD81" s="187" t="s">
        <v>3695</v>
      </c>
      <c r="DE81" s="211"/>
      <c r="DF81"/>
      <c r="DG81" s="73"/>
    </row>
    <row r="82" spans="2:111" ht="6.75" customHeight="1">
      <c r="B82" s="20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08"/>
      <c r="AG82" s="73"/>
      <c r="AH82" s="209"/>
      <c r="AI82" s="209"/>
      <c r="AJ82" s="209"/>
      <c r="AK82" s="209"/>
      <c r="AL82" s="181" t="str">
        <f t="shared" si="2"/>
        <v>Ixhuacán de los Reyes</v>
      </c>
      <c r="AM82" s="181" t="str">
        <f t="shared" si="3"/>
        <v>30079</v>
      </c>
      <c r="AN82"/>
      <c r="AO82" s="209"/>
      <c r="AP82" s="148">
        <v>80</v>
      </c>
      <c r="AQ82" s="210"/>
      <c r="AR82" s="210"/>
      <c r="AS82" s="210"/>
      <c r="AT82" s="210"/>
      <c r="AU82" s="210"/>
      <c r="AV82" s="210"/>
      <c r="AW82" s="185" t="s">
        <v>3696</v>
      </c>
      <c r="AX82" s="210"/>
      <c r="AY82" s="210"/>
      <c r="AZ82" s="210"/>
      <c r="BA82" s="210"/>
      <c r="BB82" s="185" t="s">
        <v>3697</v>
      </c>
      <c r="BC82" s="185" t="s">
        <v>3698</v>
      </c>
      <c r="BD82" s="185" t="s">
        <v>3699</v>
      </c>
      <c r="BE82" s="186" t="s">
        <v>3700</v>
      </c>
      <c r="BF82" s="185" t="s">
        <v>3701</v>
      </c>
      <c r="BG82" s="210"/>
      <c r="BH82" s="210"/>
      <c r="BI82" s="210"/>
      <c r="BJ82" s="185" t="s">
        <v>3702</v>
      </c>
      <c r="BK82" s="185" t="s">
        <v>3703</v>
      </c>
      <c r="BL82" s="210"/>
      <c r="BM82" s="210"/>
      <c r="BN82" s="210"/>
      <c r="BO82" s="210"/>
      <c r="BP82" s="210"/>
      <c r="BQ82" s="210"/>
      <c r="BR82" s="210"/>
      <c r="BS82" s="210"/>
      <c r="BT82" s="185" t="s">
        <v>3704</v>
      </c>
      <c r="BU82" s="185" t="s">
        <v>3705</v>
      </c>
      <c r="BV82" s="210"/>
      <c r="BW82" s="209"/>
      <c r="BX82" s="209"/>
      <c r="BY82" s="209"/>
      <c r="BZ82" s="211"/>
      <c r="CA82" s="211"/>
      <c r="CB82" s="211"/>
      <c r="CC82" s="211"/>
      <c r="CD82" s="211"/>
      <c r="CE82" s="211"/>
      <c r="CF82" s="187" t="s">
        <v>2517</v>
      </c>
      <c r="CG82" s="211"/>
      <c r="CH82" s="211"/>
      <c r="CI82" s="211"/>
      <c r="CJ82" s="211"/>
      <c r="CK82" s="187" t="s">
        <v>3706</v>
      </c>
      <c r="CL82" s="187" t="s">
        <v>3707</v>
      </c>
      <c r="CM82" s="187" t="s">
        <v>1458</v>
      </c>
      <c r="CN82" s="188" t="s">
        <v>3708</v>
      </c>
      <c r="CO82" s="187" t="s">
        <v>3709</v>
      </c>
      <c r="CP82" s="211"/>
      <c r="CQ82" s="211"/>
      <c r="CR82" s="211"/>
      <c r="CS82" s="187" t="s">
        <v>3710</v>
      </c>
      <c r="CT82" s="187" t="s">
        <v>3711</v>
      </c>
      <c r="CU82" s="211"/>
      <c r="CV82" s="211"/>
      <c r="CW82" s="211"/>
      <c r="CX82" s="211"/>
      <c r="CY82" s="211"/>
      <c r="CZ82" s="211"/>
      <c r="DA82" s="211"/>
      <c r="DB82" s="211"/>
      <c r="DC82" s="187" t="s">
        <v>3712</v>
      </c>
      <c r="DD82" s="187" t="s">
        <v>3713</v>
      </c>
      <c r="DE82" s="211"/>
      <c r="DF82"/>
      <c r="DG82" s="73"/>
    </row>
    <row r="83" spans="2:111" ht="60" customHeight="1">
      <c r="B83" s="207"/>
      <c r="C83" s="247" t="s">
        <v>532</v>
      </c>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08"/>
      <c r="AG83" s="73"/>
      <c r="AH83" s="209"/>
      <c r="AI83" s="209"/>
      <c r="AJ83" s="209"/>
      <c r="AK83" s="209"/>
      <c r="AL83" s="181" t="str">
        <f t="shared" si="2"/>
        <v>Ixhuatlán del Café</v>
      </c>
      <c r="AM83" s="181" t="str">
        <f t="shared" si="3"/>
        <v>30080</v>
      </c>
      <c r="AN83"/>
      <c r="AO83" s="209"/>
      <c r="AP83" s="148">
        <v>81</v>
      </c>
      <c r="AQ83" s="210"/>
      <c r="AR83" s="210"/>
      <c r="AS83" s="210"/>
      <c r="AT83" s="210"/>
      <c r="AU83" s="210"/>
      <c r="AV83" s="210"/>
      <c r="AW83" s="185" t="s">
        <v>3714</v>
      </c>
      <c r="AX83" s="210"/>
      <c r="AY83" s="210"/>
      <c r="AZ83" s="210"/>
      <c r="BA83" s="210"/>
      <c r="BB83" s="185" t="s">
        <v>3715</v>
      </c>
      <c r="BC83" s="185" t="s">
        <v>3716</v>
      </c>
      <c r="BD83" s="185" t="s">
        <v>3717</v>
      </c>
      <c r="BE83" s="186" t="s">
        <v>3718</v>
      </c>
      <c r="BF83" s="185" t="s">
        <v>3719</v>
      </c>
      <c r="BG83" s="210"/>
      <c r="BH83" s="210"/>
      <c r="BI83" s="210"/>
      <c r="BJ83" s="185" t="s">
        <v>3720</v>
      </c>
      <c r="BK83" s="185" t="s">
        <v>3721</v>
      </c>
      <c r="BL83" s="210"/>
      <c r="BM83" s="210"/>
      <c r="BN83" s="210"/>
      <c r="BO83" s="210"/>
      <c r="BP83" s="210"/>
      <c r="BQ83" s="210"/>
      <c r="BR83" s="210"/>
      <c r="BS83" s="210"/>
      <c r="BT83" s="185" t="s">
        <v>3722</v>
      </c>
      <c r="BU83" s="185" t="s">
        <v>3723</v>
      </c>
      <c r="BV83" s="210"/>
      <c r="BW83" s="209"/>
      <c r="BX83" s="209"/>
      <c r="BY83" s="209"/>
      <c r="BZ83" s="211"/>
      <c r="CA83" s="211"/>
      <c r="CB83" s="211"/>
      <c r="CC83" s="211"/>
      <c r="CD83" s="211"/>
      <c r="CE83" s="211"/>
      <c r="CF83" s="187" t="s">
        <v>3724</v>
      </c>
      <c r="CG83" s="211"/>
      <c r="CH83" s="211"/>
      <c r="CI83" s="211"/>
      <c r="CJ83" s="211"/>
      <c r="CK83" s="187" t="s">
        <v>3725</v>
      </c>
      <c r="CL83" s="187" t="s">
        <v>3726</v>
      </c>
      <c r="CM83" s="187" t="s">
        <v>3727</v>
      </c>
      <c r="CN83" s="188" t="s">
        <v>3728</v>
      </c>
      <c r="CO83" s="187" t="s">
        <v>3729</v>
      </c>
      <c r="CP83" s="211"/>
      <c r="CQ83" s="211"/>
      <c r="CR83" s="211"/>
      <c r="CS83" s="187" t="s">
        <v>3730</v>
      </c>
      <c r="CT83" s="187" t="s">
        <v>3731</v>
      </c>
      <c r="CU83" s="211"/>
      <c r="CV83" s="211"/>
      <c r="CW83" s="211"/>
      <c r="CX83" s="211"/>
      <c r="CY83" s="211"/>
      <c r="CZ83" s="211"/>
      <c r="DA83" s="211"/>
      <c r="DB83" s="211"/>
      <c r="DC83" s="187" t="s">
        <v>3732</v>
      </c>
      <c r="DD83" s="187" t="s">
        <v>3733</v>
      </c>
      <c r="DE83" s="211"/>
      <c r="DF83"/>
      <c r="DG83" s="73"/>
    </row>
    <row r="84" spans="2:111" ht="6.75" customHeight="1">
      <c r="B84" s="207"/>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08"/>
      <c r="AG84" s="73"/>
      <c r="AH84" s="209"/>
      <c r="AI84" s="209"/>
      <c r="AJ84" s="209"/>
      <c r="AK84" s="209"/>
      <c r="AL84" s="181" t="str">
        <f t="shared" si="2"/>
        <v>Ixhuatlancillo</v>
      </c>
      <c r="AM84" s="181" t="str">
        <f t="shared" si="3"/>
        <v>30081</v>
      </c>
      <c r="AN84"/>
      <c r="AO84" s="209"/>
      <c r="AP84" s="148">
        <v>82</v>
      </c>
      <c r="AQ84" s="210"/>
      <c r="AR84" s="210"/>
      <c r="AS84" s="210"/>
      <c r="AT84" s="210"/>
      <c r="AU84" s="210"/>
      <c r="AV84" s="210"/>
      <c r="AW84" s="185" t="s">
        <v>3734</v>
      </c>
      <c r="AX84" s="210"/>
      <c r="AY84" s="210"/>
      <c r="AZ84" s="210"/>
      <c r="BA84" s="210"/>
      <c r="BB84" s="185" t="s">
        <v>3735</v>
      </c>
      <c r="BC84" s="185" t="s">
        <v>3736</v>
      </c>
      <c r="BD84" s="185" t="s">
        <v>3737</v>
      </c>
      <c r="BE84" s="186" t="s">
        <v>3738</v>
      </c>
      <c r="BF84" s="185" t="s">
        <v>3739</v>
      </c>
      <c r="BG84" s="210"/>
      <c r="BH84" s="210"/>
      <c r="BI84" s="210"/>
      <c r="BJ84" s="185" t="s">
        <v>3740</v>
      </c>
      <c r="BK84" s="185" t="s">
        <v>3741</v>
      </c>
      <c r="BL84" s="210"/>
      <c r="BM84" s="210"/>
      <c r="BN84" s="210"/>
      <c r="BO84" s="210"/>
      <c r="BP84" s="210"/>
      <c r="BQ84" s="210"/>
      <c r="BR84" s="210"/>
      <c r="BS84" s="210"/>
      <c r="BT84" s="185" t="s">
        <v>3742</v>
      </c>
      <c r="BU84" s="185" t="s">
        <v>3743</v>
      </c>
      <c r="BV84" s="210"/>
      <c r="BW84" s="209"/>
      <c r="BX84" s="209"/>
      <c r="BY84" s="209"/>
      <c r="BZ84" s="211"/>
      <c r="CA84" s="211"/>
      <c r="CB84" s="211"/>
      <c r="CC84" s="211"/>
      <c r="CD84" s="211"/>
      <c r="CE84" s="211"/>
      <c r="CF84" s="187" t="s">
        <v>3744</v>
      </c>
      <c r="CG84" s="211"/>
      <c r="CH84" s="211"/>
      <c r="CI84" s="211"/>
      <c r="CJ84" s="211"/>
      <c r="CK84" s="187" t="s">
        <v>3745</v>
      </c>
      <c r="CL84" s="187" t="s">
        <v>3746</v>
      </c>
      <c r="CM84" s="187" t="s">
        <v>3747</v>
      </c>
      <c r="CN84" s="188" t="s">
        <v>3748</v>
      </c>
      <c r="CO84" s="187" t="s">
        <v>3749</v>
      </c>
      <c r="CP84" s="211"/>
      <c r="CQ84" s="211"/>
      <c r="CR84" s="211"/>
      <c r="CS84" s="187" t="s">
        <v>3750</v>
      </c>
      <c r="CT84" s="187" t="s">
        <v>3751</v>
      </c>
      <c r="CU84" s="211"/>
      <c r="CV84" s="211"/>
      <c r="CW84" s="211"/>
      <c r="CX84" s="211"/>
      <c r="CY84" s="211"/>
      <c r="CZ84" s="211"/>
      <c r="DA84" s="211"/>
      <c r="DB84" s="211"/>
      <c r="DC84" s="187" t="s">
        <v>3752</v>
      </c>
      <c r="DD84" s="187" t="s">
        <v>3753</v>
      </c>
      <c r="DE84" s="211"/>
      <c r="DF84"/>
      <c r="DG84" s="73"/>
    </row>
    <row r="85" spans="2:111" ht="60" customHeight="1">
      <c r="B85" s="207"/>
      <c r="C85" s="247" t="s">
        <v>533</v>
      </c>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08"/>
      <c r="AG85" s="73"/>
      <c r="AH85" s="148"/>
      <c r="AI85" s="148"/>
      <c r="AJ85" s="148"/>
      <c r="AK85" s="148"/>
      <c r="AL85" s="181" t="str">
        <f t="shared" si="2"/>
        <v>Ixhuatlán del Sureste</v>
      </c>
      <c r="AM85" s="181" t="str">
        <f t="shared" si="3"/>
        <v>30082</v>
      </c>
      <c r="AN85"/>
      <c r="AO85" s="148"/>
      <c r="AP85" s="148">
        <v>83</v>
      </c>
      <c r="AQ85" s="185"/>
      <c r="AR85" s="185"/>
      <c r="AS85" s="185"/>
      <c r="AT85" s="185"/>
      <c r="AU85" s="185"/>
      <c r="AV85" s="185"/>
      <c r="AW85" s="185" t="s">
        <v>3754</v>
      </c>
      <c r="AX85" s="185"/>
      <c r="AY85" s="185"/>
      <c r="AZ85" s="185"/>
      <c r="BA85" s="185"/>
      <c r="BB85" s="203" t="s">
        <v>3755</v>
      </c>
      <c r="BC85" s="185" t="s">
        <v>3756</v>
      </c>
      <c r="BD85" s="185" t="s">
        <v>3757</v>
      </c>
      <c r="BE85" s="186" t="s">
        <v>3758</v>
      </c>
      <c r="BF85" s="185" t="s">
        <v>3759</v>
      </c>
      <c r="BG85" s="185"/>
      <c r="BH85" s="185"/>
      <c r="BI85" s="185"/>
      <c r="BJ85" s="185" t="s">
        <v>3760</v>
      </c>
      <c r="BK85" s="185" t="s">
        <v>3761</v>
      </c>
      <c r="BL85" s="185"/>
      <c r="BM85" s="185"/>
      <c r="BN85" s="185"/>
      <c r="BO85" s="185"/>
      <c r="BP85" s="185"/>
      <c r="BQ85" s="185"/>
      <c r="BR85" s="185"/>
      <c r="BS85" s="185"/>
      <c r="BT85" s="185" t="s">
        <v>3762</v>
      </c>
      <c r="BU85" s="185" t="s">
        <v>3763</v>
      </c>
      <c r="BV85" s="185"/>
      <c r="BW85" s="148"/>
      <c r="BX85" s="148"/>
      <c r="BY85" s="148"/>
      <c r="BZ85" s="187"/>
      <c r="CA85" s="187"/>
      <c r="CB85" s="187"/>
      <c r="CC85" s="187"/>
      <c r="CD85" s="187"/>
      <c r="CE85" s="187"/>
      <c r="CF85" s="187" t="s">
        <v>3764</v>
      </c>
      <c r="CG85" s="187"/>
      <c r="CH85" s="187"/>
      <c r="CI85" s="187"/>
      <c r="CJ85" s="187"/>
      <c r="CK85" s="189" t="s">
        <v>3765</v>
      </c>
      <c r="CL85" s="187" t="s">
        <v>3766</v>
      </c>
      <c r="CM85" s="187" t="s">
        <v>3767</v>
      </c>
      <c r="CN85" s="188" t="s">
        <v>3768</v>
      </c>
      <c r="CO85" s="187" t="s">
        <v>3769</v>
      </c>
      <c r="CP85" s="187"/>
      <c r="CQ85" s="187"/>
      <c r="CR85" s="187"/>
      <c r="CS85" s="187" t="s">
        <v>3770</v>
      </c>
      <c r="CT85" s="187" t="s">
        <v>3771</v>
      </c>
      <c r="CU85" s="187"/>
      <c r="CV85" s="187"/>
      <c r="CW85" s="187"/>
      <c r="CX85" s="187"/>
      <c r="CY85" s="187"/>
      <c r="CZ85" s="187"/>
      <c r="DA85" s="187"/>
      <c r="DB85" s="187"/>
      <c r="DC85" s="187" t="s">
        <v>3772</v>
      </c>
      <c r="DD85" s="187" t="s">
        <v>3773</v>
      </c>
      <c r="DE85" s="187"/>
      <c r="DF85"/>
      <c r="DG85" s="73"/>
    </row>
    <row r="86" spans="2:111" ht="6.75" customHeight="1">
      <c r="B86" s="20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08"/>
      <c r="AG86" s="73"/>
      <c r="AH86" s="209"/>
      <c r="AI86" s="209"/>
      <c r="AJ86" s="209"/>
      <c r="AK86" s="209"/>
      <c r="AL86" s="181" t="str">
        <f t="shared" si="2"/>
        <v>Ixhuatlán de Madero</v>
      </c>
      <c r="AM86" s="181" t="str">
        <f t="shared" si="3"/>
        <v>30083</v>
      </c>
      <c r="AN86"/>
      <c r="AO86" s="209"/>
      <c r="AP86" s="148">
        <v>84</v>
      </c>
      <c r="AQ86" s="210"/>
      <c r="AR86" s="210"/>
      <c r="AS86" s="210"/>
      <c r="AT86" s="210"/>
      <c r="AU86" s="210"/>
      <c r="AV86" s="210"/>
      <c r="AW86" s="185" t="s">
        <v>3774</v>
      </c>
      <c r="AX86" s="210"/>
      <c r="AY86" s="210"/>
      <c r="AZ86" s="210"/>
      <c r="BA86" s="210"/>
      <c r="BB86" s="203" t="s">
        <v>3775</v>
      </c>
      <c r="BC86" s="185" t="s">
        <v>3776</v>
      </c>
      <c r="BD86" s="185" t="s">
        <v>3777</v>
      </c>
      <c r="BE86" s="186" t="s">
        <v>3778</v>
      </c>
      <c r="BF86" s="185" t="s">
        <v>3779</v>
      </c>
      <c r="BG86" s="210"/>
      <c r="BH86" s="210"/>
      <c r="BI86" s="210"/>
      <c r="BJ86" s="185" t="s">
        <v>3780</v>
      </c>
      <c r="BK86" s="185" t="s">
        <v>3781</v>
      </c>
      <c r="BL86" s="210"/>
      <c r="BM86" s="210"/>
      <c r="BN86" s="210"/>
      <c r="BO86" s="210"/>
      <c r="BP86" s="210"/>
      <c r="BQ86" s="210"/>
      <c r="BR86" s="210"/>
      <c r="BS86" s="210"/>
      <c r="BT86" s="185" t="s">
        <v>3782</v>
      </c>
      <c r="BU86" s="185" t="s">
        <v>3783</v>
      </c>
      <c r="BV86" s="210"/>
      <c r="BW86" s="209"/>
      <c r="BX86" s="209"/>
      <c r="BY86" s="209"/>
      <c r="BZ86" s="211"/>
      <c r="CA86" s="211"/>
      <c r="CB86" s="211"/>
      <c r="CC86" s="211"/>
      <c r="CD86" s="211"/>
      <c r="CE86" s="211"/>
      <c r="CF86" s="187" t="s">
        <v>3784</v>
      </c>
      <c r="CG86" s="211"/>
      <c r="CH86" s="211"/>
      <c r="CI86" s="211"/>
      <c r="CJ86" s="211"/>
      <c r="CK86" s="215" t="s">
        <v>3785</v>
      </c>
      <c r="CL86" s="187" t="s">
        <v>3786</v>
      </c>
      <c r="CM86" s="187" t="s">
        <v>3787</v>
      </c>
      <c r="CN86" s="188" t="s">
        <v>3788</v>
      </c>
      <c r="CO86" s="187" t="s">
        <v>3789</v>
      </c>
      <c r="CP86" s="211"/>
      <c r="CQ86" s="211"/>
      <c r="CR86" s="211"/>
      <c r="CS86" s="187" t="s">
        <v>3790</v>
      </c>
      <c r="CT86" s="187" t="s">
        <v>3791</v>
      </c>
      <c r="CU86" s="211"/>
      <c r="CV86" s="211"/>
      <c r="CW86" s="211"/>
      <c r="CX86" s="211"/>
      <c r="CY86" s="211"/>
      <c r="CZ86" s="211"/>
      <c r="DA86" s="211"/>
      <c r="DB86" s="211"/>
      <c r="DC86" s="187" t="s">
        <v>3792</v>
      </c>
      <c r="DD86" s="187" t="s">
        <v>3793</v>
      </c>
      <c r="DE86" s="211"/>
      <c r="DF86"/>
      <c r="DG86" s="73"/>
    </row>
    <row r="87" spans="2:111" ht="24" customHeight="1">
      <c r="B87" s="207"/>
      <c r="C87" s="247" t="s">
        <v>534</v>
      </c>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08"/>
      <c r="AG87" s="73"/>
      <c r="AH87" s="209"/>
      <c r="AI87" s="209"/>
      <c r="AJ87" s="209"/>
      <c r="AK87" s="209"/>
      <c r="AL87" s="181" t="str">
        <f t="shared" si="2"/>
        <v>Ixmatlahuacan</v>
      </c>
      <c r="AM87" s="181" t="str">
        <f t="shared" si="3"/>
        <v>30084</v>
      </c>
      <c r="AN87"/>
      <c r="AO87" s="209"/>
      <c r="AP87" s="148">
        <v>85</v>
      </c>
      <c r="AQ87" s="210"/>
      <c r="AR87" s="210"/>
      <c r="AS87" s="210"/>
      <c r="AT87" s="210"/>
      <c r="AU87" s="210"/>
      <c r="AV87" s="210"/>
      <c r="AW87" s="185" t="s">
        <v>3794</v>
      </c>
      <c r="AX87" s="210"/>
      <c r="AY87" s="210"/>
      <c r="AZ87" s="210"/>
      <c r="BA87" s="210"/>
      <c r="BB87" s="203" t="s">
        <v>3795</v>
      </c>
      <c r="BC87" s="185" t="s">
        <v>3796</v>
      </c>
      <c r="BD87" s="185" t="s">
        <v>3797</v>
      </c>
      <c r="BE87" s="186" t="s">
        <v>3798</v>
      </c>
      <c r="BF87" s="185" t="s">
        <v>3799</v>
      </c>
      <c r="BG87" s="210"/>
      <c r="BH87" s="210"/>
      <c r="BI87" s="210"/>
      <c r="BJ87" s="185" t="s">
        <v>3800</v>
      </c>
      <c r="BK87" s="185" t="s">
        <v>3801</v>
      </c>
      <c r="BL87" s="210"/>
      <c r="BM87" s="210"/>
      <c r="BN87" s="210"/>
      <c r="BO87" s="210"/>
      <c r="BP87" s="210"/>
      <c r="BQ87" s="210"/>
      <c r="BR87" s="210"/>
      <c r="BS87" s="210"/>
      <c r="BT87" s="185" t="s">
        <v>3802</v>
      </c>
      <c r="BU87" s="185" t="s">
        <v>3803</v>
      </c>
      <c r="BV87" s="210"/>
      <c r="BW87" s="209"/>
      <c r="BX87" s="209"/>
      <c r="BY87" s="209"/>
      <c r="BZ87" s="211"/>
      <c r="CA87" s="211"/>
      <c r="CB87" s="211"/>
      <c r="CC87" s="211"/>
      <c r="CD87" s="211"/>
      <c r="CE87" s="211"/>
      <c r="CF87" s="187" t="s">
        <v>3804</v>
      </c>
      <c r="CG87" s="211"/>
      <c r="CH87" s="211"/>
      <c r="CI87" s="211"/>
      <c r="CJ87" s="211"/>
      <c r="CK87" s="215" t="s">
        <v>3805</v>
      </c>
      <c r="CL87" s="187" t="s">
        <v>3806</v>
      </c>
      <c r="CM87" s="187" t="s">
        <v>3807</v>
      </c>
      <c r="CN87" s="188" t="s">
        <v>3808</v>
      </c>
      <c r="CO87" s="187" t="s">
        <v>3809</v>
      </c>
      <c r="CP87" s="211"/>
      <c r="CQ87" s="211"/>
      <c r="CR87" s="211"/>
      <c r="CS87" s="187" t="s">
        <v>3810</v>
      </c>
      <c r="CT87" s="187" t="s">
        <v>3811</v>
      </c>
      <c r="CU87" s="211"/>
      <c r="CV87" s="211"/>
      <c r="CW87" s="211"/>
      <c r="CX87" s="211"/>
      <c r="CY87" s="211"/>
      <c r="CZ87" s="211"/>
      <c r="DA87" s="211"/>
      <c r="DB87" s="211"/>
      <c r="DC87" s="187" t="s">
        <v>3812</v>
      </c>
      <c r="DD87" s="187" t="s">
        <v>3813</v>
      </c>
      <c r="DE87" s="211"/>
      <c r="DF87"/>
      <c r="DG87" s="73"/>
    </row>
    <row r="88" spans="2:111" ht="15" customHeight="1" thickBot="1">
      <c r="B88" s="216"/>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8"/>
      <c r="AG88" s="73"/>
      <c r="AH88" s="209"/>
      <c r="AI88" s="209"/>
      <c r="AJ88" s="209"/>
      <c r="AK88" s="209"/>
      <c r="AL88" s="181" t="str">
        <f t="shared" si="2"/>
        <v>Ixtaczoquitlán</v>
      </c>
      <c r="AM88" s="181" t="str">
        <f t="shared" si="3"/>
        <v>30085</v>
      </c>
      <c r="AN88"/>
      <c r="AO88" s="209"/>
      <c r="AP88" s="148">
        <v>86</v>
      </c>
      <c r="AQ88" s="210"/>
      <c r="AR88" s="210"/>
      <c r="AS88" s="210"/>
      <c r="AT88" s="210"/>
      <c r="AU88" s="210"/>
      <c r="AV88" s="210"/>
      <c r="AW88" s="185" t="s">
        <v>3814</v>
      </c>
      <c r="AX88" s="210"/>
      <c r="AY88" s="210"/>
      <c r="AZ88" s="210"/>
      <c r="BA88" s="210"/>
      <c r="BB88" s="203" t="s">
        <v>3815</v>
      </c>
      <c r="BC88" s="210">
        <v>13099</v>
      </c>
      <c r="BD88" s="185" t="s">
        <v>3816</v>
      </c>
      <c r="BE88" s="186" t="s">
        <v>3817</v>
      </c>
      <c r="BF88" s="185" t="s">
        <v>3818</v>
      </c>
      <c r="BG88" s="210"/>
      <c r="BH88" s="210"/>
      <c r="BI88" s="210"/>
      <c r="BJ88" s="185" t="s">
        <v>3819</v>
      </c>
      <c r="BK88" s="185" t="s">
        <v>3820</v>
      </c>
      <c r="BL88" s="210"/>
      <c r="BM88" s="210"/>
      <c r="BN88" s="210"/>
      <c r="BO88" s="210"/>
      <c r="BP88" s="210"/>
      <c r="BQ88" s="210"/>
      <c r="BR88" s="210"/>
      <c r="BS88" s="210"/>
      <c r="BT88" s="185" t="s">
        <v>3821</v>
      </c>
      <c r="BU88" s="185" t="s">
        <v>3822</v>
      </c>
      <c r="BV88" s="210"/>
      <c r="BW88" s="209"/>
      <c r="BX88" s="209"/>
      <c r="BY88" s="209"/>
      <c r="BZ88" s="211"/>
      <c r="CA88" s="211"/>
      <c r="CB88" s="211"/>
      <c r="CC88" s="211"/>
      <c r="CD88" s="211"/>
      <c r="CE88" s="211"/>
      <c r="CF88" s="187" t="s">
        <v>3823</v>
      </c>
      <c r="CG88" s="211"/>
      <c r="CH88" s="211"/>
      <c r="CI88" s="211"/>
      <c r="CJ88" s="211"/>
      <c r="CK88" s="215" t="s">
        <v>2558</v>
      </c>
      <c r="CL88" s="187" t="s">
        <v>274</v>
      </c>
      <c r="CM88" s="187" t="s">
        <v>3824</v>
      </c>
      <c r="CN88" s="188" t="s">
        <v>3825</v>
      </c>
      <c r="CO88" s="187" t="s">
        <v>3826</v>
      </c>
      <c r="CP88" s="211"/>
      <c r="CQ88" s="211"/>
      <c r="CR88" s="211"/>
      <c r="CS88" s="187" t="s">
        <v>3827</v>
      </c>
      <c r="CT88" s="187" t="s">
        <v>3828</v>
      </c>
      <c r="CU88" s="211"/>
      <c r="CV88" s="211"/>
      <c r="CW88" s="211"/>
      <c r="CX88" s="211"/>
      <c r="CY88" s="211"/>
      <c r="CZ88" s="211"/>
      <c r="DA88" s="211"/>
      <c r="DB88" s="211"/>
      <c r="DC88" s="187" t="s">
        <v>3829</v>
      </c>
      <c r="DD88" s="187" t="s">
        <v>3830</v>
      </c>
      <c r="DE88" s="211"/>
      <c r="DF88"/>
      <c r="DG88" s="73"/>
    </row>
    <row r="89" spans="2:111" ht="15" customHeight="1" thickBot="1">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G89" s="73"/>
      <c r="AH89" s="209"/>
      <c r="AI89" s="209"/>
      <c r="AJ89" s="209"/>
      <c r="AK89" s="209"/>
      <c r="AL89" s="181" t="str">
        <f t="shared" si="2"/>
        <v>Jalacingo</v>
      </c>
      <c r="AM89" s="181" t="str">
        <f t="shared" si="3"/>
        <v>30086</v>
      </c>
      <c r="AN89"/>
      <c r="AO89" s="209"/>
      <c r="AP89" s="148">
        <v>87</v>
      </c>
      <c r="AQ89" s="210"/>
      <c r="AR89" s="210"/>
      <c r="AS89" s="210"/>
      <c r="AT89" s="210"/>
      <c r="AU89" s="210"/>
      <c r="AV89" s="210"/>
      <c r="AW89" s="185" t="s">
        <v>3831</v>
      </c>
      <c r="AX89" s="210"/>
      <c r="AY89" s="210"/>
      <c r="AZ89" s="210"/>
      <c r="BA89" s="210"/>
      <c r="BB89" s="185">
        <v>12099</v>
      </c>
      <c r="BC89" s="210"/>
      <c r="BD89" s="185" t="s">
        <v>3832</v>
      </c>
      <c r="BE89" s="186" t="s">
        <v>3833</v>
      </c>
      <c r="BF89" s="185" t="s">
        <v>3834</v>
      </c>
      <c r="BG89" s="210"/>
      <c r="BH89" s="210"/>
      <c r="BI89" s="210"/>
      <c r="BJ89" s="185" t="s">
        <v>3835</v>
      </c>
      <c r="BK89" s="185" t="s">
        <v>3836</v>
      </c>
      <c r="BL89" s="210"/>
      <c r="BM89" s="210"/>
      <c r="BN89" s="210"/>
      <c r="BO89" s="210"/>
      <c r="BP89" s="210"/>
      <c r="BQ89" s="210"/>
      <c r="BR89" s="210"/>
      <c r="BS89" s="210"/>
      <c r="BT89" s="185" t="s">
        <v>3837</v>
      </c>
      <c r="BU89" s="185" t="s">
        <v>3838</v>
      </c>
      <c r="BV89" s="210"/>
      <c r="BW89" s="209"/>
      <c r="BX89" s="209"/>
      <c r="BY89" s="209"/>
      <c r="BZ89" s="211"/>
      <c r="CA89" s="211"/>
      <c r="CB89" s="211"/>
      <c r="CC89" s="211"/>
      <c r="CD89" s="211"/>
      <c r="CE89" s="211"/>
      <c r="CF89" s="187" t="s">
        <v>3839</v>
      </c>
      <c r="CG89" s="211"/>
      <c r="CH89" s="211"/>
      <c r="CI89" s="211"/>
      <c r="CJ89" s="211"/>
      <c r="CK89" s="187" t="s">
        <v>274</v>
      </c>
      <c r="CL89" s="211"/>
      <c r="CM89" s="187" t="s">
        <v>3840</v>
      </c>
      <c r="CN89" s="188" t="s">
        <v>3841</v>
      </c>
      <c r="CO89" s="187" t="s">
        <v>3842</v>
      </c>
      <c r="CP89" s="211"/>
      <c r="CQ89" s="211"/>
      <c r="CR89" s="211"/>
      <c r="CS89" s="187" t="s">
        <v>3843</v>
      </c>
      <c r="CT89" s="187" t="s">
        <v>3844</v>
      </c>
      <c r="CU89" s="211"/>
      <c r="CV89" s="211"/>
      <c r="CW89" s="211"/>
      <c r="CX89" s="211"/>
      <c r="CY89" s="211"/>
      <c r="CZ89" s="211"/>
      <c r="DA89" s="211"/>
      <c r="DB89" s="211"/>
      <c r="DC89" s="187" t="s">
        <v>3845</v>
      </c>
      <c r="DD89" s="187" t="s">
        <v>3846</v>
      </c>
      <c r="DE89" s="211"/>
      <c r="DF89"/>
      <c r="DG89" s="73"/>
    </row>
    <row r="90" spans="2:111" ht="15" customHeight="1">
      <c r="B90" s="204"/>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06"/>
      <c r="AG90" s="73"/>
      <c r="AH90" s="209"/>
      <c r="AI90" s="209"/>
      <c r="AJ90" s="209"/>
      <c r="AK90" s="209"/>
      <c r="AL90" s="181" t="str">
        <f t="shared" si="2"/>
        <v>Xalapa</v>
      </c>
      <c r="AM90" s="181" t="str">
        <f t="shared" si="3"/>
        <v>30087</v>
      </c>
      <c r="AN90"/>
      <c r="AO90" s="209"/>
      <c r="AP90" s="148">
        <v>88</v>
      </c>
      <c r="AQ90" s="210"/>
      <c r="AR90" s="210"/>
      <c r="AS90" s="210"/>
      <c r="AT90" s="210"/>
      <c r="AU90" s="210"/>
      <c r="AV90" s="210"/>
      <c r="AW90" s="185" t="s">
        <v>3847</v>
      </c>
      <c r="AX90" s="210"/>
      <c r="AY90" s="210"/>
      <c r="AZ90" s="210"/>
      <c r="BA90" s="210"/>
      <c r="BB90" s="210"/>
      <c r="BC90" s="210"/>
      <c r="BD90" s="185" t="s">
        <v>3848</v>
      </c>
      <c r="BE90" s="186" t="s">
        <v>3849</v>
      </c>
      <c r="BF90" s="185" t="s">
        <v>3850</v>
      </c>
      <c r="BG90" s="210"/>
      <c r="BH90" s="210"/>
      <c r="BI90" s="210"/>
      <c r="BJ90" s="185" t="s">
        <v>3851</v>
      </c>
      <c r="BK90" s="185" t="s">
        <v>3852</v>
      </c>
      <c r="BL90" s="210"/>
      <c r="BM90" s="210"/>
      <c r="BN90" s="210"/>
      <c r="BO90" s="210"/>
      <c r="BP90" s="210"/>
      <c r="BQ90" s="210"/>
      <c r="BR90" s="210"/>
      <c r="BS90" s="210"/>
      <c r="BT90" s="185" t="s">
        <v>3853</v>
      </c>
      <c r="BU90" s="185" t="s">
        <v>3854</v>
      </c>
      <c r="BV90" s="210"/>
      <c r="BW90" s="209"/>
      <c r="BX90" s="209"/>
      <c r="BY90" s="209"/>
      <c r="BZ90" s="211"/>
      <c r="CA90" s="211"/>
      <c r="CB90" s="211"/>
      <c r="CC90" s="211"/>
      <c r="CD90" s="211"/>
      <c r="CE90" s="211"/>
      <c r="CF90" s="187" t="s">
        <v>3855</v>
      </c>
      <c r="CG90" s="211"/>
      <c r="CH90" s="211"/>
      <c r="CI90" s="211"/>
      <c r="CJ90" s="211"/>
      <c r="CK90" s="211"/>
      <c r="CL90" s="211"/>
      <c r="CM90" s="187" t="s">
        <v>3856</v>
      </c>
      <c r="CN90" s="188" t="s">
        <v>3857</v>
      </c>
      <c r="CO90" s="187" t="s">
        <v>3858</v>
      </c>
      <c r="CP90" s="211"/>
      <c r="CQ90" s="211"/>
      <c r="CR90" s="211"/>
      <c r="CS90" s="187" t="s">
        <v>3859</v>
      </c>
      <c r="CT90" s="187" t="s">
        <v>3860</v>
      </c>
      <c r="CU90" s="211"/>
      <c r="CV90" s="211"/>
      <c r="CW90" s="211"/>
      <c r="CX90" s="211"/>
      <c r="CY90" s="211"/>
      <c r="CZ90" s="211"/>
      <c r="DA90" s="211"/>
      <c r="DB90" s="211"/>
      <c r="DC90" s="187" t="s">
        <v>3861</v>
      </c>
      <c r="DD90" s="187" t="s">
        <v>3862</v>
      </c>
      <c r="DE90" s="211"/>
      <c r="DF90"/>
      <c r="DG90" s="73"/>
    </row>
    <row r="91" spans="2:111" ht="48" customHeight="1">
      <c r="B91" s="207"/>
      <c r="C91" s="247" t="s">
        <v>535</v>
      </c>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08"/>
      <c r="AG91" s="73"/>
      <c r="AH91" s="209"/>
      <c r="AI91" s="209"/>
      <c r="AJ91" s="209"/>
      <c r="AK91" s="209"/>
      <c r="AL91" s="181" t="str">
        <f t="shared" si="2"/>
        <v>Jalcomulco</v>
      </c>
      <c r="AM91" s="181" t="str">
        <f t="shared" si="3"/>
        <v>30088</v>
      </c>
      <c r="AN91"/>
      <c r="AO91" s="209"/>
      <c r="AP91" s="148">
        <v>89</v>
      </c>
      <c r="AQ91" s="210"/>
      <c r="AR91" s="210"/>
      <c r="AS91" s="210"/>
      <c r="AT91" s="210"/>
      <c r="AU91" s="210"/>
      <c r="AV91" s="210"/>
      <c r="AW91" s="185" t="s">
        <v>3863</v>
      </c>
      <c r="AX91" s="210"/>
      <c r="AY91" s="210"/>
      <c r="AZ91" s="210"/>
      <c r="BA91" s="210"/>
      <c r="BB91" s="210"/>
      <c r="BC91" s="210"/>
      <c r="BD91" s="185" t="s">
        <v>3864</v>
      </c>
      <c r="BE91" s="186" t="s">
        <v>3865</v>
      </c>
      <c r="BF91" s="185" t="s">
        <v>3866</v>
      </c>
      <c r="BG91" s="210"/>
      <c r="BH91" s="210"/>
      <c r="BI91" s="210"/>
      <c r="BJ91" s="185" t="s">
        <v>3867</v>
      </c>
      <c r="BK91" s="185" t="s">
        <v>3868</v>
      </c>
      <c r="BL91" s="210"/>
      <c r="BM91" s="210"/>
      <c r="BN91" s="210"/>
      <c r="BO91" s="210"/>
      <c r="BP91" s="210"/>
      <c r="BQ91" s="210"/>
      <c r="BR91" s="210"/>
      <c r="BS91" s="210"/>
      <c r="BT91" s="185" t="s">
        <v>3869</v>
      </c>
      <c r="BU91" s="185" t="s">
        <v>3870</v>
      </c>
      <c r="BV91" s="210"/>
      <c r="BW91" s="209"/>
      <c r="BX91" s="209"/>
      <c r="BY91" s="209"/>
      <c r="BZ91" s="211"/>
      <c r="CA91" s="211"/>
      <c r="CB91" s="211"/>
      <c r="CC91" s="211"/>
      <c r="CD91" s="211"/>
      <c r="CE91" s="211"/>
      <c r="CF91" s="187" t="s">
        <v>3871</v>
      </c>
      <c r="CG91" s="211"/>
      <c r="CH91" s="211"/>
      <c r="CI91" s="211"/>
      <c r="CJ91" s="211"/>
      <c r="CK91" s="211"/>
      <c r="CL91" s="211"/>
      <c r="CM91" s="187" t="s">
        <v>3872</v>
      </c>
      <c r="CN91" s="188" t="s">
        <v>2192</v>
      </c>
      <c r="CO91" s="187" t="s">
        <v>3873</v>
      </c>
      <c r="CP91" s="211"/>
      <c r="CQ91" s="211"/>
      <c r="CR91" s="211"/>
      <c r="CS91" s="187" t="s">
        <v>3874</v>
      </c>
      <c r="CT91" s="187" t="s">
        <v>3875</v>
      </c>
      <c r="CU91" s="211"/>
      <c r="CV91" s="211"/>
      <c r="CW91" s="211"/>
      <c r="CX91" s="211"/>
      <c r="CY91" s="211"/>
      <c r="CZ91" s="211"/>
      <c r="DA91" s="211"/>
      <c r="DB91" s="211"/>
      <c r="DC91" s="187" t="s">
        <v>3876</v>
      </c>
      <c r="DD91" s="187" t="s">
        <v>3877</v>
      </c>
      <c r="DE91" s="211"/>
      <c r="DF91"/>
      <c r="DG91" s="73"/>
    </row>
    <row r="92" spans="2:111" ht="6.75" customHeight="1">
      <c r="B92" s="207"/>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208"/>
      <c r="AG92" s="73"/>
      <c r="AH92" s="209"/>
      <c r="AI92" s="209"/>
      <c r="AJ92" s="209"/>
      <c r="AK92" s="209"/>
      <c r="AL92" s="181" t="str">
        <f t="shared" si="2"/>
        <v>Jáltipan</v>
      </c>
      <c r="AM92" s="181" t="str">
        <f t="shared" si="3"/>
        <v>30089</v>
      </c>
      <c r="AN92"/>
      <c r="AO92" s="209"/>
      <c r="AP92" s="148">
        <v>90</v>
      </c>
      <c r="AQ92" s="210"/>
      <c r="AR92" s="210"/>
      <c r="AS92" s="210"/>
      <c r="AT92" s="210"/>
      <c r="AU92" s="210"/>
      <c r="AV92" s="210"/>
      <c r="AW92" s="185" t="s">
        <v>3878</v>
      </c>
      <c r="AX92" s="210"/>
      <c r="AY92" s="210"/>
      <c r="AZ92" s="210"/>
      <c r="BA92" s="210"/>
      <c r="BB92" s="210"/>
      <c r="BC92" s="210"/>
      <c r="BD92" s="185" t="s">
        <v>3879</v>
      </c>
      <c r="BE92" s="186" t="s">
        <v>3880</v>
      </c>
      <c r="BF92" s="185" t="s">
        <v>3881</v>
      </c>
      <c r="BG92" s="210"/>
      <c r="BH92" s="210"/>
      <c r="BI92" s="210"/>
      <c r="BJ92" s="185" t="s">
        <v>3882</v>
      </c>
      <c r="BK92" s="185" t="s">
        <v>3883</v>
      </c>
      <c r="BL92" s="210"/>
      <c r="BM92" s="210"/>
      <c r="BN92" s="210"/>
      <c r="BO92" s="210"/>
      <c r="BP92" s="210"/>
      <c r="BQ92" s="210"/>
      <c r="BR92" s="210"/>
      <c r="BS92" s="210"/>
      <c r="BT92" s="185" t="s">
        <v>3884</v>
      </c>
      <c r="BU92" s="185" t="s">
        <v>3885</v>
      </c>
      <c r="BV92" s="210"/>
      <c r="BW92" s="209"/>
      <c r="BX92" s="209"/>
      <c r="BY92" s="209"/>
      <c r="BZ92" s="211"/>
      <c r="CA92" s="211"/>
      <c r="CB92" s="211"/>
      <c r="CC92" s="211"/>
      <c r="CD92" s="211"/>
      <c r="CE92" s="211"/>
      <c r="CF92" s="187" t="s">
        <v>3886</v>
      </c>
      <c r="CG92" s="211"/>
      <c r="CH92" s="211"/>
      <c r="CI92" s="211"/>
      <c r="CJ92" s="211"/>
      <c r="CK92" s="211"/>
      <c r="CL92" s="211"/>
      <c r="CM92" s="187" t="s">
        <v>3887</v>
      </c>
      <c r="CN92" s="188" t="s">
        <v>3888</v>
      </c>
      <c r="CO92" s="187" t="s">
        <v>3889</v>
      </c>
      <c r="CP92" s="211"/>
      <c r="CQ92" s="211"/>
      <c r="CR92" s="211"/>
      <c r="CS92" s="187" t="s">
        <v>3890</v>
      </c>
      <c r="CT92" s="187" t="s">
        <v>3891</v>
      </c>
      <c r="CU92" s="211"/>
      <c r="CV92" s="211"/>
      <c r="CW92" s="211"/>
      <c r="CX92" s="211"/>
      <c r="CY92" s="211"/>
      <c r="CZ92" s="211"/>
      <c r="DA92" s="211"/>
      <c r="DB92" s="211"/>
      <c r="DC92" s="187" t="s">
        <v>3892</v>
      </c>
      <c r="DD92" s="187" t="s">
        <v>3893</v>
      </c>
      <c r="DE92" s="211"/>
      <c r="DF92"/>
      <c r="DG92" s="73"/>
    </row>
    <row r="93" spans="2:111" ht="72" customHeight="1">
      <c r="B93" s="207"/>
      <c r="C93" s="257" t="s">
        <v>536</v>
      </c>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08"/>
      <c r="AG93" s="73"/>
      <c r="AH93" s="209"/>
      <c r="AI93" s="209"/>
      <c r="AJ93" s="209"/>
      <c r="AK93" s="209"/>
      <c r="AL93" s="181" t="str">
        <f t="shared" si="2"/>
        <v>Jamapa</v>
      </c>
      <c r="AM93" s="181" t="str">
        <f t="shared" si="3"/>
        <v>30090</v>
      </c>
      <c r="AN93"/>
      <c r="AO93" s="209"/>
      <c r="AP93" s="148">
        <v>91</v>
      </c>
      <c r="AQ93" s="210"/>
      <c r="AR93" s="210"/>
      <c r="AS93" s="210"/>
      <c r="AT93" s="210"/>
      <c r="AU93" s="210"/>
      <c r="AV93" s="210"/>
      <c r="AW93" s="185" t="s">
        <v>3894</v>
      </c>
      <c r="AX93" s="210"/>
      <c r="AY93" s="210"/>
      <c r="AZ93" s="210"/>
      <c r="BA93" s="210"/>
      <c r="BB93" s="210"/>
      <c r="BC93" s="210"/>
      <c r="BD93" s="185" t="s">
        <v>3895</v>
      </c>
      <c r="BE93" s="186" t="s">
        <v>3896</v>
      </c>
      <c r="BF93" s="185" t="s">
        <v>3897</v>
      </c>
      <c r="BG93" s="210"/>
      <c r="BH93" s="210"/>
      <c r="BI93" s="210"/>
      <c r="BJ93" s="185" t="s">
        <v>3898</v>
      </c>
      <c r="BK93" s="185" t="s">
        <v>3899</v>
      </c>
      <c r="BL93" s="210"/>
      <c r="BM93" s="210"/>
      <c r="BN93" s="210"/>
      <c r="BO93" s="210"/>
      <c r="BP93" s="210"/>
      <c r="BQ93" s="210"/>
      <c r="BR93" s="210"/>
      <c r="BS93" s="210"/>
      <c r="BT93" s="185" t="s">
        <v>3900</v>
      </c>
      <c r="BU93" s="185" t="s">
        <v>3901</v>
      </c>
      <c r="BV93" s="210"/>
      <c r="BW93" s="209"/>
      <c r="BX93" s="209"/>
      <c r="BY93" s="209"/>
      <c r="BZ93" s="211"/>
      <c r="CA93" s="211"/>
      <c r="CB93" s="211"/>
      <c r="CC93" s="211"/>
      <c r="CD93" s="211"/>
      <c r="CE93" s="211"/>
      <c r="CF93" s="187" t="s">
        <v>3902</v>
      </c>
      <c r="CG93" s="211"/>
      <c r="CH93" s="211"/>
      <c r="CI93" s="211"/>
      <c r="CJ93" s="211"/>
      <c r="CK93" s="211"/>
      <c r="CL93" s="211"/>
      <c r="CM93" s="187" t="s">
        <v>3903</v>
      </c>
      <c r="CN93" s="188" t="s">
        <v>3904</v>
      </c>
      <c r="CO93" s="187" t="s">
        <v>3905</v>
      </c>
      <c r="CP93" s="211"/>
      <c r="CQ93" s="211"/>
      <c r="CR93" s="211"/>
      <c r="CS93" s="187" t="s">
        <v>3906</v>
      </c>
      <c r="CT93" s="187" t="s">
        <v>3907</v>
      </c>
      <c r="CU93" s="211"/>
      <c r="CV93" s="211"/>
      <c r="CW93" s="211"/>
      <c r="CX93" s="211"/>
      <c r="CY93" s="211"/>
      <c r="CZ93" s="211"/>
      <c r="DA93" s="211"/>
      <c r="DB93" s="211"/>
      <c r="DC93" s="187" t="s">
        <v>3908</v>
      </c>
      <c r="DD93" s="187" t="s">
        <v>3909</v>
      </c>
      <c r="DE93" s="211"/>
      <c r="DF93"/>
      <c r="DG93" s="73"/>
    </row>
    <row r="94" spans="2:111" ht="6.75" customHeight="1">
      <c r="B94" s="207"/>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208"/>
      <c r="AG94" s="73"/>
      <c r="AH94" s="209"/>
      <c r="AI94" s="209"/>
      <c r="AJ94" s="209"/>
      <c r="AK94" s="209"/>
      <c r="AL94" s="181" t="str">
        <f t="shared" si="2"/>
        <v>Jesús Carranza</v>
      </c>
      <c r="AM94" s="181" t="str">
        <f t="shared" si="3"/>
        <v>30091</v>
      </c>
      <c r="AN94"/>
      <c r="AO94" s="209"/>
      <c r="AP94" s="148">
        <v>92</v>
      </c>
      <c r="AQ94" s="210"/>
      <c r="AR94" s="210"/>
      <c r="AS94" s="210"/>
      <c r="AT94" s="210"/>
      <c r="AU94" s="210"/>
      <c r="AV94" s="210"/>
      <c r="AW94" s="185" t="s">
        <v>3910</v>
      </c>
      <c r="AX94" s="210"/>
      <c r="AY94" s="210"/>
      <c r="AZ94" s="210"/>
      <c r="BA94" s="210"/>
      <c r="BB94" s="210"/>
      <c r="BC94" s="210"/>
      <c r="BD94" s="185" t="s">
        <v>3911</v>
      </c>
      <c r="BE94" s="186" t="s">
        <v>3912</v>
      </c>
      <c r="BF94" s="185" t="s">
        <v>3913</v>
      </c>
      <c r="BG94" s="210"/>
      <c r="BH94" s="210"/>
      <c r="BI94" s="210"/>
      <c r="BJ94" s="185" t="s">
        <v>3914</v>
      </c>
      <c r="BK94" s="185" t="s">
        <v>3915</v>
      </c>
      <c r="BL94" s="210"/>
      <c r="BM94" s="210"/>
      <c r="BN94" s="210"/>
      <c r="BO94" s="210"/>
      <c r="BP94" s="210"/>
      <c r="BQ94" s="210"/>
      <c r="BR94" s="210"/>
      <c r="BS94" s="210"/>
      <c r="BT94" s="185" t="s">
        <v>3916</v>
      </c>
      <c r="BU94" s="185" t="s">
        <v>3917</v>
      </c>
      <c r="BV94" s="210"/>
      <c r="BW94" s="209"/>
      <c r="BX94" s="209"/>
      <c r="BY94" s="209"/>
      <c r="BZ94" s="211"/>
      <c r="CA94" s="211"/>
      <c r="CB94" s="211"/>
      <c r="CC94" s="211"/>
      <c r="CD94" s="211"/>
      <c r="CE94" s="211"/>
      <c r="CF94" s="187" t="s">
        <v>3918</v>
      </c>
      <c r="CG94" s="211"/>
      <c r="CH94" s="211"/>
      <c r="CI94" s="211"/>
      <c r="CJ94" s="211"/>
      <c r="CK94" s="211"/>
      <c r="CL94" s="211"/>
      <c r="CM94" s="187" t="s">
        <v>3919</v>
      </c>
      <c r="CN94" s="188" t="s">
        <v>3920</v>
      </c>
      <c r="CO94" s="187" t="s">
        <v>3921</v>
      </c>
      <c r="CP94" s="211"/>
      <c r="CQ94" s="211"/>
      <c r="CR94" s="211"/>
      <c r="CS94" s="187" t="s">
        <v>3922</v>
      </c>
      <c r="CT94" s="187" t="s">
        <v>3923</v>
      </c>
      <c r="CU94" s="211"/>
      <c r="CV94" s="211"/>
      <c r="CW94" s="211"/>
      <c r="CX94" s="211"/>
      <c r="CY94" s="211"/>
      <c r="CZ94" s="211"/>
      <c r="DA94" s="211"/>
      <c r="DB94" s="211"/>
      <c r="DC94" s="187" t="s">
        <v>3924</v>
      </c>
      <c r="DD94" s="187" t="s">
        <v>3925</v>
      </c>
      <c r="DE94" s="211"/>
      <c r="DF94"/>
      <c r="DG94" s="73"/>
    </row>
    <row r="95" spans="2:111" ht="60" customHeight="1">
      <c r="B95" s="207"/>
      <c r="C95" s="257" t="s">
        <v>537</v>
      </c>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08"/>
      <c r="AG95" s="73"/>
      <c r="AH95" s="209"/>
      <c r="AI95" s="209"/>
      <c r="AJ95" s="209"/>
      <c r="AK95" s="209"/>
      <c r="AL95" s="181" t="str">
        <f t="shared" si="2"/>
        <v>Xico</v>
      </c>
      <c r="AM95" s="181" t="str">
        <f t="shared" si="3"/>
        <v>30092</v>
      </c>
      <c r="AN95"/>
      <c r="AO95" s="209"/>
      <c r="AP95" s="148">
        <v>93</v>
      </c>
      <c r="AQ95" s="210"/>
      <c r="AR95" s="210"/>
      <c r="AS95" s="210"/>
      <c r="AT95" s="210"/>
      <c r="AU95" s="210"/>
      <c r="AV95" s="210"/>
      <c r="AW95" s="185" t="s">
        <v>3926</v>
      </c>
      <c r="AX95" s="210"/>
      <c r="AY95" s="210"/>
      <c r="AZ95" s="210"/>
      <c r="BA95" s="210"/>
      <c r="BB95" s="210"/>
      <c r="BC95" s="210"/>
      <c r="BD95" s="185" t="s">
        <v>3927</v>
      </c>
      <c r="BE95" s="186" t="s">
        <v>3928</v>
      </c>
      <c r="BF95" s="185" t="s">
        <v>3929</v>
      </c>
      <c r="BG95" s="210"/>
      <c r="BH95" s="210"/>
      <c r="BI95" s="210"/>
      <c r="BJ95" s="185" t="s">
        <v>3930</v>
      </c>
      <c r="BK95" s="185" t="s">
        <v>3931</v>
      </c>
      <c r="BL95" s="210"/>
      <c r="BM95" s="210"/>
      <c r="BN95" s="210"/>
      <c r="BO95" s="210"/>
      <c r="BP95" s="210"/>
      <c r="BQ95" s="210"/>
      <c r="BR95" s="210"/>
      <c r="BS95" s="210"/>
      <c r="BT95" s="185" t="s">
        <v>3932</v>
      </c>
      <c r="BU95" s="185" t="s">
        <v>3933</v>
      </c>
      <c r="BV95" s="210"/>
      <c r="BW95" s="209"/>
      <c r="BX95" s="209"/>
      <c r="BY95" s="209"/>
      <c r="BZ95" s="211"/>
      <c r="CA95" s="211"/>
      <c r="CB95" s="211"/>
      <c r="CC95" s="211"/>
      <c r="CD95" s="211"/>
      <c r="CE95" s="211"/>
      <c r="CF95" s="187" t="s">
        <v>3934</v>
      </c>
      <c r="CG95" s="211"/>
      <c r="CH95" s="211"/>
      <c r="CI95" s="211"/>
      <c r="CJ95" s="211"/>
      <c r="CK95" s="211"/>
      <c r="CL95" s="211"/>
      <c r="CM95" s="187" t="s">
        <v>3935</v>
      </c>
      <c r="CN95" s="188" t="s">
        <v>3936</v>
      </c>
      <c r="CO95" s="187" t="s">
        <v>3937</v>
      </c>
      <c r="CP95" s="211"/>
      <c r="CQ95" s="211"/>
      <c r="CR95" s="211"/>
      <c r="CS95" s="187" t="s">
        <v>3938</v>
      </c>
      <c r="CT95" s="187" t="s">
        <v>3939</v>
      </c>
      <c r="CU95" s="211"/>
      <c r="CV95" s="211"/>
      <c r="CW95" s="211"/>
      <c r="CX95" s="211"/>
      <c r="CY95" s="211"/>
      <c r="CZ95" s="211"/>
      <c r="DA95" s="211"/>
      <c r="DB95" s="211"/>
      <c r="DC95" s="187" t="s">
        <v>3940</v>
      </c>
      <c r="DD95" s="187" t="s">
        <v>3941</v>
      </c>
      <c r="DE95" s="211"/>
      <c r="DF95"/>
      <c r="DG95" s="73"/>
    </row>
    <row r="96" spans="2:111" ht="6.75" customHeight="1">
      <c r="B96" s="207"/>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208"/>
      <c r="AG96" s="73"/>
      <c r="AH96" s="209"/>
      <c r="AI96" s="209"/>
      <c r="AJ96" s="209"/>
      <c r="AK96" s="209"/>
      <c r="AL96" s="181" t="str">
        <f t="shared" si="2"/>
        <v>Jilotepec</v>
      </c>
      <c r="AM96" s="181" t="str">
        <f t="shared" si="3"/>
        <v>30093</v>
      </c>
      <c r="AN96"/>
      <c r="AO96" s="209"/>
      <c r="AP96" s="148">
        <v>94</v>
      </c>
      <c r="AQ96" s="210"/>
      <c r="AR96" s="210"/>
      <c r="AS96" s="210"/>
      <c r="AT96" s="210"/>
      <c r="AU96" s="210"/>
      <c r="AV96" s="210"/>
      <c r="AW96" s="185" t="s">
        <v>3942</v>
      </c>
      <c r="AX96" s="210"/>
      <c r="AY96" s="210"/>
      <c r="AZ96" s="210"/>
      <c r="BA96" s="210"/>
      <c r="BB96" s="210"/>
      <c r="BC96" s="210"/>
      <c r="BD96" s="185" t="s">
        <v>3943</v>
      </c>
      <c r="BE96" s="186" t="s">
        <v>3944</v>
      </c>
      <c r="BF96" s="185" t="s">
        <v>3945</v>
      </c>
      <c r="BG96" s="210"/>
      <c r="BH96" s="210"/>
      <c r="BI96" s="210"/>
      <c r="BJ96" s="185" t="s">
        <v>3946</v>
      </c>
      <c r="BK96" s="185" t="s">
        <v>3947</v>
      </c>
      <c r="BL96" s="210"/>
      <c r="BM96" s="210"/>
      <c r="BN96" s="210"/>
      <c r="BO96" s="210"/>
      <c r="BP96" s="210"/>
      <c r="BQ96" s="210"/>
      <c r="BR96" s="210"/>
      <c r="BS96" s="210"/>
      <c r="BT96" s="185" t="s">
        <v>3948</v>
      </c>
      <c r="BU96" s="185" t="s">
        <v>3949</v>
      </c>
      <c r="BV96" s="210"/>
      <c r="BW96" s="209"/>
      <c r="BX96" s="209"/>
      <c r="BY96" s="209"/>
      <c r="BZ96" s="211"/>
      <c r="CA96" s="211"/>
      <c r="CB96" s="211"/>
      <c r="CC96" s="211"/>
      <c r="CD96" s="211"/>
      <c r="CE96" s="211"/>
      <c r="CF96" s="187" t="s">
        <v>3950</v>
      </c>
      <c r="CG96" s="211"/>
      <c r="CH96" s="211"/>
      <c r="CI96" s="211"/>
      <c r="CJ96" s="211"/>
      <c r="CK96" s="211"/>
      <c r="CL96" s="211"/>
      <c r="CM96" s="187" t="s">
        <v>3951</v>
      </c>
      <c r="CN96" s="188" t="s">
        <v>3952</v>
      </c>
      <c r="CO96" s="187" t="s">
        <v>3953</v>
      </c>
      <c r="CP96" s="211"/>
      <c r="CQ96" s="211"/>
      <c r="CR96" s="211"/>
      <c r="CS96" s="187" t="s">
        <v>3954</v>
      </c>
      <c r="CT96" s="187" t="s">
        <v>3955</v>
      </c>
      <c r="CU96" s="211"/>
      <c r="CV96" s="211"/>
      <c r="CW96" s="211"/>
      <c r="CX96" s="211"/>
      <c r="CY96" s="211"/>
      <c r="CZ96" s="211"/>
      <c r="DA96" s="211"/>
      <c r="DB96" s="211"/>
      <c r="DC96" s="187" t="s">
        <v>2874</v>
      </c>
      <c r="DD96" s="187" t="s">
        <v>3956</v>
      </c>
      <c r="DE96" s="211"/>
      <c r="DF96"/>
      <c r="DG96" s="73"/>
    </row>
    <row r="97" spans="2:111" ht="36" customHeight="1">
      <c r="B97" s="207"/>
      <c r="C97" s="247" t="s">
        <v>5650</v>
      </c>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08"/>
      <c r="AG97" s="73"/>
      <c r="AH97" s="209"/>
      <c r="AI97" s="209"/>
      <c r="AJ97" s="209"/>
      <c r="AK97" s="209"/>
      <c r="AL97" s="181" t="str">
        <f t="shared" si="2"/>
        <v>Juan Rodríguez Clara</v>
      </c>
      <c r="AM97" s="181" t="str">
        <f t="shared" si="3"/>
        <v>30094</v>
      </c>
      <c r="AN97"/>
      <c r="AO97" s="209"/>
      <c r="AP97" s="148">
        <v>95</v>
      </c>
      <c r="AQ97" s="210"/>
      <c r="AR97" s="210"/>
      <c r="AS97" s="210"/>
      <c r="AT97" s="210"/>
      <c r="AU97" s="210"/>
      <c r="AV97" s="210"/>
      <c r="AW97" s="185" t="s">
        <v>3957</v>
      </c>
      <c r="AX97" s="210"/>
      <c r="AY97" s="210"/>
      <c r="AZ97" s="210"/>
      <c r="BA97" s="210"/>
      <c r="BB97" s="210"/>
      <c r="BC97" s="210"/>
      <c r="BD97" s="185" t="s">
        <v>3958</v>
      </c>
      <c r="BE97" s="186" t="s">
        <v>3959</v>
      </c>
      <c r="BF97" s="185" t="s">
        <v>3960</v>
      </c>
      <c r="BG97" s="210"/>
      <c r="BH97" s="210"/>
      <c r="BI97" s="210"/>
      <c r="BJ97" s="185" t="s">
        <v>3961</v>
      </c>
      <c r="BK97" s="185" t="s">
        <v>3962</v>
      </c>
      <c r="BL97" s="210"/>
      <c r="BM97" s="210"/>
      <c r="BN97" s="210"/>
      <c r="BO97" s="210"/>
      <c r="BP97" s="210"/>
      <c r="BQ97" s="210"/>
      <c r="BR97" s="210"/>
      <c r="BS97" s="210"/>
      <c r="BT97" s="185" t="s">
        <v>3963</v>
      </c>
      <c r="BU97" s="185" t="s">
        <v>3964</v>
      </c>
      <c r="BV97" s="210"/>
      <c r="BW97" s="209"/>
      <c r="BX97" s="209"/>
      <c r="BY97" s="209"/>
      <c r="BZ97" s="211"/>
      <c r="CA97" s="211"/>
      <c r="CB97" s="211"/>
      <c r="CC97" s="211"/>
      <c r="CD97" s="211"/>
      <c r="CE97" s="211"/>
      <c r="CF97" s="187" t="s">
        <v>3965</v>
      </c>
      <c r="CG97" s="211"/>
      <c r="CH97" s="211"/>
      <c r="CI97" s="211"/>
      <c r="CJ97" s="211"/>
      <c r="CK97" s="211"/>
      <c r="CL97" s="211"/>
      <c r="CM97" s="187" t="s">
        <v>3966</v>
      </c>
      <c r="CN97" s="188" t="s">
        <v>3967</v>
      </c>
      <c r="CO97" s="187" t="s">
        <v>3968</v>
      </c>
      <c r="CP97" s="211"/>
      <c r="CQ97" s="211"/>
      <c r="CR97" s="211"/>
      <c r="CS97" s="187" t="s">
        <v>3969</v>
      </c>
      <c r="CT97" s="187" t="s">
        <v>3970</v>
      </c>
      <c r="CU97" s="211"/>
      <c r="CV97" s="211"/>
      <c r="CW97" s="211"/>
      <c r="CX97" s="211"/>
      <c r="CY97" s="211"/>
      <c r="CZ97" s="211"/>
      <c r="DA97" s="211"/>
      <c r="DB97" s="211"/>
      <c r="DC97" s="187" t="s">
        <v>3971</v>
      </c>
      <c r="DD97" s="187" t="s">
        <v>3972</v>
      </c>
      <c r="DE97" s="211"/>
      <c r="DF97"/>
      <c r="DG97" s="73"/>
    </row>
    <row r="98" spans="2:111" ht="6.75" customHeight="1">
      <c r="B98" s="207"/>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208"/>
      <c r="AG98" s="73"/>
      <c r="AH98" s="209"/>
      <c r="AI98" s="209"/>
      <c r="AJ98" s="209"/>
      <c r="AK98" s="209"/>
      <c r="AL98" s="181" t="str">
        <f t="shared" si="2"/>
        <v>Juchique de Ferrer</v>
      </c>
      <c r="AM98" s="181" t="str">
        <f t="shared" si="3"/>
        <v>30095</v>
      </c>
      <c r="AN98"/>
      <c r="AO98" s="209"/>
      <c r="AP98" s="148">
        <v>96</v>
      </c>
      <c r="AQ98" s="210"/>
      <c r="AR98" s="210"/>
      <c r="AS98" s="210"/>
      <c r="AT98" s="210"/>
      <c r="AU98" s="210"/>
      <c r="AV98" s="210"/>
      <c r="AW98" s="185" t="s">
        <v>3973</v>
      </c>
      <c r="AX98" s="210"/>
      <c r="AY98" s="210"/>
      <c r="AZ98" s="210"/>
      <c r="BA98" s="210"/>
      <c r="BB98" s="210"/>
      <c r="BC98" s="210"/>
      <c r="BD98" s="185" t="s">
        <v>3974</v>
      </c>
      <c r="BE98" s="186" t="s">
        <v>3975</v>
      </c>
      <c r="BF98" s="185" t="s">
        <v>3976</v>
      </c>
      <c r="BG98" s="210"/>
      <c r="BH98" s="210"/>
      <c r="BI98" s="210"/>
      <c r="BJ98" s="185" t="s">
        <v>3977</v>
      </c>
      <c r="BK98" s="185" t="s">
        <v>3978</v>
      </c>
      <c r="BL98" s="210"/>
      <c r="BM98" s="210"/>
      <c r="BN98" s="210"/>
      <c r="BO98" s="210"/>
      <c r="BP98" s="210"/>
      <c r="BQ98" s="210"/>
      <c r="BR98" s="210"/>
      <c r="BS98" s="210"/>
      <c r="BT98" s="185" t="s">
        <v>3979</v>
      </c>
      <c r="BU98" s="185" t="s">
        <v>3980</v>
      </c>
      <c r="BV98" s="210"/>
      <c r="BW98" s="209"/>
      <c r="BX98" s="209"/>
      <c r="BY98" s="209"/>
      <c r="BZ98" s="211"/>
      <c r="CA98" s="211"/>
      <c r="CB98" s="211"/>
      <c r="CC98" s="211"/>
      <c r="CD98" s="211"/>
      <c r="CE98" s="211"/>
      <c r="CF98" s="187" t="s">
        <v>3981</v>
      </c>
      <c r="CG98" s="211"/>
      <c r="CH98" s="211"/>
      <c r="CI98" s="211"/>
      <c r="CJ98" s="211"/>
      <c r="CK98" s="211"/>
      <c r="CL98" s="211"/>
      <c r="CM98" s="187" t="s">
        <v>3982</v>
      </c>
      <c r="CN98" s="188" t="s">
        <v>3983</v>
      </c>
      <c r="CO98" s="187" t="s">
        <v>3984</v>
      </c>
      <c r="CP98" s="211"/>
      <c r="CQ98" s="211"/>
      <c r="CR98" s="211"/>
      <c r="CS98" s="187" t="s">
        <v>3985</v>
      </c>
      <c r="CT98" s="187" t="s">
        <v>3986</v>
      </c>
      <c r="CU98" s="211"/>
      <c r="CV98" s="211"/>
      <c r="CW98" s="211"/>
      <c r="CX98" s="211"/>
      <c r="CY98" s="211"/>
      <c r="CZ98" s="211"/>
      <c r="DA98" s="211"/>
      <c r="DB98" s="211"/>
      <c r="DC98" s="187" t="s">
        <v>3987</v>
      </c>
      <c r="DD98" s="187" t="s">
        <v>3988</v>
      </c>
      <c r="DE98" s="211"/>
      <c r="DF98"/>
      <c r="DG98" s="73"/>
    </row>
    <row r="99" spans="2:111" ht="24" customHeight="1">
      <c r="B99" s="207"/>
      <c r="C99" s="247" t="s">
        <v>538</v>
      </c>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08"/>
      <c r="AG99" s="73"/>
      <c r="AH99" s="209"/>
      <c r="AI99" s="209"/>
      <c r="AJ99" s="209"/>
      <c r="AK99" s="209"/>
      <c r="AL99" s="181" t="str">
        <f t="shared" si="2"/>
        <v>Landero y Coss</v>
      </c>
      <c r="AM99" s="181" t="str">
        <f t="shared" si="3"/>
        <v>30096</v>
      </c>
      <c r="AN99"/>
      <c r="AO99" s="209"/>
      <c r="AP99" s="148">
        <v>97</v>
      </c>
      <c r="AQ99" s="210"/>
      <c r="AR99" s="210"/>
      <c r="AS99" s="210"/>
      <c r="AT99" s="210"/>
      <c r="AU99" s="210"/>
      <c r="AV99" s="210"/>
      <c r="AW99" s="185" t="s">
        <v>3989</v>
      </c>
      <c r="AX99" s="210"/>
      <c r="AY99" s="210"/>
      <c r="AZ99" s="210"/>
      <c r="BA99" s="210"/>
      <c r="BB99" s="210"/>
      <c r="BC99" s="210"/>
      <c r="BD99" s="185" t="s">
        <v>3990</v>
      </c>
      <c r="BE99" s="186" t="s">
        <v>3991</v>
      </c>
      <c r="BF99" s="185" t="s">
        <v>3992</v>
      </c>
      <c r="BG99" s="210"/>
      <c r="BH99" s="210"/>
      <c r="BI99" s="210"/>
      <c r="BJ99" s="185" t="s">
        <v>3993</v>
      </c>
      <c r="BK99" s="185" t="s">
        <v>3994</v>
      </c>
      <c r="BL99" s="210"/>
      <c r="BM99" s="210"/>
      <c r="BN99" s="210"/>
      <c r="BO99" s="210"/>
      <c r="BP99" s="210"/>
      <c r="BQ99" s="210"/>
      <c r="BR99" s="210"/>
      <c r="BS99" s="210"/>
      <c r="BT99" s="185" t="s">
        <v>3995</v>
      </c>
      <c r="BU99" s="185" t="s">
        <v>3996</v>
      </c>
      <c r="BV99" s="210"/>
      <c r="BW99" s="209"/>
      <c r="BX99" s="209"/>
      <c r="BY99" s="209"/>
      <c r="BZ99" s="211"/>
      <c r="CA99" s="211"/>
      <c r="CB99" s="211"/>
      <c r="CC99" s="211"/>
      <c r="CD99" s="211"/>
      <c r="CE99" s="211"/>
      <c r="CF99" s="187" t="s">
        <v>3997</v>
      </c>
      <c r="CG99" s="211"/>
      <c r="CH99" s="211"/>
      <c r="CI99" s="211"/>
      <c r="CJ99" s="211"/>
      <c r="CK99" s="211"/>
      <c r="CL99" s="211"/>
      <c r="CM99" s="187" t="s">
        <v>3998</v>
      </c>
      <c r="CN99" s="188" t="s">
        <v>3999</v>
      </c>
      <c r="CO99" s="187" t="s">
        <v>4000</v>
      </c>
      <c r="CP99" s="211"/>
      <c r="CQ99" s="211"/>
      <c r="CR99" s="211"/>
      <c r="CS99" s="187" t="s">
        <v>4001</v>
      </c>
      <c r="CT99" s="187" t="s">
        <v>4002</v>
      </c>
      <c r="CU99" s="211"/>
      <c r="CV99" s="211"/>
      <c r="CW99" s="211"/>
      <c r="CX99" s="211"/>
      <c r="CY99" s="211"/>
      <c r="CZ99" s="211"/>
      <c r="DA99" s="211"/>
      <c r="DB99" s="211"/>
      <c r="DC99" s="187" t="s">
        <v>4003</v>
      </c>
      <c r="DD99" s="187" t="s">
        <v>4004</v>
      </c>
      <c r="DE99" s="211"/>
      <c r="DF99"/>
      <c r="DG99" s="73"/>
    </row>
    <row r="100" spans="2:111" ht="6.75" customHeight="1">
      <c r="B100" s="20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08"/>
      <c r="AG100" s="73"/>
      <c r="AH100" s="209"/>
      <c r="AI100" s="209"/>
      <c r="AJ100" s="209"/>
      <c r="AK100" s="209"/>
      <c r="AL100" s="181" t="str">
        <f t="shared" si="2"/>
        <v>Lerdo de Tejada</v>
      </c>
      <c r="AM100" s="181" t="str">
        <f t="shared" si="3"/>
        <v>30097</v>
      </c>
      <c r="AN100"/>
      <c r="AO100" s="209"/>
      <c r="AP100" s="148">
        <v>98</v>
      </c>
      <c r="AQ100" s="210"/>
      <c r="AR100" s="210"/>
      <c r="AS100" s="210"/>
      <c r="AT100" s="210"/>
      <c r="AU100" s="210"/>
      <c r="AV100" s="210"/>
      <c r="AW100" s="185" t="s">
        <v>4005</v>
      </c>
      <c r="AX100" s="210"/>
      <c r="AY100" s="210"/>
      <c r="AZ100" s="210"/>
      <c r="BA100" s="210"/>
      <c r="BB100" s="210"/>
      <c r="BC100" s="210"/>
      <c r="BD100" s="185" t="s">
        <v>4006</v>
      </c>
      <c r="BE100" s="186" t="s">
        <v>4007</v>
      </c>
      <c r="BF100" s="185" t="s">
        <v>4008</v>
      </c>
      <c r="BG100" s="210"/>
      <c r="BH100" s="210"/>
      <c r="BI100" s="210"/>
      <c r="BJ100" s="185" t="s">
        <v>4009</v>
      </c>
      <c r="BK100" s="185" t="s">
        <v>4010</v>
      </c>
      <c r="BL100" s="210"/>
      <c r="BM100" s="210"/>
      <c r="BN100" s="210"/>
      <c r="BO100" s="210"/>
      <c r="BP100" s="210"/>
      <c r="BQ100" s="210"/>
      <c r="BR100" s="210"/>
      <c r="BS100" s="210"/>
      <c r="BT100" s="185" t="s">
        <v>4011</v>
      </c>
      <c r="BU100" s="185" t="s">
        <v>4012</v>
      </c>
      <c r="BV100" s="210"/>
      <c r="BW100" s="209"/>
      <c r="BX100" s="209"/>
      <c r="BY100" s="209"/>
      <c r="BZ100" s="211"/>
      <c r="CA100" s="211"/>
      <c r="CB100" s="211"/>
      <c r="CC100" s="211"/>
      <c r="CD100" s="211"/>
      <c r="CE100" s="211"/>
      <c r="CF100" s="187" t="s">
        <v>4013</v>
      </c>
      <c r="CG100" s="211"/>
      <c r="CH100" s="211"/>
      <c r="CI100" s="211"/>
      <c r="CJ100" s="211"/>
      <c r="CK100" s="211"/>
      <c r="CL100" s="211"/>
      <c r="CM100" s="187" t="s">
        <v>4014</v>
      </c>
      <c r="CN100" s="188" t="s">
        <v>4015</v>
      </c>
      <c r="CO100" s="187" t="s">
        <v>4016</v>
      </c>
      <c r="CP100" s="211"/>
      <c r="CQ100" s="211"/>
      <c r="CR100" s="211"/>
      <c r="CS100" s="187" t="s">
        <v>4017</v>
      </c>
      <c r="CT100" s="187" t="s">
        <v>4018</v>
      </c>
      <c r="CU100" s="211"/>
      <c r="CV100" s="211"/>
      <c r="CW100" s="211"/>
      <c r="CX100" s="211"/>
      <c r="CY100" s="211"/>
      <c r="CZ100" s="211"/>
      <c r="DA100" s="211"/>
      <c r="DB100" s="211"/>
      <c r="DC100" s="187" t="s">
        <v>4019</v>
      </c>
      <c r="DD100" s="187" t="s">
        <v>4020</v>
      </c>
      <c r="DE100" s="211"/>
      <c r="DF100"/>
      <c r="DG100" s="73"/>
    </row>
    <row r="101" spans="2:111" ht="15" customHeight="1">
      <c r="B101" s="207"/>
      <c r="C101" s="27"/>
      <c r="D101" s="27"/>
      <c r="E101" s="27"/>
      <c r="F101" s="249" t="s">
        <v>661</v>
      </c>
      <c r="G101" s="250"/>
      <c r="H101" s="250"/>
      <c r="I101" s="250"/>
      <c r="J101" s="251"/>
      <c r="K101" s="252" t="s">
        <v>25</v>
      </c>
      <c r="L101" s="252"/>
      <c r="M101" s="252"/>
      <c r="N101" s="252"/>
      <c r="O101" s="252"/>
      <c r="P101" s="252"/>
      <c r="Q101" s="252"/>
      <c r="R101" s="252"/>
      <c r="S101" s="252"/>
      <c r="T101" s="252"/>
      <c r="U101" s="252"/>
      <c r="V101" s="252"/>
      <c r="W101" s="252"/>
      <c r="X101" s="252"/>
      <c r="Y101" s="252"/>
      <c r="Z101" s="252"/>
      <c r="AA101" s="27"/>
      <c r="AB101" s="27"/>
      <c r="AC101" s="27"/>
      <c r="AD101" s="208"/>
      <c r="AG101" s="73"/>
      <c r="AH101" s="209"/>
      <c r="AI101" s="209"/>
      <c r="AJ101" s="209"/>
      <c r="AK101" s="209"/>
      <c r="AL101" s="181" t="str">
        <f t="shared" si="2"/>
        <v>Magdalena</v>
      </c>
      <c r="AM101" s="181" t="str">
        <f t="shared" si="3"/>
        <v>30098</v>
      </c>
      <c r="AN101"/>
      <c r="AO101" s="209"/>
      <c r="AP101" s="148">
        <v>99</v>
      </c>
      <c r="AQ101" s="210"/>
      <c r="AR101" s="210"/>
      <c r="AS101" s="210"/>
      <c r="AT101" s="210"/>
      <c r="AU101" s="210"/>
      <c r="AV101" s="210"/>
      <c r="AW101" s="185" t="s">
        <v>4021</v>
      </c>
      <c r="AX101" s="210"/>
      <c r="AY101" s="210"/>
      <c r="AZ101" s="210"/>
      <c r="BA101" s="210"/>
      <c r="BB101" s="210"/>
      <c r="BC101" s="210"/>
      <c r="BD101" s="185" t="s">
        <v>4022</v>
      </c>
      <c r="BE101" s="186" t="s">
        <v>4023</v>
      </c>
      <c r="BF101" s="185" t="s">
        <v>4024</v>
      </c>
      <c r="BG101" s="210"/>
      <c r="BH101" s="210"/>
      <c r="BI101" s="210"/>
      <c r="BJ101" s="185" t="s">
        <v>4025</v>
      </c>
      <c r="BK101" s="185" t="s">
        <v>4026</v>
      </c>
      <c r="BL101" s="210"/>
      <c r="BM101" s="210"/>
      <c r="BN101" s="210"/>
      <c r="BO101" s="210"/>
      <c r="BP101" s="210"/>
      <c r="BQ101" s="210"/>
      <c r="BR101" s="210"/>
      <c r="BS101" s="210"/>
      <c r="BT101" s="185" t="s">
        <v>4027</v>
      </c>
      <c r="BU101" s="185" t="s">
        <v>4028</v>
      </c>
      <c r="BV101" s="210"/>
      <c r="BW101" s="209"/>
      <c r="BX101" s="209"/>
      <c r="BY101" s="209"/>
      <c r="BZ101" s="211"/>
      <c r="CA101" s="211"/>
      <c r="CB101" s="211"/>
      <c r="CC101" s="211"/>
      <c r="CD101" s="211"/>
      <c r="CE101" s="211"/>
      <c r="CF101" s="187" t="s">
        <v>4029</v>
      </c>
      <c r="CG101" s="211"/>
      <c r="CH101" s="211"/>
      <c r="CI101" s="211"/>
      <c r="CJ101" s="211"/>
      <c r="CK101" s="211"/>
      <c r="CL101" s="211"/>
      <c r="CM101" s="187" t="s">
        <v>4030</v>
      </c>
      <c r="CN101" s="188" t="s">
        <v>4031</v>
      </c>
      <c r="CO101" s="187" t="s">
        <v>1811</v>
      </c>
      <c r="CP101" s="211"/>
      <c r="CQ101" s="211"/>
      <c r="CR101" s="211"/>
      <c r="CS101" s="187" t="s">
        <v>4032</v>
      </c>
      <c r="CT101" s="187" t="s">
        <v>4033</v>
      </c>
      <c r="CU101" s="211"/>
      <c r="CV101" s="211"/>
      <c r="CW101" s="211"/>
      <c r="CX101" s="211"/>
      <c r="CY101" s="211"/>
      <c r="CZ101" s="211"/>
      <c r="DA101" s="211"/>
      <c r="DB101" s="211"/>
      <c r="DC101" s="187" t="s">
        <v>2557</v>
      </c>
      <c r="DD101" s="187" t="s">
        <v>4034</v>
      </c>
      <c r="DE101" s="211"/>
      <c r="DF101"/>
      <c r="DG101" s="73"/>
    </row>
    <row r="102" spans="2:111" ht="24" customHeight="1">
      <c r="B102" s="207"/>
      <c r="C102" s="27"/>
      <c r="D102" s="27"/>
      <c r="E102" s="27"/>
      <c r="F102" s="253" t="s">
        <v>5651</v>
      </c>
      <c r="G102" s="254"/>
      <c r="H102" s="254"/>
      <c r="I102" s="254"/>
      <c r="J102" s="255"/>
      <c r="K102" s="256" t="s">
        <v>26</v>
      </c>
      <c r="L102" s="256"/>
      <c r="M102" s="256"/>
      <c r="N102" s="256"/>
      <c r="O102" s="256"/>
      <c r="P102" s="256"/>
      <c r="Q102" s="256"/>
      <c r="R102" s="256"/>
      <c r="S102" s="256"/>
      <c r="T102" s="256"/>
      <c r="U102" s="256"/>
      <c r="V102" s="256"/>
      <c r="W102" s="256"/>
      <c r="X102" s="256"/>
      <c r="Y102" s="256"/>
      <c r="Z102" s="256"/>
      <c r="AA102" s="27"/>
      <c r="AB102" s="27"/>
      <c r="AC102" s="27"/>
      <c r="AD102" s="208"/>
      <c r="AG102" s="73"/>
      <c r="AH102" s="209"/>
      <c r="AI102" s="209"/>
      <c r="AJ102" s="209"/>
      <c r="AK102" s="209"/>
      <c r="AL102" s="181" t="str">
        <f t="shared" si="2"/>
        <v>Maltrata</v>
      </c>
      <c r="AM102" s="181" t="str">
        <f t="shared" si="3"/>
        <v>30099</v>
      </c>
      <c r="AN102"/>
      <c r="AO102" s="209"/>
      <c r="AP102" s="148">
        <v>100</v>
      </c>
      <c r="AQ102" s="210"/>
      <c r="AR102" s="210"/>
      <c r="AS102" s="210"/>
      <c r="AT102" s="210"/>
      <c r="AU102" s="210"/>
      <c r="AV102" s="210"/>
      <c r="AW102" s="185" t="s">
        <v>4035</v>
      </c>
      <c r="AX102" s="210"/>
      <c r="AY102" s="210"/>
      <c r="AZ102" s="210"/>
      <c r="BA102" s="210"/>
      <c r="BB102" s="210"/>
      <c r="BC102" s="210"/>
      <c r="BD102" s="185" t="s">
        <v>4036</v>
      </c>
      <c r="BE102" s="186" t="s">
        <v>4037</v>
      </c>
      <c r="BF102" s="185" t="s">
        <v>4038</v>
      </c>
      <c r="BG102" s="210"/>
      <c r="BH102" s="210"/>
      <c r="BI102" s="210"/>
      <c r="BJ102" s="185" t="s">
        <v>4039</v>
      </c>
      <c r="BK102" s="185" t="s">
        <v>4040</v>
      </c>
      <c r="BL102" s="210"/>
      <c r="BM102" s="210"/>
      <c r="BN102" s="210"/>
      <c r="BO102" s="210"/>
      <c r="BP102" s="210"/>
      <c r="BQ102" s="210"/>
      <c r="BR102" s="210"/>
      <c r="BS102" s="210"/>
      <c r="BT102" s="185" t="s">
        <v>4041</v>
      </c>
      <c r="BU102" s="185" t="s">
        <v>4042</v>
      </c>
      <c r="BV102" s="210"/>
      <c r="BW102" s="209"/>
      <c r="BX102" s="209"/>
      <c r="BY102" s="209"/>
      <c r="BZ102" s="211"/>
      <c r="CA102" s="211"/>
      <c r="CB102" s="211"/>
      <c r="CC102" s="211"/>
      <c r="CD102" s="211"/>
      <c r="CE102" s="211"/>
      <c r="CF102" s="187" t="s">
        <v>4043</v>
      </c>
      <c r="CG102" s="211"/>
      <c r="CH102" s="211"/>
      <c r="CI102" s="211"/>
      <c r="CJ102" s="211"/>
      <c r="CK102" s="211"/>
      <c r="CL102" s="211"/>
      <c r="CM102" s="187" t="s">
        <v>1814</v>
      </c>
      <c r="CN102" s="188" t="s">
        <v>4044</v>
      </c>
      <c r="CO102" s="187" t="s">
        <v>4045</v>
      </c>
      <c r="CP102" s="211"/>
      <c r="CQ102" s="211"/>
      <c r="CR102" s="211"/>
      <c r="CS102" s="187" t="s">
        <v>4046</v>
      </c>
      <c r="CT102" s="187" t="s">
        <v>4047</v>
      </c>
      <c r="CU102" s="211"/>
      <c r="CV102" s="211"/>
      <c r="CW102" s="211"/>
      <c r="CX102" s="211"/>
      <c r="CY102" s="211"/>
      <c r="CZ102" s="211"/>
      <c r="DA102" s="211"/>
      <c r="DB102" s="211"/>
      <c r="DC102" s="187" t="s">
        <v>4048</v>
      </c>
      <c r="DD102" s="187" t="s">
        <v>4049</v>
      </c>
      <c r="DE102" s="211"/>
      <c r="DF102"/>
      <c r="DG102" s="73"/>
    </row>
    <row r="103" spans="2:111" ht="36" customHeight="1">
      <c r="B103" s="207"/>
      <c r="C103" s="27"/>
      <c r="D103" s="27"/>
      <c r="E103" s="27"/>
      <c r="F103" s="253" t="s">
        <v>5652</v>
      </c>
      <c r="G103" s="254"/>
      <c r="H103" s="254"/>
      <c r="I103" s="254"/>
      <c r="J103" s="255"/>
      <c r="K103" s="256" t="s">
        <v>27</v>
      </c>
      <c r="L103" s="256"/>
      <c r="M103" s="256"/>
      <c r="N103" s="256"/>
      <c r="O103" s="256"/>
      <c r="P103" s="256"/>
      <c r="Q103" s="256"/>
      <c r="R103" s="256"/>
      <c r="S103" s="256"/>
      <c r="T103" s="256"/>
      <c r="U103" s="256"/>
      <c r="V103" s="256"/>
      <c r="W103" s="256"/>
      <c r="X103" s="256"/>
      <c r="Y103" s="256"/>
      <c r="Z103" s="256"/>
      <c r="AA103" s="27"/>
      <c r="AB103" s="27"/>
      <c r="AC103" s="27"/>
      <c r="AD103" s="208"/>
      <c r="AG103" s="73"/>
      <c r="AH103" s="209"/>
      <c r="AI103" s="209"/>
      <c r="AJ103" s="209"/>
      <c r="AK103" s="209"/>
      <c r="AL103" s="181" t="str">
        <f t="shared" si="2"/>
        <v>Manlio Fabio Altamirano</v>
      </c>
      <c r="AM103" s="181" t="str">
        <f t="shared" si="3"/>
        <v>30100</v>
      </c>
      <c r="AN103"/>
      <c r="AO103" s="209"/>
      <c r="AP103" s="148">
        <v>101</v>
      </c>
      <c r="AQ103" s="210"/>
      <c r="AR103" s="210"/>
      <c r="AS103" s="210"/>
      <c r="AT103" s="210"/>
      <c r="AU103" s="210"/>
      <c r="AV103" s="210"/>
      <c r="AW103" s="185" t="s">
        <v>4050</v>
      </c>
      <c r="AX103" s="210"/>
      <c r="AY103" s="210"/>
      <c r="AZ103" s="210"/>
      <c r="BA103" s="210"/>
      <c r="BB103" s="210"/>
      <c r="BC103" s="210"/>
      <c r="BD103" s="185" t="s">
        <v>4051</v>
      </c>
      <c r="BE103" s="186" t="s">
        <v>4052</v>
      </c>
      <c r="BF103" s="185" t="s">
        <v>4053</v>
      </c>
      <c r="BG103" s="210"/>
      <c r="BH103" s="210"/>
      <c r="BI103" s="210"/>
      <c r="BJ103" s="185" t="s">
        <v>4054</v>
      </c>
      <c r="BK103" s="185" t="s">
        <v>4055</v>
      </c>
      <c r="BL103" s="210"/>
      <c r="BM103" s="210"/>
      <c r="BN103" s="210"/>
      <c r="BO103" s="210"/>
      <c r="BP103" s="210"/>
      <c r="BQ103" s="210"/>
      <c r="BR103" s="210"/>
      <c r="BS103" s="210"/>
      <c r="BT103" s="185" t="s">
        <v>4056</v>
      </c>
      <c r="BU103" s="185" t="s">
        <v>4057</v>
      </c>
      <c r="BV103" s="210"/>
      <c r="BW103" s="209"/>
      <c r="BX103" s="209"/>
      <c r="BY103" s="209"/>
      <c r="BZ103" s="211"/>
      <c r="CA103" s="211"/>
      <c r="CB103" s="211"/>
      <c r="CC103" s="211"/>
      <c r="CD103" s="211"/>
      <c r="CE103" s="211"/>
      <c r="CF103" s="187" t="s">
        <v>4058</v>
      </c>
      <c r="CG103" s="211"/>
      <c r="CH103" s="211"/>
      <c r="CI103" s="211"/>
      <c r="CJ103" s="211"/>
      <c r="CK103" s="211"/>
      <c r="CL103" s="211"/>
      <c r="CM103" s="187" t="s">
        <v>4059</v>
      </c>
      <c r="CN103" s="188" t="s">
        <v>4060</v>
      </c>
      <c r="CO103" s="187" t="s">
        <v>4061</v>
      </c>
      <c r="CP103" s="211"/>
      <c r="CQ103" s="211"/>
      <c r="CR103" s="211"/>
      <c r="CS103" s="187" t="s">
        <v>4062</v>
      </c>
      <c r="CT103" s="187" t="s">
        <v>4063</v>
      </c>
      <c r="CU103" s="211"/>
      <c r="CV103" s="211"/>
      <c r="CW103" s="211"/>
      <c r="CX103" s="211"/>
      <c r="CY103" s="211"/>
      <c r="CZ103" s="211"/>
      <c r="DA103" s="211"/>
      <c r="DB103" s="211"/>
      <c r="DC103" s="187" t="s">
        <v>4064</v>
      </c>
      <c r="DD103" s="187" t="s">
        <v>4065</v>
      </c>
      <c r="DE103" s="211"/>
      <c r="DF103"/>
      <c r="DG103" s="73"/>
    </row>
    <row r="104" spans="2:111" ht="36" customHeight="1">
      <c r="B104" s="207"/>
      <c r="C104" s="27"/>
      <c r="D104" s="27"/>
      <c r="E104" s="27"/>
      <c r="F104" s="253" t="s">
        <v>5653</v>
      </c>
      <c r="G104" s="254"/>
      <c r="H104" s="254"/>
      <c r="I104" s="254"/>
      <c r="J104" s="255"/>
      <c r="K104" s="256" t="s">
        <v>28</v>
      </c>
      <c r="L104" s="256"/>
      <c r="M104" s="256"/>
      <c r="N104" s="256"/>
      <c r="O104" s="256"/>
      <c r="P104" s="256"/>
      <c r="Q104" s="256"/>
      <c r="R104" s="256"/>
      <c r="S104" s="256"/>
      <c r="T104" s="256"/>
      <c r="U104" s="256"/>
      <c r="V104" s="256"/>
      <c r="W104" s="256"/>
      <c r="X104" s="256"/>
      <c r="Y104" s="256"/>
      <c r="Z104" s="256"/>
      <c r="AA104" s="27"/>
      <c r="AB104" s="27"/>
      <c r="AC104" s="27"/>
      <c r="AD104" s="208"/>
      <c r="AG104" s="73"/>
      <c r="AH104" s="209"/>
      <c r="AI104" s="209"/>
      <c r="AJ104" s="209"/>
      <c r="AK104" s="209"/>
      <c r="AL104" s="181" t="str">
        <f t="shared" si="2"/>
        <v>Mariano Escobedo</v>
      </c>
      <c r="AM104" s="181" t="str">
        <f t="shared" si="3"/>
        <v>30101</v>
      </c>
      <c r="AN104"/>
      <c r="AO104" s="209"/>
      <c r="AP104" s="148">
        <v>102</v>
      </c>
      <c r="AQ104" s="210"/>
      <c r="AR104" s="210"/>
      <c r="AS104" s="210"/>
      <c r="AT104" s="210"/>
      <c r="AU104" s="210"/>
      <c r="AV104" s="210"/>
      <c r="AW104" s="185" t="s">
        <v>4066</v>
      </c>
      <c r="AX104" s="210"/>
      <c r="AY104" s="210"/>
      <c r="AZ104" s="210"/>
      <c r="BA104" s="210"/>
      <c r="BB104" s="210"/>
      <c r="BC104" s="210"/>
      <c r="BD104" s="185" t="s">
        <v>4067</v>
      </c>
      <c r="BE104" s="186" t="s">
        <v>4068</v>
      </c>
      <c r="BF104" s="185" t="s">
        <v>4069</v>
      </c>
      <c r="BG104" s="210"/>
      <c r="BH104" s="210"/>
      <c r="BI104" s="210"/>
      <c r="BJ104" s="185" t="s">
        <v>4070</v>
      </c>
      <c r="BK104" s="185" t="s">
        <v>4071</v>
      </c>
      <c r="BL104" s="210"/>
      <c r="BM104" s="210"/>
      <c r="BN104" s="210"/>
      <c r="BO104" s="210"/>
      <c r="BP104" s="210"/>
      <c r="BQ104" s="210"/>
      <c r="BR104" s="210"/>
      <c r="BS104" s="210"/>
      <c r="BT104" s="185" t="s">
        <v>4072</v>
      </c>
      <c r="BU104" s="185" t="s">
        <v>4073</v>
      </c>
      <c r="BV104" s="210"/>
      <c r="BW104" s="209"/>
      <c r="BX104" s="209"/>
      <c r="BY104" s="209"/>
      <c r="BZ104" s="211"/>
      <c r="CA104" s="211"/>
      <c r="CB104" s="211"/>
      <c r="CC104" s="211"/>
      <c r="CD104" s="211"/>
      <c r="CE104" s="211"/>
      <c r="CF104" s="187" t="s">
        <v>4074</v>
      </c>
      <c r="CG104" s="211"/>
      <c r="CH104" s="211"/>
      <c r="CI104" s="211"/>
      <c r="CJ104" s="211"/>
      <c r="CK104" s="211"/>
      <c r="CL104" s="211"/>
      <c r="CM104" s="187" t="s">
        <v>3997</v>
      </c>
      <c r="CN104" s="188" t="s">
        <v>4075</v>
      </c>
      <c r="CO104" s="187" t="s">
        <v>4076</v>
      </c>
      <c r="CP104" s="211"/>
      <c r="CQ104" s="211"/>
      <c r="CR104" s="211"/>
      <c r="CS104" s="187" t="s">
        <v>4077</v>
      </c>
      <c r="CT104" s="187" t="s">
        <v>4078</v>
      </c>
      <c r="CU104" s="211"/>
      <c r="CV104" s="211"/>
      <c r="CW104" s="211"/>
      <c r="CX104" s="211"/>
      <c r="CY104" s="211"/>
      <c r="CZ104" s="211"/>
      <c r="DA104" s="211"/>
      <c r="DB104" s="211"/>
      <c r="DC104" s="187" t="s">
        <v>4079</v>
      </c>
      <c r="DD104" s="187" t="s">
        <v>4080</v>
      </c>
      <c r="DE104" s="211"/>
      <c r="DF104"/>
      <c r="DG104" s="73"/>
    </row>
    <row r="105" spans="2:111" ht="24" customHeight="1">
      <c r="B105" s="207"/>
      <c r="C105" s="27"/>
      <c r="D105" s="27"/>
      <c r="E105" s="27"/>
      <c r="F105" s="253" t="s">
        <v>5654</v>
      </c>
      <c r="G105" s="254"/>
      <c r="H105" s="254"/>
      <c r="I105" s="254"/>
      <c r="J105" s="255"/>
      <c r="K105" s="256" t="s">
        <v>29</v>
      </c>
      <c r="L105" s="256"/>
      <c r="M105" s="256"/>
      <c r="N105" s="256"/>
      <c r="O105" s="256"/>
      <c r="P105" s="256"/>
      <c r="Q105" s="256"/>
      <c r="R105" s="256"/>
      <c r="S105" s="256"/>
      <c r="T105" s="256"/>
      <c r="U105" s="256"/>
      <c r="V105" s="256"/>
      <c r="W105" s="256"/>
      <c r="X105" s="256"/>
      <c r="Y105" s="256"/>
      <c r="Z105" s="256"/>
      <c r="AA105" s="27"/>
      <c r="AB105" s="27"/>
      <c r="AC105" s="27"/>
      <c r="AD105" s="208"/>
      <c r="AG105" s="73"/>
      <c r="AH105" s="209"/>
      <c r="AI105" s="209"/>
      <c r="AJ105" s="209"/>
      <c r="AK105" s="209"/>
      <c r="AL105" s="181" t="str">
        <f t="shared" si="2"/>
        <v>Martínez de la Torre</v>
      </c>
      <c r="AM105" s="181" t="str">
        <f t="shared" si="3"/>
        <v>30102</v>
      </c>
      <c r="AN105"/>
      <c r="AO105" s="209"/>
      <c r="AP105" s="148">
        <v>103</v>
      </c>
      <c r="AQ105" s="210"/>
      <c r="AR105" s="210"/>
      <c r="AS105" s="210"/>
      <c r="AT105" s="210"/>
      <c r="AU105" s="210"/>
      <c r="AV105" s="210"/>
      <c r="AW105" s="185" t="s">
        <v>4081</v>
      </c>
      <c r="AX105" s="210"/>
      <c r="AY105" s="210"/>
      <c r="AZ105" s="210"/>
      <c r="BA105" s="210"/>
      <c r="BB105" s="210"/>
      <c r="BC105" s="210"/>
      <c r="BD105" s="185" t="s">
        <v>4082</v>
      </c>
      <c r="BE105" s="186" t="s">
        <v>4083</v>
      </c>
      <c r="BF105" s="185" t="s">
        <v>4084</v>
      </c>
      <c r="BG105" s="210"/>
      <c r="BH105" s="210"/>
      <c r="BI105" s="210"/>
      <c r="BJ105" s="185" t="s">
        <v>4085</v>
      </c>
      <c r="BK105" s="185" t="s">
        <v>4086</v>
      </c>
      <c r="BL105" s="210"/>
      <c r="BM105" s="210"/>
      <c r="BN105" s="210"/>
      <c r="BO105" s="210"/>
      <c r="BP105" s="210"/>
      <c r="BQ105" s="210"/>
      <c r="BR105" s="210"/>
      <c r="BS105" s="210"/>
      <c r="BT105" s="185" t="s">
        <v>4087</v>
      </c>
      <c r="BU105" s="185" t="s">
        <v>4088</v>
      </c>
      <c r="BV105" s="210"/>
      <c r="BW105" s="209"/>
      <c r="BX105" s="209"/>
      <c r="BY105" s="209"/>
      <c r="BZ105" s="211"/>
      <c r="CA105" s="211"/>
      <c r="CB105" s="211"/>
      <c r="CC105" s="211"/>
      <c r="CD105" s="211"/>
      <c r="CE105" s="211"/>
      <c r="CF105" s="187" t="s">
        <v>4089</v>
      </c>
      <c r="CG105" s="211"/>
      <c r="CH105" s="211"/>
      <c r="CI105" s="211"/>
      <c r="CJ105" s="211"/>
      <c r="CK105" s="211"/>
      <c r="CL105" s="211"/>
      <c r="CM105" s="187" t="s">
        <v>4090</v>
      </c>
      <c r="CN105" s="188" t="s">
        <v>4091</v>
      </c>
      <c r="CO105" s="187" t="s">
        <v>4092</v>
      </c>
      <c r="CP105" s="211"/>
      <c r="CQ105" s="211"/>
      <c r="CR105" s="211"/>
      <c r="CS105" s="187" t="s">
        <v>4093</v>
      </c>
      <c r="CT105" s="187" t="s">
        <v>4094</v>
      </c>
      <c r="CU105" s="211"/>
      <c r="CV105" s="211"/>
      <c r="CW105" s="211"/>
      <c r="CX105" s="211"/>
      <c r="CY105" s="211"/>
      <c r="CZ105" s="211"/>
      <c r="DA105" s="211"/>
      <c r="DB105" s="211"/>
      <c r="DC105" s="187" t="s">
        <v>4095</v>
      </c>
      <c r="DD105" s="187" t="s">
        <v>4096</v>
      </c>
      <c r="DE105" s="211"/>
      <c r="DF105"/>
      <c r="DG105" s="73"/>
    </row>
    <row r="106" spans="2:111" ht="6.75" customHeight="1">
      <c r="B106" s="20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08"/>
      <c r="AG106" s="73"/>
      <c r="AH106" s="209"/>
      <c r="AI106" s="209"/>
      <c r="AJ106" s="209"/>
      <c r="AK106" s="209"/>
      <c r="AL106" s="181" t="str">
        <f t="shared" si="2"/>
        <v>Mecatlán</v>
      </c>
      <c r="AM106" s="181" t="str">
        <f t="shared" si="3"/>
        <v>30103</v>
      </c>
      <c r="AN106"/>
      <c r="AO106" s="209"/>
      <c r="AP106" s="148">
        <v>104</v>
      </c>
      <c r="AQ106" s="210"/>
      <c r="AR106" s="210"/>
      <c r="AS106" s="210"/>
      <c r="AT106" s="210"/>
      <c r="AU106" s="210"/>
      <c r="AV106" s="210"/>
      <c r="AW106" s="185" t="s">
        <v>4097</v>
      </c>
      <c r="AX106" s="210"/>
      <c r="AY106" s="210"/>
      <c r="AZ106" s="210"/>
      <c r="BA106" s="210"/>
      <c r="BB106" s="210"/>
      <c r="BC106" s="210"/>
      <c r="BD106" s="185" t="s">
        <v>4098</v>
      </c>
      <c r="BE106" s="186" t="s">
        <v>4099</v>
      </c>
      <c r="BF106" s="185" t="s">
        <v>4100</v>
      </c>
      <c r="BG106" s="210"/>
      <c r="BH106" s="210"/>
      <c r="BI106" s="210"/>
      <c r="BJ106" s="185" t="s">
        <v>4101</v>
      </c>
      <c r="BK106" s="185" t="s">
        <v>4102</v>
      </c>
      <c r="BL106" s="210"/>
      <c r="BM106" s="210"/>
      <c r="BN106" s="210"/>
      <c r="BO106" s="210"/>
      <c r="BP106" s="210"/>
      <c r="BQ106" s="210"/>
      <c r="BR106" s="210"/>
      <c r="BS106" s="210"/>
      <c r="BT106" s="185" t="s">
        <v>4103</v>
      </c>
      <c r="BU106" s="185" t="s">
        <v>4104</v>
      </c>
      <c r="BV106" s="210"/>
      <c r="BW106" s="209"/>
      <c r="BX106" s="209"/>
      <c r="BY106" s="209"/>
      <c r="BZ106" s="211"/>
      <c r="CA106" s="211"/>
      <c r="CB106" s="211"/>
      <c r="CC106" s="211"/>
      <c r="CD106" s="211"/>
      <c r="CE106" s="211"/>
      <c r="CF106" s="187" t="s">
        <v>4105</v>
      </c>
      <c r="CG106" s="211"/>
      <c r="CH106" s="211"/>
      <c r="CI106" s="211"/>
      <c r="CJ106" s="211"/>
      <c r="CK106" s="211"/>
      <c r="CL106" s="211"/>
      <c r="CM106" s="187" t="s">
        <v>4106</v>
      </c>
      <c r="CN106" s="188" t="s">
        <v>4107</v>
      </c>
      <c r="CO106" s="187" t="s">
        <v>1703</v>
      </c>
      <c r="CP106" s="211"/>
      <c r="CQ106" s="211"/>
      <c r="CR106" s="211"/>
      <c r="CS106" s="187" t="s">
        <v>4108</v>
      </c>
      <c r="CT106" s="187" t="s">
        <v>4109</v>
      </c>
      <c r="CU106" s="211"/>
      <c r="CV106" s="211"/>
      <c r="CW106" s="211"/>
      <c r="CX106" s="211"/>
      <c r="CY106" s="211"/>
      <c r="CZ106" s="211"/>
      <c r="DA106" s="211"/>
      <c r="DB106" s="211"/>
      <c r="DC106" s="187" t="s">
        <v>4110</v>
      </c>
      <c r="DD106" s="187" t="s">
        <v>4111</v>
      </c>
      <c r="DE106" s="211"/>
      <c r="DF106"/>
      <c r="DG106" s="73"/>
    </row>
    <row r="107" spans="2:111" ht="24" customHeight="1">
      <c r="B107" s="207"/>
      <c r="C107" s="257" t="s">
        <v>539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08"/>
      <c r="AG107" s="73"/>
      <c r="AH107" s="209"/>
      <c r="AI107" s="209"/>
      <c r="AJ107" s="209"/>
      <c r="AK107" s="209"/>
      <c r="AL107" s="181" t="str">
        <f t="shared" si="2"/>
        <v>Mecayapan</v>
      </c>
      <c r="AM107" s="181" t="str">
        <f t="shared" si="3"/>
        <v>30104</v>
      </c>
      <c r="AN107"/>
      <c r="AO107" s="209"/>
      <c r="AP107" s="148">
        <v>105</v>
      </c>
      <c r="AQ107" s="210"/>
      <c r="AR107" s="210"/>
      <c r="AS107" s="210"/>
      <c r="AT107" s="210"/>
      <c r="AU107" s="210"/>
      <c r="AV107" s="210"/>
      <c r="AW107" s="185" t="s">
        <v>4112</v>
      </c>
      <c r="AX107" s="210"/>
      <c r="AY107" s="210"/>
      <c r="AZ107" s="210"/>
      <c r="BA107" s="210"/>
      <c r="BB107" s="210"/>
      <c r="BC107" s="210"/>
      <c r="BD107" s="185" t="s">
        <v>4113</v>
      </c>
      <c r="BE107" s="186" t="s">
        <v>4114</v>
      </c>
      <c r="BF107" s="185" t="s">
        <v>4115</v>
      </c>
      <c r="BG107" s="210"/>
      <c r="BH107" s="210"/>
      <c r="BI107" s="210"/>
      <c r="BJ107" s="185" t="s">
        <v>4116</v>
      </c>
      <c r="BK107" s="185" t="s">
        <v>4117</v>
      </c>
      <c r="BL107" s="210"/>
      <c r="BM107" s="210"/>
      <c r="BN107" s="210"/>
      <c r="BO107" s="210"/>
      <c r="BP107" s="210"/>
      <c r="BQ107" s="210"/>
      <c r="BR107" s="210"/>
      <c r="BS107" s="210"/>
      <c r="BT107" s="185" t="s">
        <v>4118</v>
      </c>
      <c r="BU107" s="185" t="s">
        <v>4119</v>
      </c>
      <c r="BV107" s="210"/>
      <c r="BW107" s="209"/>
      <c r="BX107" s="209"/>
      <c r="BY107" s="209"/>
      <c r="BZ107" s="211"/>
      <c r="CA107" s="211"/>
      <c r="CB107" s="211"/>
      <c r="CC107" s="211"/>
      <c r="CD107" s="211"/>
      <c r="CE107" s="211"/>
      <c r="CF107" s="187" t="s">
        <v>4120</v>
      </c>
      <c r="CG107" s="211"/>
      <c r="CH107" s="211"/>
      <c r="CI107" s="211"/>
      <c r="CJ107" s="211"/>
      <c r="CK107" s="211"/>
      <c r="CL107" s="211"/>
      <c r="CM107" s="187" t="s">
        <v>4121</v>
      </c>
      <c r="CN107" s="188" t="s">
        <v>4122</v>
      </c>
      <c r="CO107" s="187" t="s">
        <v>4123</v>
      </c>
      <c r="CP107" s="211"/>
      <c r="CQ107" s="211"/>
      <c r="CR107" s="211"/>
      <c r="CS107" s="187" t="s">
        <v>4124</v>
      </c>
      <c r="CT107" s="187" t="s">
        <v>4125</v>
      </c>
      <c r="CU107" s="211"/>
      <c r="CV107" s="211"/>
      <c r="CW107" s="211"/>
      <c r="CX107" s="211"/>
      <c r="CY107" s="211"/>
      <c r="CZ107" s="211"/>
      <c r="DA107" s="211"/>
      <c r="DB107" s="211"/>
      <c r="DC107" s="187" t="s">
        <v>4126</v>
      </c>
      <c r="DD107" s="187" t="s">
        <v>4127</v>
      </c>
      <c r="DE107" s="211"/>
      <c r="DF107"/>
      <c r="DG107" s="73"/>
    </row>
    <row r="108" spans="2:111" ht="6.75" customHeight="1">
      <c r="B108" s="207"/>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208"/>
      <c r="AG108" s="73"/>
      <c r="AH108" s="209"/>
      <c r="AI108" s="209"/>
      <c r="AJ108" s="209"/>
      <c r="AK108" s="209"/>
      <c r="AL108" s="181" t="str">
        <f t="shared" si="2"/>
        <v>Medellín de Bravo</v>
      </c>
      <c r="AM108" s="181" t="str">
        <f t="shared" si="3"/>
        <v>30105</v>
      </c>
      <c r="AN108"/>
      <c r="AO108" s="209"/>
      <c r="AP108" s="148">
        <v>106</v>
      </c>
      <c r="AQ108" s="210"/>
      <c r="AR108" s="210"/>
      <c r="AS108" s="210"/>
      <c r="AT108" s="210"/>
      <c r="AU108" s="210"/>
      <c r="AV108" s="210"/>
      <c r="AW108" s="185" t="s">
        <v>4128</v>
      </c>
      <c r="AX108" s="210"/>
      <c r="AY108" s="210"/>
      <c r="AZ108" s="210"/>
      <c r="BA108" s="210"/>
      <c r="BB108" s="210"/>
      <c r="BC108" s="210"/>
      <c r="BD108" s="185" t="s">
        <v>4129</v>
      </c>
      <c r="BE108" s="186" t="s">
        <v>4130</v>
      </c>
      <c r="BF108" s="185" t="s">
        <v>4131</v>
      </c>
      <c r="BG108" s="210"/>
      <c r="BH108" s="210"/>
      <c r="BI108" s="210"/>
      <c r="BJ108" s="185" t="s">
        <v>4132</v>
      </c>
      <c r="BK108" s="185" t="s">
        <v>4133</v>
      </c>
      <c r="BL108" s="210"/>
      <c r="BM108" s="210"/>
      <c r="BN108" s="210"/>
      <c r="BO108" s="210"/>
      <c r="BP108" s="210"/>
      <c r="BQ108" s="210"/>
      <c r="BR108" s="210"/>
      <c r="BS108" s="210"/>
      <c r="BT108" s="185" t="s">
        <v>4134</v>
      </c>
      <c r="BU108" s="185" t="s">
        <v>4135</v>
      </c>
      <c r="BV108" s="210"/>
      <c r="BW108" s="209"/>
      <c r="BX108" s="209"/>
      <c r="BY108" s="209"/>
      <c r="BZ108" s="211"/>
      <c r="CA108" s="211"/>
      <c r="CB108" s="211"/>
      <c r="CC108" s="211"/>
      <c r="CD108" s="211"/>
      <c r="CE108" s="211"/>
      <c r="CF108" s="187" t="s">
        <v>1703</v>
      </c>
      <c r="CG108" s="211"/>
      <c r="CH108" s="211"/>
      <c r="CI108" s="211"/>
      <c r="CJ108" s="211"/>
      <c r="CK108" s="211"/>
      <c r="CL108" s="211"/>
      <c r="CM108" s="187" t="s">
        <v>4136</v>
      </c>
      <c r="CN108" s="188" t="s">
        <v>4137</v>
      </c>
      <c r="CO108" s="187" t="s">
        <v>4138</v>
      </c>
      <c r="CP108" s="211"/>
      <c r="CQ108" s="211"/>
      <c r="CR108" s="211"/>
      <c r="CS108" s="187" t="s">
        <v>4139</v>
      </c>
      <c r="CT108" s="187" t="s">
        <v>3300</v>
      </c>
      <c r="CU108" s="211"/>
      <c r="CV108" s="211"/>
      <c r="CW108" s="211"/>
      <c r="CX108" s="211"/>
      <c r="CY108" s="211"/>
      <c r="CZ108" s="211"/>
      <c r="DA108" s="211"/>
      <c r="DB108" s="211"/>
      <c r="DC108" s="187" t="s">
        <v>4140</v>
      </c>
      <c r="DD108" s="187" t="s">
        <v>4141</v>
      </c>
      <c r="DE108" s="211"/>
      <c r="DF108"/>
      <c r="DG108" s="73"/>
    </row>
    <row r="109" spans="2:111" ht="15" customHeight="1">
      <c r="B109" s="207"/>
      <c r="C109" s="26"/>
      <c r="D109" s="25" t="s">
        <v>30</v>
      </c>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08"/>
      <c r="AG109" s="73"/>
      <c r="AH109" s="209"/>
      <c r="AI109" s="209"/>
      <c r="AJ109" s="209"/>
      <c r="AK109" s="209"/>
      <c r="AL109" s="181" t="str">
        <f t="shared" si="2"/>
        <v>Miahuatlán</v>
      </c>
      <c r="AM109" s="181" t="str">
        <f t="shared" si="3"/>
        <v>30106</v>
      </c>
      <c r="AN109"/>
      <c r="AO109" s="209"/>
      <c r="AP109" s="148">
        <v>107</v>
      </c>
      <c r="AQ109" s="210"/>
      <c r="AR109" s="210"/>
      <c r="AS109" s="210"/>
      <c r="AT109" s="210"/>
      <c r="AU109" s="210"/>
      <c r="AV109" s="210"/>
      <c r="AW109" s="185" t="s">
        <v>4142</v>
      </c>
      <c r="AX109" s="210"/>
      <c r="AY109" s="210"/>
      <c r="AZ109" s="210"/>
      <c r="BA109" s="210"/>
      <c r="BB109" s="210"/>
      <c r="BC109" s="210"/>
      <c r="BD109" s="185" t="s">
        <v>4143</v>
      </c>
      <c r="BE109" s="186" t="s">
        <v>4144</v>
      </c>
      <c r="BF109" s="185" t="s">
        <v>4145</v>
      </c>
      <c r="BG109" s="210"/>
      <c r="BH109" s="210"/>
      <c r="BI109" s="210"/>
      <c r="BJ109" s="185" t="s">
        <v>4146</v>
      </c>
      <c r="BK109" s="185" t="s">
        <v>4147</v>
      </c>
      <c r="BL109" s="210"/>
      <c r="BM109" s="210"/>
      <c r="BN109" s="210"/>
      <c r="BO109" s="210"/>
      <c r="BP109" s="210"/>
      <c r="BQ109" s="210"/>
      <c r="BR109" s="210"/>
      <c r="BS109" s="210"/>
      <c r="BT109" s="185" t="s">
        <v>4148</v>
      </c>
      <c r="BU109" s="185" t="s">
        <v>4149</v>
      </c>
      <c r="BV109" s="210"/>
      <c r="BW109" s="209"/>
      <c r="BX109" s="209"/>
      <c r="BY109" s="209"/>
      <c r="BZ109" s="211"/>
      <c r="CA109" s="211"/>
      <c r="CB109" s="211"/>
      <c r="CC109" s="211"/>
      <c r="CD109" s="211"/>
      <c r="CE109" s="211"/>
      <c r="CF109" s="187" t="s">
        <v>4150</v>
      </c>
      <c r="CG109" s="211"/>
      <c r="CH109" s="211"/>
      <c r="CI109" s="211"/>
      <c r="CJ109" s="211"/>
      <c r="CK109" s="211"/>
      <c r="CL109" s="211"/>
      <c r="CM109" s="187" t="s">
        <v>4151</v>
      </c>
      <c r="CN109" s="188" t="s">
        <v>4152</v>
      </c>
      <c r="CO109" s="187" t="s">
        <v>4153</v>
      </c>
      <c r="CP109" s="211"/>
      <c r="CQ109" s="211"/>
      <c r="CR109" s="211"/>
      <c r="CS109" s="187" t="s">
        <v>4154</v>
      </c>
      <c r="CT109" s="187" t="s">
        <v>4155</v>
      </c>
      <c r="CU109" s="211"/>
      <c r="CV109" s="211"/>
      <c r="CW109" s="211"/>
      <c r="CX109" s="211"/>
      <c r="CY109" s="211"/>
      <c r="CZ109" s="211"/>
      <c r="DA109" s="211"/>
      <c r="DB109" s="211"/>
      <c r="DC109" s="187" t="s">
        <v>4156</v>
      </c>
      <c r="DD109" s="187" t="s">
        <v>4157</v>
      </c>
      <c r="DE109" s="211"/>
      <c r="DF109"/>
      <c r="DG109" s="73"/>
    </row>
    <row r="110" spans="2:111" ht="6.75" customHeight="1">
      <c r="B110" s="207"/>
      <c r="C110" s="26"/>
      <c r="D110" s="25"/>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08"/>
      <c r="AG110" s="73"/>
      <c r="AH110" s="209"/>
      <c r="AI110" s="209"/>
      <c r="AJ110" s="209"/>
      <c r="AK110" s="209"/>
      <c r="AL110" s="181" t="str">
        <f t="shared" si="2"/>
        <v>Las Minas</v>
      </c>
      <c r="AM110" s="181" t="str">
        <f t="shared" si="3"/>
        <v>30107</v>
      </c>
      <c r="AN110"/>
      <c r="AO110" s="209"/>
      <c r="AP110" s="148">
        <v>108</v>
      </c>
      <c r="AQ110" s="210"/>
      <c r="AR110" s="210"/>
      <c r="AS110" s="210"/>
      <c r="AT110" s="210"/>
      <c r="AU110" s="210"/>
      <c r="AV110" s="210"/>
      <c r="AW110" s="185" t="s">
        <v>4158</v>
      </c>
      <c r="AX110" s="210"/>
      <c r="AY110" s="210"/>
      <c r="AZ110" s="210"/>
      <c r="BA110" s="210"/>
      <c r="BB110" s="210"/>
      <c r="BC110" s="210"/>
      <c r="BD110" s="185" t="s">
        <v>4159</v>
      </c>
      <c r="BE110" s="186" t="s">
        <v>4160</v>
      </c>
      <c r="BF110" s="185" t="s">
        <v>4161</v>
      </c>
      <c r="BG110" s="210"/>
      <c r="BH110" s="210"/>
      <c r="BI110" s="210"/>
      <c r="BJ110" s="185" t="s">
        <v>4162</v>
      </c>
      <c r="BK110" s="185" t="s">
        <v>4163</v>
      </c>
      <c r="BL110" s="210"/>
      <c r="BM110" s="210"/>
      <c r="BN110" s="210"/>
      <c r="BO110" s="210"/>
      <c r="BP110" s="210"/>
      <c r="BQ110" s="210"/>
      <c r="BR110" s="210"/>
      <c r="BS110" s="210"/>
      <c r="BT110" s="185" t="s">
        <v>4164</v>
      </c>
      <c r="BU110" s="210">
        <v>31999</v>
      </c>
      <c r="BV110" s="210"/>
      <c r="BW110" s="209"/>
      <c r="BX110" s="209"/>
      <c r="BY110" s="209"/>
      <c r="BZ110" s="211"/>
      <c r="CA110" s="211"/>
      <c r="CB110" s="211"/>
      <c r="CC110" s="211"/>
      <c r="CD110" s="211"/>
      <c r="CE110" s="211"/>
      <c r="CF110" s="187" t="s">
        <v>4165</v>
      </c>
      <c r="CG110" s="211"/>
      <c r="CH110" s="211"/>
      <c r="CI110" s="211"/>
      <c r="CJ110" s="211"/>
      <c r="CK110" s="211"/>
      <c r="CL110" s="211"/>
      <c r="CM110" s="187" t="s">
        <v>4166</v>
      </c>
      <c r="CN110" s="188" t="s">
        <v>4167</v>
      </c>
      <c r="CO110" s="187" t="s">
        <v>4168</v>
      </c>
      <c r="CP110" s="211"/>
      <c r="CQ110" s="211"/>
      <c r="CR110" s="211"/>
      <c r="CS110" s="187" t="s">
        <v>4169</v>
      </c>
      <c r="CT110" s="187" t="s">
        <v>4170</v>
      </c>
      <c r="CU110" s="211"/>
      <c r="CV110" s="211"/>
      <c r="CW110" s="211"/>
      <c r="CX110" s="211"/>
      <c r="CY110" s="211"/>
      <c r="CZ110" s="211"/>
      <c r="DA110" s="211"/>
      <c r="DB110" s="211"/>
      <c r="DC110" s="187" t="s">
        <v>4171</v>
      </c>
      <c r="DD110" s="187" t="s">
        <v>274</v>
      </c>
      <c r="DE110" s="211"/>
      <c r="DF110"/>
      <c r="DG110" s="73"/>
    </row>
    <row r="111" spans="2:111" ht="36" customHeight="1">
      <c r="B111" s="207"/>
      <c r="C111" s="26"/>
      <c r="D111" s="247" t="s">
        <v>5655</v>
      </c>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08"/>
      <c r="AG111" s="73"/>
      <c r="AH111" s="209"/>
      <c r="AI111" s="209"/>
      <c r="AJ111" s="209"/>
      <c r="AK111" s="209"/>
      <c r="AL111" s="181" t="str">
        <f t="shared" si="2"/>
        <v>Minatitlán</v>
      </c>
      <c r="AM111" s="181" t="str">
        <f t="shared" si="3"/>
        <v>30108</v>
      </c>
      <c r="AN111"/>
      <c r="AO111" s="209"/>
      <c r="AP111" s="148">
        <v>109</v>
      </c>
      <c r="AQ111" s="210"/>
      <c r="AR111" s="210"/>
      <c r="AS111" s="210"/>
      <c r="AT111" s="210"/>
      <c r="AU111" s="210"/>
      <c r="AV111" s="210"/>
      <c r="AW111" s="185" t="s">
        <v>4172</v>
      </c>
      <c r="AX111" s="210"/>
      <c r="AY111" s="210"/>
      <c r="AZ111" s="210"/>
      <c r="BA111" s="210"/>
      <c r="BB111" s="210"/>
      <c r="BC111" s="210"/>
      <c r="BD111" s="185" t="s">
        <v>4173</v>
      </c>
      <c r="BE111" s="186" t="s">
        <v>4174</v>
      </c>
      <c r="BF111" s="185" t="s">
        <v>4175</v>
      </c>
      <c r="BG111" s="210"/>
      <c r="BH111" s="210"/>
      <c r="BI111" s="210"/>
      <c r="BJ111" s="185" t="s">
        <v>4176</v>
      </c>
      <c r="BK111" s="185" t="s">
        <v>4177</v>
      </c>
      <c r="BL111" s="210"/>
      <c r="BM111" s="210"/>
      <c r="BN111" s="210"/>
      <c r="BO111" s="210"/>
      <c r="BP111" s="210"/>
      <c r="BQ111" s="210"/>
      <c r="BR111" s="210"/>
      <c r="BS111" s="210"/>
      <c r="BT111" s="185" t="s">
        <v>4178</v>
      </c>
      <c r="BU111" s="210"/>
      <c r="BV111" s="210"/>
      <c r="BW111" s="209"/>
      <c r="BX111" s="209"/>
      <c r="BY111" s="209"/>
      <c r="BZ111" s="211"/>
      <c r="CA111" s="211"/>
      <c r="CB111" s="211"/>
      <c r="CC111" s="211"/>
      <c r="CD111" s="211"/>
      <c r="CE111" s="211"/>
      <c r="CF111" s="187" t="s">
        <v>4179</v>
      </c>
      <c r="CG111" s="211"/>
      <c r="CH111" s="211"/>
      <c r="CI111" s="211"/>
      <c r="CJ111" s="211"/>
      <c r="CK111" s="211"/>
      <c r="CL111" s="211"/>
      <c r="CM111" s="187" t="s">
        <v>1811</v>
      </c>
      <c r="CN111" s="188" t="s">
        <v>4180</v>
      </c>
      <c r="CO111" s="187" t="s">
        <v>4181</v>
      </c>
      <c r="CP111" s="211"/>
      <c r="CQ111" s="211"/>
      <c r="CR111" s="211"/>
      <c r="CS111" s="187" t="s">
        <v>4182</v>
      </c>
      <c r="CT111" s="187" t="s">
        <v>4183</v>
      </c>
      <c r="CU111" s="211"/>
      <c r="CV111" s="211"/>
      <c r="CW111" s="211"/>
      <c r="CX111" s="211"/>
      <c r="CY111" s="211"/>
      <c r="CZ111" s="211"/>
      <c r="DA111" s="211"/>
      <c r="DB111" s="211"/>
      <c r="DC111" s="187" t="s">
        <v>1262</v>
      </c>
      <c r="DD111" s="211"/>
      <c r="DE111" s="211"/>
      <c r="DF111"/>
      <c r="DG111" s="73"/>
    </row>
    <row r="112" spans="2:111" ht="6.75" customHeight="1">
      <c r="B112" s="207"/>
      <c r="C112" s="2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208"/>
      <c r="AG112" s="73"/>
      <c r="AH112" s="209"/>
      <c r="AI112" s="209"/>
      <c r="AJ112" s="209"/>
      <c r="AK112" s="209"/>
      <c r="AL112" s="181" t="str">
        <f t="shared" si="2"/>
        <v>Misantla</v>
      </c>
      <c r="AM112" s="181" t="str">
        <f t="shared" si="3"/>
        <v>30109</v>
      </c>
      <c r="AN112"/>
      <c r="AO112" s="209"/>
      <c r="AP112" s="148">
        <v>110</v>
      </c>
      <c r="AQ112" s="210"/>
      <c r="AR112" s="210"/>
      <c r="AS112" s="210"/>
      <c r="AT112" s="210"/>
      <c r="AU112" s="210"/>
      <c r="AV112" s="210"/>
      <c r="AW112" s="185" t="s">
        <v>4184</v>
      </c>
      <c r="AX112" s="210"/>
      <c r="AY112" s="210"/>
      <c r="AZ112" s="210"/>
      <c r="BA112" s="210"/>
      <c r="BB112" s="210"/>
      <c r="BC112" s="210"/>
      <c r="BD112" s="185" t="s">
        <v>4185</v>
      </c>
      <c r="BE112" s="186" t="s">
        <v>4186</v>
      </c>
      <c r="BF112" s="185" t="s">
        <v>4187</v>
      </c>
      <c r="BG112" s="210"/>
      <c r="BH112" s="210"/>
      <c r="BI112" s="210"/>
      <c r="BJ112" s="185" t="s">
        <v>4188</v>
      </c>
      <c r="BK112" s="185" t="s">
        <v>4189</v>
      </c>
      <c r="BL112" s="210"/>
      <c r="BM112" s="210"/>
      <c r="BN112" s="210"/>
      <c r="BO112" s="210"/>
      <c r="BP112" s="210"/>
      <c r="BQ112" s="210"/>
      <c r="BR112" s="210"/>
      <c r="BS112" s="210"/>
      <c r="BT112" s="185" t="s">
        <v>4190</v>
      </c>
      <c r="BU112" s="210"/>
      <c r="BV112" s="210"/>
      <c r="BW112" s="209"/>
      <c r="BX112" s="209"/>
      <c r="BY112" s="209"/>
      <c r="BZ112" s="211"/>
      <c r="CA112" s="211"/>
      <c r="CB112" s="211"/>
      <c r="CC112" s="211"/>
      <c r="CD112" s="211"/>
      <c r="CE112" s="211"/>
      <c r="CF112" s="187" t="s">
        <v>3671</v>
      </c>
      <c r="CG112" s="211"/>
      <c r="CH112" s="211"/>
      <c r="CI112" s="211"/>
      <c r="CJ112" s="211"/>
      <c r="CK112" s="211"/>
      <c r="CL112" s="211"/>
      <c r="CM112" s="187" t="s">
        <v>4191</v>
      </c>
      <c r="CN112" s="188" t="s">
        <v>4192</v>
      </c>
      <c r="CO112" s="187" t="s">
        <v>4193</v>
      </c>
      <c r="CP112" s="211"/>
      <c r="CQ112" s="211"/>
      <c r="CR112" s="211"/>
      <c r="CS112" s="187" t="s">
        <v>4194</v>
      </c>
      <c r="CT112" s="187" t="s">
        <v>4195</v>
      </c>
      <c r="CU112" s="211"/>
      <c r="CV112" s="211"/>
      <c r="CW112" s="211"/>
      <c r="CX112" s="211"/>
      <c r="CY112" s="211"/>
      <c r="CZ112" s="211"/>
      <c r="DA112" s="211"/>
      <c r="DB112" s="211"/>
      <c r="DC112" s="187" t="s">
        <v>4196</v>
      </c>
      <c r="DD112" s="211"/>
      <c r="DE112" s="211"/>
      <c r="DF112"/>
      <c r="DG112" s="73"/>
    </row>
    <row r="113" spans="2:111" ht="15" customHeight="1">
      <c r="B113" s="207"/>
      <c r="C113" s="26"/>
      <c r="D113" s="25" t="s">
        <v>31</v>
      </c>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08"/>
      <c r="AG113" s="73"/>
      <c r="AH113" s="209"/>
      <c r="AI113" s="209"/>
      <c r="AJ113" s="209"/>
      <c r="AK113" s="209"/>
      <c r="AL113" s="181" t="str">
        <f t="shared" si="2"/>
        <v>Mixtla de Altamirano</v>
      </c>
      <c r="AM113" s="181" t="str">
        <f t="shared" si="3"/>
        <v>30110</v>
      </c>
      <c r="AN113"/>
      <c r="AO113" s="209"/>
      <c r="AP113" s="148">
        <v>111</v>
      </c>
      <c r="AQ113" s="210"/>
      <c r="AR113" s="210"/>
      <c r="AS113" s="210"/>
      <c r="AT113" s="210"/>
      <c r="AU113" s="210"/>
      <c r="AV113" s="210"/>
      <c r="AW113" s="185" t="s">
        <v>4197</v>
      </c>
      <c r="AX113" s="210"/>
      <c r="AY113" s="210"/>
      <c r="AZ113" s="210"/>
      <c r="BA113" s="210"/>
      <c r="BB113" s="210"/>
      <c r="BC113" s="210"/>
      <c r="BD113" s="185" t="s">
        <v>4198</v>
      </c>
      <c r="BE113" s="186" t="s">
        <v>4199</v>
      </c>
      <c r="BF113" s="185" t="s">
        <v>4200</v>
      </c>
      <c r="BG113" s="210"/>
      <c r="BH113" s="210"/>
      <c r="BI113" s="210"/>
      <c r="BJ113" s="185" t="s">
        <v>4201</v>
      </c>
      <c r="BK113" s="185" t="s">
        <v>4202</v>
      </c>
      <c r="BL113" s="210"/>
      <c r="BM113" s="210"/>
      <c r="BN113" s="210"/>
      <c r="BO113" s="210"/>
      <c r="BP113" s="210"/>
      <c r="BQ113" s="210"/>
      <c r="BR113" s="210"/>
      <c r="BS113" s="210"/>
      <c r="BT113" s="185" t="s">
        <v>4203</v>
      </c>
      <c r="BU113" s="210"/>
      <c r="BV113" s="210"/>
      <c r="BW113" s="209"/>
      <c r="BX113" s="209"/>
      <c r="BY113" s="209"/>
      <c r="BZ113" s="211"/>
      <c r="CA113" s="211"/>
      <c r="CB113" s="211"/>
      <c r="CC113" s="211"/>
      <c r="CD113" s="211"/>
      <c r="CE113" s="211"/>
      <c r="CF113" s="187" t="s">
        <v>4204</v>
      </c>
      <c r="CG113" s="211"/>
      <c r="CH113" s="211"/>
      <c r="CI113" s="211"/>
      <c r="CJ113" s="211"/>
      <c r="CK113" s="211"/>
      <c r="CL113" s="211"/>
      <c r="CM113" s="187" t="s">
        <v>4205</v>
      </c>
      <c r="CN113" s="188" t="s">
        <v>4206</v>
      </c>
      <c r="CO113" s="187" t="s">
        <v>4207</v>
      </c>
      <c r="CP113" s="211"/>
      <c r="CQ113" s="211"/>
      <c r="CR113" s="211"/>
      <c r="CS113" s="187" t="s">
        <v>4208</v>
      </c>
      <c r="CT113" s="187" t="s">
        <v>4209</v>
      </c>
      <c r="CU113" s="211"/>
      <c r="CV113" s="211"/>
      <c r="CW113" s="211"/>
      <c r="CX113" s="211"/>
      <c r="CY113" s="211"/>
      <c r="CZ113" s="211"/>
      <c r="DA113" s="211"/>
      <c r="DB113" s="211"/>
      <c r="DC113" s="187" t="s">
        <v>4210</v>
      </c>
      <c r="DD113" s="211"/>
      <c r="DE113" s="211"/>
      <c r="DF113"/>
      <c r="DG113" s="73"/>
    </row>
    <row r="114" spans="2:111" ht="6.75" customHeight="1">
      <c r="B114" s="207"/>
      <c r="C114" s="26"/>
      <c r="D114" s="25"/>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08"/>
      <c r="AG114" s="73"/>
      <c r="AH114" s="209"/>
      <c r="AI114" s="209"/>
      <c r="AJ114" s="209"/>
      <c r="AK114" s="209"/>
      <c r="AL114" s="181" t="str">
        <f t="shared" si="2"/>
        <v>Moloacán</v>
      </c>
      <c r="AM114" s="181" t="str">
        <f t="shared" si="3"/>
        <v>30111</v>
      </c>
      <c r="AN114"/>
      <c r="AO114" s="209"/>
      <c r="AP114" s="148">
        <v>112</v>
      </c>
      <c r="AQ114" s="210"/>
      <c r="AR114" s="210"/>
      <c r="AS114" s="210"/>
      <c r="AT114" s="210"/>
      <c r="AU114" s="210"/>
      <c r="AV114" s="210"/>
      <c r="AW114" s="185" t="s">
        <v>4211</v>
      </c>
      <c r="AX114" s="210"/>
      <c r="AY114" s="210"/>
      <c r="AZ114" s="210"/>
      <c r="BA114" s="210"/>
      <c r="BB114" s="210"/>
      <c r="BC114" s="210"/>
      <c r="BD114" s="185" t="s">
        <v>4212</v>
      </c>
      <c r="BE114" s="186" t="s">
        <v>4213</v>
      </c>
      <c r="BF114" s="185" t="s">
        <v>4214</v>
      </c>
      <c r="BG114" s="210"/>
      <c r="BH114" s="210"/>
      <c r="BI114" s="210"/>
      <c r="BJ114" s="185" t="s">
        <v>4215</v>
      </c>
      <c r="BK114" s="185" t="s">
        <v>4216</v>
      </c>
      <c r="BL114" s="210"/>
      <c r="BM114" s="210"/>
      <c r="BN114" s="210"/>
      <c r="BO114" s="210"/>
      <c r="BP114" s="210"/>
      <c r="BQ114" s="210"/>
      <c r="BR114" s="210"/>
      <c r="BS114" s="210"/>
      <c r="BT114" s="185" t="s">
        <v>4217</v>
      </c>
      <c r="BU114" s="210"/>
      <c r="BV114" s="210"/>
      <c r="BW114" s="209"/>
      <c r="BX114" s="209"/>
      <c r="BY114" s="209"/>
      <c r="BZ114" s="211"/>
      <c r="CA114" s="211"/>
      <c r="CB114" s="211"/>
      <c r="CC114" s="211"/>
      <c r="CD114" s="211"/>
      <c r="CE114" s="211"/>
      <c r="CF114" s="187" t="s">
        <v>4218</v>
      </c>
      <c r="CG114" s="211"/>
      <c r="CH114" s="211"/>
      <c r="CI114" s="211"/>
      <c r="CJ114" s="211"/>
      <c r="CK114" s="211"/>
      <c r="CL114" s="211"/>
      <c r="CM114" s="187" t="s">
        <v>4219</v>
      </c>
      <c r="CN114" s="188" t="s">
        <v>4220</v>
      </c>
      <c r="CO114" s="187" t="s">
        <v>4221</v>
      </c>
      <c r="CP114" s="211"/>
      <c r="CQ114" s="211"/>
      <c r="CR114" s="211"/>
      <c r="CS114" s="187" t="s">
        <v>4222</v>
      </c>
      <c r="CT114" s="187" t="s">
        <v>3462</v>
      </c>
      <c r="CU114" s="211"/>
      <c r="CV114" s="211"/>
      <c r="CW114" s="211"/>
      <c r="CX114" s="211"/>
      <c r="CY114" s="211"/>
      <c r="CZ114" s="211"/>
      <c r="DA114" s="211"/>
      <c r="DB114" s="211"/>
      <c r="DC114" s="187" t="s">
        <v>4223</v>
      </c>
      <c r="DD114" s="211"/>
      <c r="DE114" s="211"/>
      <c r="DF114"/>
      <c r="DG114" s="73"/>
    </row>
    <row r="115" spans="2:111" ht="24" customHeight="1">
      <c r="B115" s="207"/>
      <c r="C115" s="26"/>
      <c r="D115" s="247" t="s">
        <v>540</v>
      </c>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08"/>
      <c r="AG115" s="73"/>
      <c r="AH115" s="209"/>
      <c r="AI115" s="209"/>
      <c r="AJ115" s="209"/>
      <c r="AK115" s="209"/>
      <c r="AL115" s="181" t="str">
        <f t="shared" si="2"/>
        <v>Naolinco</v>
      </c>
      <c r="AM115" s="181" t="str">
        <f t="shared" si="3"/>
        <v>30112</v>
      </c>
      <c r="AN115"/>
      <c r="AO115" s="209"/>
      <c r="AP115" s="148">
        <v>113</v>
      </c>
      <c r="AQ115" s="210"/>
      <c r="AR115" s="210"/>
      <c r="AS115" s="210"/>
      <c r="AT115" s="210"/>
      <c r="AU115" s="210"/>
      <c r="AV115" s="210"/>
      <c r="AW115" s="185" t="s">
        <v>4224</v>
      </c>
      <c r="AX115" s="210"/>
      <c r="AY115" s="210"/>
      <c r="AZ115" s="210"/>
      <c r="BA115" s="210"/>
      <c r="BB115" s="210"/>
      <c r="BC115" s="210"/>
      <c r="BD115" s="185" t="s">
        <v>4225</v>
      </c>
      <c r="BE115" s="186" t="s">
        <v>4226</v>
      </c>
      <c r="BF115" s="185" t="s">
        <v>4227</v>
      </c>
      <c r="BG115" s="210"/>
      <c r="BH115" s="210"/>
      <c r="BI115" s="210"/>
      <c r="BJ115" s="185" t="s">
        <v>4228</v>
      </c>
      <c r="BK115" s="185" t="s">
        <v>4229</v>
      </c>
      <c r="BL115" s="210"/>
      <c r="BM115" s="210"/>
      <c r="BN115" s="210"/>
      <c r="BO115" s="210"/>
      <c r="BP115" s="210"/>
      <c r="BQ115" s="210"/>
      <c r="BR115" s="210"/>
      <c r="BS115" s="210"/>
      <c r="BT115" s="185" t="s">
        <v>4230</v>
      </c>
      <c r="BU115" s="210"/>
      <c r="BV115" s="210"/>
      <c r="BW115" s="209"/>
      <c r="BX115" s="209"/>
      <c r="BY115" s="209"/>
      <c r="BZ115" s="211"/>
      <c r="CA115" s="211"/>
      <c r="CB115" s="211"/>
      <c r="CC115" s="211"/>
      <c r="CD115" s="211"/>
      <c r="CE115" s="211"/>
      <c r="CF115" s="187" t="s">
        <v>891</v>
      </c>
      <c r="CG115" s="211"/>
      <c r="CH115" s="211"/>
      <c r="CI115" s="211"/>
      <c r="CJ115" s="211"/>
      <c r="CK115" s="211"/>
      <c r="CL115" s="211"/>
      <c r="CM115" s="187" t="s">
        <v>4231</v>
      </c>
      <c r="CN115" s="188" t="s">
        <v>4232</v>
      </c>
      <c r="CO115" s="187" t="s">
        <v>4233</v>
      </c>
      <c r="CP115" s="211"/>
      <c r="CQ115" s="211"/>
      <c r="CR115" s="211"/>
      <c r="CS115" s="187" t="s">
        <v>4234</v>
      </c>
      <c r="CT115" s="187" t="s">
        <v>4235</v>
      </c>
      <c r="CU115" s="211"/>
      <c r="CV115" s="211"/>
      <c r="CW115" s="211"/>
      <c r="CX115" s="211"/>
      <c r="CY115" s="211"/>
      <c r="CZ115" s="211"/>
      <c r="DA115" s="211"/>
      <c r="DB115" s="211"/>
      <c r="DC115" s="187" t="s">
        <v>4236</v>
      </c>
      <c r="DD115" s="211"/>
      <c r="DE115" s="211"/>
      <c r="DF115"/>
      <c r="DG115" s="73"/>
    </row>
    <row r="116" spans="2:111" ht="6.75" customHeight="1">
      <c r="B116" s="207"/>
      <c r="C116" s="26"/>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08"/>
      <c r="AG116" s="73"/>
      <c r="AH116" s="209"/>
      <c r="AI116" s="209"/>
      <c r="AJ116" s="209"/>
      <c r="AK116" s="209"/>
      <c r="AL116" s="181" t="str">
        <f t="shared" si="2"/>
        <v>Naranjal</v>
      </c>
      <c r="AM116" s="181" t="str">
        <f t="shared" si="3"/>
        <v>30113</v>
      </c>
      <c r="AN116"/>
      <c r="AO116" s="209"/>
      <c r="AP116" s="148">
        <v>114</v>
      </c>
      <c r="AQ116" s="210"/>
      <c r="AR116" s="210"/>
      <c r="AS116" s="210"/>
      <c r="AT116" s="210"/>
      <c r="AU116" s="210"/>
      <c r="AV116" s="210"/>
      <c r="AW116" s="185" t="s">
        <v>4237</v>
      </c>
      <c r="AX116" s="210"/>
      <c r="AY116" s="210"/>
      <c r="AZ116" s="210"/>
      <c r="BA116" s="210"/>
      <c r="BB116" s="210"/>
      <c r="BC116" s="210"/>
      <c r="BD116" s="185" t="s">
        <v>4238</v>
      </c>
      <c r="BE116" s="186" t="s">
        <v>4239</v>
      </c>
      <c r="BF116" s="185" t="s">
        <v>4240</v>
      </c>
      <c r="BG116" s="210"/>
      <c r="BH116" s="210"/>
      <c r="BI116" s="210"/>
      <c r="BJ116" s="185" t="s">
        <v>4241</v>
      </c>
      <c r="BK116" s="185" t="s">
        <v>4242</v>
      </c>
      <c r="BL116" s="210"/>
      <c r="BM116" s="210"/>
      <c r="BN116" s="210"/>
      <c r="BO116" s="210"/>
      <c r="BP116" s="210"/>
      <c r="BQ116" s="210"/>
      <c r="BR116" s="210"/>
      <c r="BS116" s="210"/>
      <c r="BT116" s="185" t="s">
        <v>4243</v>
      </c>
      <c r="BU116" s="210"/>
      <c r="BV116" s="210"/>
      <c r="BW116" s="209"/>
      <c r="BX116" s="209"/>
      <c r="BY116" s="209"/>
      <c r="BZ116" s="211"/>
      <c r="CA116" s="211"/>
      <c r="CB116" s="211"/>
      <c r="CC116" s="211"/>
      <c r="CD116" s="211"/>
      <c r="CE116" s="211"/>
      <c r="CF116" s="187" t="s">
        <v>4244</v>
      </c>
      <c r="CG116" s="211"/>
      <c r="CH116" s="211"/>
      <c r="CI116" s="211"/>
      <c r="CJ116" s="211"/>
      <c r="CK116" s="211"/>
      <c r="CL116" s="211"/>
      <c r="CM116" s="187" t="s">
        <v>4245</v>
      </c>
      <c r="CN116" s="188" t="s">
        <v>4246</v>
      </c>
      <c r="CO116" s="187" t="s">
        <v>4247</v>
      </c>
      <c r="CP116" s="211"/>
      <c r="CQ116" s="211"/>
      <c r="CR116" s="211"/>
      <c r="CS116" s="187" t="s">
        <v>4248</v>
      </c>
      <c r="CT116" s="187" t="s">
        <v>4249</v>
      </c>
      <c r="CU116" s="211"/>
      <c r="CV116" s="211"/>
      <c r="CW116" s="211"/>
      <c r="CX116" s="211"/>
      <c r="CY116" s="211"/>
      <c r="CZ116" s="211"/>
      <c r="DA116" s="211"/>
      <c r="DB116" s="211"/>
      <c r="DC116" s="187" t="s">
        <v>4250</v>
      </c>
      <c r="DD116" s="211"/>
      <c r="DE116" s="211"/>
      <c r="DF116"/>
      <c r="DG116" s="73"/>
    </row>
    <row r="117" spans="2:111" ht="15" customHeight="1">
      <c r="B117" s="207"/>
      <c r="C117" s="26"/>
      <c r="D117" s="25" t="s">
        <v>32</v>
      </c>
      <c r="E117" s="221"/>
      <c r="F117" s="221"/>
      <c r="G117" s="222"/>
      <c r="H117" s="248" t="s">
        <v>5656</v>
      </c>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08"/>
      <c r="AG117" s="73"/>
      <c r="AH117" s="209"/>
      <c r="AI117" s="209"/>
      <c r="AJ117" s="209"/>
      <c r="AK117" s="209"/>
      <c r="AL117" s="181" t="str">
        <f t="shared" si="2"/>
        <v>Nautla</v>
      </c>
      <c r="AM117" s="181" t="str">
        <f t="shared" si="3"/>
        <v>30114</v>
      </c>
      <c r="AN117"/>
      <c r="AO117" s="209"/>
      <c r="AP117" s="148">
        <v>115</v>
      </c>
      <c r="AQ117" s="210"/>
      <c r="AR117" s="210"/>
      <c r="AS117" s="210"/>
      <c r="AT117" s="210"/>
      <c r="AU117" s="210"/>
      <c r="AV117" s="210"/>
      <c r="AW117" s="185" t="s">
        <v>4251</v>
      </c>
      <c r="AX117" s="210"/>
      <c r="AY117" s="210"/>
      <c r="AZ117" s="210"/>
      <c r="BA117" s="210"/>
      <c r="BB117" s="210"/>
      <c r="BC117" s="210"/>
      <c r="BD117" s="185" t="s">
        <v>4252</v>
      </c>
      <c r="BE117" s="186" t="s">
        <v>4253</v>
      </c>
      <c r="BF117" s="210">
        <v>16999</v>
      </c>
      <c r="BG117" s="210"/>
      <c r="BH117" s="210"/>
      <c r="BI117" s="210"/>
      <c r="BJ117" s="185" t="s">
        <v>4254</v>
      </c>
      <c r="BK117" s="185" t="s">
        <v>4255</v>
      </c>
      <c r="BL117" s="210"/>
      <c r="BM117" s="210"/>
      <c r="BN117" s="210"/>
      <c r="BO117" s="210"/>
      <c r="BP117" s="210"/>
      <c r="BQ117" s="210"/>
      <c r="BR117" s="210"/>
      <c r="BS117" s="210"/>
      <c r="BT117" s="185" t="s">
        <v>4256</v>
      </c>
      <c r="BU117" s="210"/>
      <c r="BV117" s="210"/>
      <c r="BW117" s="209"/>
      <c r="BX117" s="209"/>
      <c r="BY117" s="209"/>
      <c r="BZ117" s="211"/>
      <c r="CA117" s="211"/>
      <c r="CB117" s="211"/>
      <c r="CC117" s="211"/>
      <c r="CD117" s="211"/>
      <c r="CE117" s="211"/>
      <c r="CF117" s="187" t="s">
        <v>4257</v>
      </c>
      <c r="CG117" s="211"/>
      <c r="CH117" s="211"/>
      <c r="CI117" s="211"/>
      <c r="CJ117" s="211"/>
      <c r="CK117" s="211"/>
      <c r="CL117" s="211"/>
      <c r="CM117" s="187" t="s">
        <v>4258</v>
      </c>
      <c r="CN117" s="188" t="s">
        <v>4259</v>
      </c>
      <c r="CO117" s="187" t="s">
        <v>274</v>
      </c>
      <c r="CP117" s="211"/>
      <c r="CQ117" s="211"/>
      <c r="CR117" s="211"/>
      <c r="CS117" s="187" t="s">
        <v>4260</v>
      </c>
      <c r="CT117" s="187" t="s">
        <v>1909</v>
      </c>
      <c r="CU117" s="211"/>
      <c r="CV117" s="211"/>
      <c r="CW117" s="211"/>
      <c r="CX117" s="211"/>
      <c r="CY117" s="211"/>
      <c r="CZ117" s="211"/>
      <c r="DA117" s="211"/>
      <c r="DB117" s="211"/>
      <c r="DC117" s="187" t="s">
        <v>4261</v>
      </c>
      <c r="DD117" s="211"/>
      <c r="DE117" s="211"/>
      <c r="DF117"/>
      <c r="DG117" s="73"/>
    </row>
    <row r="118" spans="2:111" ht="6.75" customHeight="1">
      <c r="B118" s="207"/>
      <c r="C118" s="26"/>
      <c r="D118" s="71"/>
      <c r="E118" s="71"/>
      <c r="F118" s="71"/>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208"/>
      <c r="AG118" s="73"/>
      <c r="AH118" s="209"/>
      <c r="AI118" s="209"/>
      <c r="AJ118" s="209"/>
      <c r="AK118" s="209"/>
      <c r="AL118" s="181" t="str">
        <f t="shared" si="2"/>
        <v>Nogales</v>
      </c>
      <c r="AM118" s="181" t="str">
        <f t="shared" si="3"/>
        <v>30115</v>
      </c>
      <c r="AN118"/>
      <c r="AO118" s="209"/>
      <c r="AP118" s="148">
        <v>116</v>
      </c>
      <c r="AQ118" s="210"/>
      <c r="AR118" s="210"/>
      <c r="AS118" s="210"/>
      <c r="AT118" s="210"/>
      <c r="AU118" s="210"/>
      <c r="AV118" s="210"/>
      <c r="AW118" s="185" t="s">
        <v>4262</v>
      </c>
      <c r="AX118" s="210"/>
      <c r="AY118" s="210"/>
      <c r="AZ118" s="210"/>
      <c r="BA118" s="210"/>
      <c r="BB118" s="210"/>
      <c r="BC118" s="210"/>
      <c r="BD118" s="185" t="s">
        <v>4263</v>
      </c>
      <c r="BE118" s="186" t="s">
        <v>4264</v>
      </c>
      <c r="BF118" s="210"/>
      <c r="BG118" s="210"/>
      <c r="BH118" s="210"/>
      <c r="BI118" s="210"/>
      <c r="BJ118" s="185" t="s">
        <v>4265</v>
      </c>
      <c r="BK118" s="185" t="s">
        <v>4266</v>
      </c>
      <c r="BL118" s="210"/>
      <c r="BM118" s="210"/>
      <c r="BN118" s="210"/>
      <c r="BO118" s="210"/>
      <c r="BP118" s="210"/>
      <c r="BQ118" s="210"/>
      <c r="BR118" s="210"/>
      <c r="BS118" s="210"/>
      <c r="BT118" s="185" t="s">
        <v>4267</v>
      </c>
      <c r="BU118" s="210"/>
      <c r="BV118" s="210"/>
      <c r="BW118" s="209"/>
      <c r="BX118" s="209"/>
      <c r="BY118" s="209"/>
      <c r="BZ118" s="211"/>
      <c r="CA118" s="211"/>
      <c r="CB118" s="211"/>
      <c r="CC118" s="211"/>
      <c r="CD118" s="211"/>
      <c r="CE118" s="211"/>
      <c r="CF118" s="187" t="s">
        <v>4268</v>
      </c>
      <c r="CG118" s="211"/>
      <c r="CH118" s="211"/>
      <c r="CI118" s="211"/>
      <c r="CJ118" s="211"/>
      <c r="CK118" s="211"/>
      <c r="CL118" s="211"/>
      <c r="CM118" s="187" t="s">
        <v>4246</v>
      </c>
      <c r="CN118" s="188" t="s">
        <v>4269</v>
      </c>
      <c r="CO118" s="211"/>
      <c r="CP118" s="211"/>
      <c r="CQ118" s="211"/>
      <c r="CR118" s="211"/>
      <c r="CS118" s="187" t="s">
        <v>4270</v>
      </c>
      <c r="CT118" s="187" t="s">
        <v>4271</v>
      </c>
      <c r="CU118" s="211"/>
      <c r="CV118" s="211"/>
      <c r="CW118" s="211"/>
      <c r="CX118" s="211"/>
      <c r="CY118" s="211"/>
      <c r="CZ118" s="211"/>
      <c r="DA118" s="211"/>
      <c r="DB118" s="211"/>
      <c r="DC118" s="187" t="s">
        <v>2815</v>
      </c>
      <c r="DD118" s="211"/>
      <c r="DE118" s="211"/>
      <c r="DF118"/>
      <c r="DG118" s="73"/>
    </row>
    <row r="119" spans="2:111" ht="15" customHeight="1">
      <c r="B119" s="207"/>
      <c r="C119" s="26"/>
      <c r="D119" s="25" t="s">
        <v>662</v>
      </c>
      <c r="E119" s="25"/>
      <c r="F119" s="25"/>
      <c r="G119" s="90"/>
      <c r="H119" s="248" t="s">
        <v>5657</v>
      </c>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08"/>
      <c r="AG119" s="73"/>
      <c r="AH119" s="209"/>
      <c r="AI119" s="209"/>
      <c r="AJ119" s="209"/>
      <c r="AK119" s="209"/>
      <c r="AL119" s="181" t="str">
        <f t="shared" si="2"/>
        <v>Oluta</v>
      </c>
      <c r="AM119" s="181" t="str">
        <f t="shared" si="3"/>
        <v>30116</v>
      </c>
      <c r="AN119"/>
      <c r="AO119" s="209"/>
      <c r="AP119" s="148">
        <v>117</v>
      </c>
      <c r="AQ119" s="210"/>
      <c r="AR119" s="210"/>
      <c r="AS119" s="210"/>
      <c r="AT119" s="210"/>
      <c r="AU119" s="210"/>
      <c r="AV119" s="210"/>
      <c r="AW119" s="185" t="s">
        <v>4272</v>
      </c>
      <c r="AX119" s="210"/>
      <c r="AY119" s="210"/>
      <c r="AZ119" s="210"/>
      <c r="BA119" s="210"/>
      <c r="BB119" s="210"/>
      <c r="BC119" s="210"/>
      <c r="BD119" s="185" t="s">
        <v>4273</v>
      </c>
      <c r="BE119" s="186" t="s">
        <v>4274</v>
      </c>
      <c r="BF119" s="210"/>
      <c r="BG119" s="210"/>
      <c r="BH119" s="210"/>
      <c r="BI119" s="210"/>
      <c r="BJ119" s="185" t="s">
        <v>4275</v>
      </c>
      <c r="BK119" s="185" t="s">
        <v>4276</v>
      </c>
      <c r="BL119" s="210"/>
      <c r="BM119" s="210"/>
      <c r="BN119" s="210"/>
      <c r="BO119" s="210"/>
      <c r="BP119" s="210"/>
      <c r="BQ119" s="210"/>
      <c r="BR119" s="210"/>
      <c r="BS119" s="210"/>
      <c r="BT119" s="185" t="s">
        <v>4277</v>
      </c>
      <c r="BU119" s="210"/>
      <c r="BV119" s="210"/>
      <c r="BW119" s="209"/>
      <c r="BX119" s="209"/>
      <c r="BY119" s="209"/>
      <c r="BZ119" s="211"/>
      <c r="CA119" s="211"/>
      <c r="CB119" s="211"/>
      <c r="CC119" s="211"/>
      <c r="CD119" s="211"/>
      <c r="CE119" s="211"/>
      <c r="CF119" s="187" t="s">
        <v>4278</v>
      </c>
      <c r="CG119" s="211"/>
      <c r="CH119" s="211"/>
      <c r="CI119" s="211"/>
      <c r="CJ119" s="211"/>
      <c r="CK119" s="211"/>
      <c r="CL119" s="211"/>
      <c r="CM119" s="187" t="s">
        <v>2632</v>
      </c>
      <c r="CN119" s="188" t="s">
        <v>4279</v>
      </c>
      <c r="CO119" s="211"/>
      <c r="CP119" s="211"/>
      <c r="CQ119" s="211"/>
      <c r="CR119" s="211"/>
      <c r="CS119" s="187" t="s">
        <v>4280</v>
      </c>
      <c r="CT119" s="187" t="s">
        <v>4281</v>
      </c>
      <c r="CU119" s="211"/>
      <c r="CV119" s="211"/>
      <c r="CW119" s="211"/>
      <c r="CX119" s="211"/>
      <c r="CY119" s="211"/>
      <c r="CZ119" s="211"/>
      <c r="DA119" s="211"/>
      <c r="DB119" s="211"/>
      <c r="DC119" s="187" t="s">
        <v>4282</v>
      </c>
      <c r="DD119" s="211"/>
      <c r="DE119" s="211"/>
      <c r="DF119"/>
      <c r="DG119" s="73"/>
    </row>
    <row r="120" spans="2:111" ht="15" customHeight="1" thickBot="1">
      <c r="B120" s="216"/>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8"/>
      <c r="AG120" s="73"/>
      <c r="AH120" s="209"/>
      <c r="AI120" s="209"/>
      <c r="AJ120" s="209"/>
      <c r="AK120" s="209"/>
      <c r="AL120" s="181" t="str">
        <f t="shared" si="2"/>
        <v>Omealca</v>
      </c>
      <c r="AM120" s="181" t="str">
        <f t="shared" si="3"/>
        <v>30117</v>
      </c>
      <c r="AN120"/>
      <c r="AO120" s="209"/>
      <c r="AP120" s="148">
        <v>118</v>
      </c>
      <c r="AQ120" s="210"/>
      <c r="AR120" s="210"/>
      <c r="AS120" s="210"/>
      <c r="AT120" s="210"/>
      <c r="AU120" s="210"/>
      <c r="AV120" s="210"/>
      <c r="AW120" s="185" t="s">
        <v>4283</v>
      </c>
      <c r="AX120" s="210"/>
      <c r="AY120" s="210"/>
      <c r="AZ120" s="210"/>
      <c r="BA120" s="210"/>
      <c r="BB120" s="210"/>
      <c r="BC120" s="210"/>
      <c r="BD120" s="185" t="s">
        <v>4284</v>
      </c>
      <c r="BE120" s="186" t="s">
        <v>4285</v>
      </c>
      <c r="BF120" s="210"/>
      <c r="BG120" s="210"/>
      <c r="BH120" s="210"/>
      <c r="BI120" s="210"/>
      <c r="BJ120" s="185" t="s">
        <v>4286</v>
      </c>
      <c r="BK120" s="185" t="s">
        <v>4287</v>
      </c>
      <c r="BL120" s="210"/>
      <c r="BM120" s="210"/>
      <c r="BN120" s="210"/>
      <c r="BO120" s="210"/>
      <c r="BP120" s="210"/>
      <c r="BQ120" s="210"/>
      <c r="BR120" s="210"/>
      <c r="BS120" s="210"/>
      <c r="BT120" s="185" t="s">
        <v>4288</v>
      </c>
      <c r="BU120" s="210"/>
      <c r="BV120" s="210"/>
      <c r="BW120" s="209"/>
      <c r="BX120" s="209"/>
      <c r="BY120" s="209"/>
      <c r="BZ120" s="211"/>
      <c r="CA120" s="211"/>
      <c r="CB120" s="211"/>
      <c r="CC120" s="211"/>
      <c r="CD120" s="211"/>
      <c r="CE120" s="211"/>
      <c r="CF120" s="187" t="s">
        <v>4289</v>
      </c>
      <c r="CG120" s="211"/>
      <c r="CH120" s="211"/>
      <c r="CI120" s="211"/>
      <c r="CJ120" s="211"/>
      <c r="CK120" s="211"/>
      <c r="CL120" s="211"/>
      <c r="CM120" s="187" t="s">
        <v>4290</v>
      </c>
      <c r="CN120" s="188" t="s">
        <v>4291</v>
      </c>
      <c r="CO120" s="211"/>
      <c r="CP120" s="211"/>
      <c r="CQ120" s="211"/>
      <c r="CR120" s="211"/>
      <c r="CS120" s="187" t="s">
        <v>4292</v>
      </c>
      <c r="CT120" s="187" t="s">
        <v>4293</v>
      </c>
      <c r="CU120" s="211"/>
      <c r="CV120" s="211"/>
      <c r="CW120" s="211"/>
      <c r="CX120" s="211"/>
      <c r="CY120" s="211"/>
      <c r="CZ120" s="211"/>
      <c r="DA120" s="211"/>
      <c r="DB120" s="211"/>
      <c r="DC120" s="187" t="s">
        <v>4294</v>
      </c>
      <c r="DD120" s="211"/>
      <c r="DE120" s="211"/>
      <c r="DF120"/>
      <c r="DG120" s="73"/>
    </row>
    <row r="121" spans="2:111" ht="15" customHeight="1" thickBot="1">
      <c r="AG121" s="73"/>
      <c r="AH121" s="209"/>
      <c r="AI121" s="209"/>
      <c r="AJ121" s="209"/>
      <c r="AK121" s="209"/>
      <c r="AL121" s="181" t="str">
        <f t="shared" si="2"/>
        <v>Orizaba</v>
      </c>
      <c r="AM121" s="181" t="str">
        <f t="shared" si="3"/>
        <v>30118</v>
      </c>
      <c r="AN121"/>
      <c r="AO121" s="209"/>
      <c r="AP121" s="148">
        <v>119</v>
      </c>
      <c r="AQ121" s="210"/>
      <c r="AR121" s="210"/>
      <c r="AS121" s="210"/>
      <c r="AT121" s="210"/>
      <c r="AU121" s="210"/>
      <c r="AV121" s="210"/>
      <c r="AW121" s="185" t="s">
        <v>4295</v>
      </c>
      <c r="AX121" s="210"/>
      <c r="AY121" s="210"/>
      <c r="AZ121" s="210"/>
      <c r="BA121" s="210"/>
      <c r="BB121" s="210"/>
      <c r="BC121" s="210"/>
      <c r="BD121" s="185" t="s">
        <v>4296</v>
      </c>
      <c r="BE121" s="186" t="s">
        <v>4297</v>
      </c>
      <c r="BF121" s="210"/>
      <c r="BG121" s="210"/>
      <c r="BH121" s="210"/>
      <c r="BI121" s="210"/>
      <c r="BJ121" s="185" t="s">
        <v>4298</v>
      </c>
      <c r="BK121" s="185" t="s">
        <v>4299</v>
      </c>
      <c r="BL121" s="210"/>
      <c r="BM121" s="210"/>
      <c r="BN121" s="210"/>
      <c r="BO121" s="210"/>
      <c r="BP121" s="210"/>
      <c r="BQ121" s="210"/>
      <c r="BR121" s="210"/>
      <c r="BS121" s="210"/>
      <c r="BT121" s="185" t="s">
        <v>4300</v>
      </c>
      <c r="BU121" s="210"/>
      <c r="BV121" s="210"/>
      <c r="BW121" s="209"/>
      <c r="BX121" s="209"/>
      <c r="BY121" s="209"/>
      <c r="BZ121" s="211"/>
      <c r="CA121" s="211"/>
      <c r="CB121" s="211"/>
      <c r="CC121" s="211"/>
      <c r="CD121" s="211"/>
      <c r="CE121" s="211"/>
      <c r="CF121" s="187" t="s">
        <v>4301</v>
      </c>
      <c r="CG121" s="211"/>
      <c r="CH121" s="211"/>
      <c r="CI121" s="211"/>
      <c r="CJ121" s="211"/>
      <c r="CK121" s="211"/>
      <c r="CL121" s="211"/>
      <c r="CM121" s="187" t="s">
        <v>4302</v>
      </c>
      <c r="CN121" s="188" t="s">
        <v>4303</v>
      </c>
      <c r="CO121" s="211"/>
      <c r="CP121" s="211"/>
      <c r="CQ121" s="211"/>
      <c r="CR121" s="211"/>
      <c r="CS121" s="187" t="s">
        <v>4304</v>
      </c>
      <c r="CT121" s="187" t="s">
        <v>4305</v>
      </c>
      <c r="CU121" s="211"/>
      <c r="CV121" s="211"/>
      <c r="CW121" s="211"/>
      <c r="CX121" s="211"/>
      <c r="CY121" s="211"/>
      <c r="CZ121" s="211"/>
      <c r="DA121" s="211"/>
      <c r="DB121" s="211"/>
      <c r="DC121" s="187" t="s">
        <v>4306</v>
      </c>
      <c r="DD121" s="211"/>
      <c r="DE121" s="211"/>
      <c r="DF121"/>
      <c r="DG121" s="73"/>
    </row>
    <row r="122" spans="2:111" ht="15" customHeight="1">
      <c r="B122" s="204"/>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6"/>
      <c r="AG122" s="73"/>
      <c r="AH122" s="209"/>
      <c r="AI122" s="209"/>
      <c r="AJ122" s="209"/>
      <c r="AK122" s="209"/>
      <c r="AL122" s="181" t="str">
        <f t="shared" si="2"/>
        <v>Otatitlán</v>
      </c>
      <c r="AM122" s="181" t="str">
        <f t="shared" si="3"/>
        <v>30119</v>
      </c>
      <c r="AN122"/>
      <c r="AO122" s="209"/>
      <c r="AP122" s="148">
        <v>120</v>
      </c>
      <c r="AQ122" s="210"/>
      <c r="AR122" s="210"/>
      <c r="AS122" s="210"/>
      <c r="AT122" s="210"/>
      <c r="AU122" s="210"/>
      <c r="AV122" s="210"/>
      <c r="AW122" s="185" t="s">
        <v>4307</v>
      </c>
      <c r="AX122" s="210"/>
      <c r="AY122" s="210"/>
      <c r="AZ122" s="210"/>
      <c r="BA122" s="210"/>
      <c r="BB122" s="210"/>
      <c r="BC122" s="210"/>
      <c r="BD122" s="185" t="s">
        <v>4308</v>
      </c>
      <c r="BE122" s="186" t="s">
        <v>4309</v>
      </c>
      <c r="BF122" s="210"/>
      <c r="BG122" s="210"/>
      <c r="BH122" s="210"/>
      <c r="BI122" s="210"/>
      <c r="BJ122" s="185" t="s">
        <v>4310</v>
      </c>
      <c r="BK122" s="185" t="s">
        <v>4311</v>
      </c>
      <c r="BL122" s="210"/>
      <c r="BM122" s="210"/>
      <c r="BN122" s="210"/>
      <c r="BO122" s="210"/>
      <c r="BP122" s="210"/>
      <c r="BQ122" s="210"/>
      <c r="BR122" s="210"/>
      <c r="BS122" s="210"/>
      <c r="BT122" s="185" t="s">
        <v>4312</v>
      </c>
      <c r="BU122" s="210"/>
      <c r="BV122" s="210"/>
      <c r="BW122" s="209"/>
      <c r="BX122" s="209"/>
      <c r="BY122" s="209"/>
      <c r="BZ122" s="211"/>
      <c r="CA122" s="211"/>
      <c r="CB122" s="211"/>
      <c r="CC122" s="211"/>
      <c r="CD122" s="211"/>
      <c r="CE122" s="211"/>
      <c r="CF122" s="223" t="s">
        <v>4313</v>
      </c>
      <c r="CG122" s="211"/>
      <c r="CH122" s="211"/>
      <c r="CI122" s="211"/>
      <c r="CJ122" s="211"/>
      <c r="CK122" s="211"/>
      <c r="CL122" s="211"/>
      <c r="CM122" s="187" t="s">
        <v>4314</v>
      </c>
      <c r="CN122" s="188" t="s">
        <v>4315</v>
      </c>
      <c r="CO122" s="211"/>
      <c r="CP122" s="211"/>
      <c r="CQ122" s="211"/>
      <c r="CR122" s="211"/>
      <c r="CS122" s="187" t="s">
        <v>4316</v>
      </c>
      <c r="CT122" s="187" t="s">
        <v>4317</v>
      </c>
      <c r="CU122" s="211"/>
      <c r="CV122" s="211"/>
      <c r="CW122" s="211"/>
      <c r="CX122" s="211"/>
      <c r="CY122" s="211"/>
      <c r="CZ122" s="211"/>
      <c r="DA122" s="211"/>
      <c r="DB122" s="211"/>
      <c r="DC122" s="187" t="s">
        <v>4318</v>
      </c>
      <c r="DD122" s="211"/>
      <c r="DE122" s="211"/>
      <c r="DF122"/>
      <c r="DG122" s="73"/>
    </row>
    <row r="123" spans="2:111" ht="36" customHeight="1">
      <c r="B123" s="207"/>
      <c r="C123" s="247" t="s">
        <v>541</v>
      </c>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08"/>
      <c r="AG123" s="73"/>
      <c r="AH123" s="209"/>
      <c r="AI123" s="209"/>
      <c r="AJ123" s="209"/>
      <c r="AK123" s="209"/>
      <c r="AL123" s="181" t="str">
        <f t="shared" si="2"/>
        <v>Oteapan</v>
      </c>
      <c r="AM123" s="181" t="str">
        <f t="shared" si="3"/>
        <v>30120</v>
      </c>
      <c r="AN123"/>
      <c r="AO123" s="209"/>
      <c r="AP123" s="148">
        <v>121</v>
      </c>
      <c r="AQ123" s="210"/>
      <c r="AR123" s="210"/>
      <c r="AS123" s="210"/>
      <c r="AT123" s="210"/>
      <c r="AU123" s="210"/>
      <c r="AV123" s="210"/>
      <c r="AW123" s="185" t="s">
        <v>4319</v>
      </c>
      <c r="AX123" s="210"/>
      <c r="AY123" s="210"/>
      <c r="AZ123" s="210"/>
      <c r="BA123" s="210"/>
      <c r="BB123" s="210"/>
      <c r="BC123" s="210"/>
      <c r="BD123" s="185" t="s">
        <v>4320</v>
      </c>
      <c r="BE123" s="186" t="s">
        <v>4321</v>
      </c>
      <c r="BF123" s="210"/>
      <c r="BG123" s="210"/>
      <c r="BH123" s="210"/>
      <c r="BI123" s="210"/>
      <c r="BJ123" s="185" t="s">
        <v>4322</v>
      </c>
      <c r="BK123" s="185" t="s">
        <v>4323</v>
      </c>
      <c r="BL123" s="210"/>
      <c r="BM123" s="210"/>
      <c r="BN123" s="210"/>
      <c r="BO123" s="210"/>
      <c r="BP123" s="210"/>
      <c r="BQ123" s="210"/>
      <c r="BR123" s="210"/>
      <c r="BS123" s="210"/>
      <c r="BT123" s="185" t="s">
        <v>4324</v>
      </c>
      <c r="BU123" s="210"/>
      <c r="BV123" s="210"/>
      <c r="BW123" s="209"/>
      <c r="BX123" s="209"/>
      <c r="BY123" s="209"/>
      <c r="BZ123" s="211"/>
      <c r="CA123" s="211"/>
      <c r="CB123" s="211"/>
      <c r="CC123" s="211"/>
      <c r="CD123" s="211"/>
      <c r="CE123" s="211"/>
      <c r="CF123" s="223" t="s">
        <v>4325</v>
      </c>
      <c r="CG123" s="211"/>
      <c r="CH123" s="211"/>
      <c r="CI123" s="211"/>
      <c r="CJ123" s="211"/>
      <c r="CK123" s="211"/>
      <c r="CL123" s="211"/>
      <c r="CM123" s="187" t="s">
        <v>4326</v>
      </c>
      <c r="CN123" s="188" t="s">
        <v>4327</v>
      </c>
      <c r="CO123" s="211"/>
      <c r="CP123" s="211"/>
      <c r="CQ123" s="211"/>
      <c r="CR123" s="211"/>
      <c r="CS123" s="187" t="s">
        <v>4328</v>
      </c>
      <c r="CT123" s="187" t="s">
        <v>4329</v>
      </c>
      <c r="CU123" s="211"/>
      <c r="CV123" s="211"/>
      <c r="CW123" s="211"/>
      <c r="CX123" s="211"/>
      <c r="CY123" s="211"/>
      <c r="CZ123" s="211"/>
      <c r="DA123" s="211"/>
      <c r="DB123" s="211"/>
      <c r="DC123" s="187" t="s">
        <v>4330</v>
      </c>
      <c r="DD123" s="211"/>
      <c r="DE123" s="211"/>
      <c r="DF123"/>
      <c r="DG123" s="73"/>
    </row>
    <row r="124" spans="2:111" ht="6.75" customHeight="1">
      <c r="B124" s="207"/>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08"/>
      <c r="AG124" s="73"/>
      <c r="AH124" s="209"/>
      <c r="AI124" s="209"/>
      <c r="AJ124" s="209"/>
      <c r="AK124" s="209"/>
      <c r="AL124" s="181" t="str">
        <f t="shared" si="2"/>
        <v>Ozuluama de Mascareñas</v>
      </c>
      <c r="AM124" s="181" t="str">
        <f t="shared" si="3"/>
        <v>30121</v>
      </c>
      <c r="AN124"/>
      <c r="AO124" s="209"/>
      <c r="AP124" s="148">
        <v>122</v>
      </c>
      <c r="AQ124" s="210"/>
      <c r="AR124" s="210"/>
      <c r="AS124" s="210"/>
      <c r="AT124" s="210"/>
      <c r="AU124" s="210"/>
      <c r="AV124" s="210"/>
      <c r="AW124" s="185" t="s">
        <v>4331</v>
      </c>
      <c r="AX124" s="210"/>
      <c r="AY124" s="210"/>
      <c r="AZ124" s="210"/>
      <c r="BA124" s="210"/>
      <c r="BB124" s="210"/>
      <c r="BC124" s="210"/>
      <c r="BD124" s="185" t="s">
        <v>4332</v>
      </c>
      <c r="BE124" s="186" t="s">
        <v>4333</v>
      </c>
      <c r="BF124" s="210"/>
      <c r="BG124" s="210"/>
      <c r="BH124" s="210"/>
      <c r="BI124" s="210"/>
      <c r="BJ124" s="185" t="s">
        <v>4334</v>
      </c>
      <c r="BK124" s="185" t="s">
        <v>4335</v>
      </c>
      <c r="BL124" s="210"/>
      <c r="BM124" s="210"/>
      <c r="BN124" s="210"/>
      <c r="BO124" s="210"/>
      <c r="BP124" s="210"/>
      <c r="BQ124" s="210"/>
      <c r="BR124" s="210"/>
      <c r="BS124" s="210"/>
      <c r="BT124" s="185" t="s">
        <v>4336</v>
      </c>
      <c r="BU124" s="210"/>
      <c r="BV124" s="210"/>
      <c r="BW124" s="209"/>
      <c r="BX124" s="209"/>
      <c r="BY124" s="209"/>
      <c r="BZ124" s="211"/>
      <c r="CA124" s="211"/>
      <c r="CB124" s="211"/>
      <c r="CC124" s="211"/>
      <c r="CD124" s="211"/>
      <c r="CE124" s="211"/>
      <c r="CF124" s="223" t="s">
        <v>4337</v>
      </c>
      <c r="CG124" s="211"/>
      <c r="CH124" s="211"/>
      <c r="CI124" s="211"/>
      <c r="CJ124" s="211"/>
      <c r="CK124" s="211"/>
      <c r="CL124" s="211"/>
      <c r="CM124" s="187" t="s">
        <v>4338</v>
      </c>
      <c r="CN124" s="188" t="s">
        <v>4339</v>
      </c>
      <c r="CO124" s="211"/>
      <c r="CP124" s="211"/>
      <c r="CQ124" s="211"/>
      <c r="CR124" s="211"/>
      <c r="CS124" s="187" t="s">
        <v>4340</v>
      </c>
      <c r="CT124" s="187" t="s">
        <v>4341</v>
      </c>
      <c r="CU124" s="211"/>
      <c r="CV124" s="211"/>
      <c r="CW124" s="211"/>
      <c r="CX124" s="211"/>
      <c r="CY124" s="211"/>
      <c r="CZ124" s="211"/>
      <c r="DA124" s="211"/>
      <c r="DB124" s="211"/>
      <c r="DC124" s="187" t="s">
        <v>4342</v>
      </c>
      <c r="DD124" s="211"/>
      <c r="DE124" s="211"/>
      <c r="DF124"/>
      <c r="DG124" s="73"/>
    </row>
    <row r="125" spans="2:111" ht="15" customHeight="1">
      <c r="B125" s="207"/>
      <c r="C125" s="26"/>
      <c r="D125" s="14" t="s">
        <v>33</v>
      </c>
      <c r="E125" s="26"/>
      <c r="F125" s="26"/>
      <c r="G125" s="244" t="s">
        <v>5658</v>
      </c>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08"/>
      <c r="AG125" s="74"/>
      <c r="AH125" s="209"/>
      <c r="AI125" s="209"/>
      <c r="AJ125" s="209"/>
      <c r="AK125" s="209"/>
      <c r="AL125" s="181" t="str">
        <f t="shared" si="2"/>
        <v>Pajapan</v>
      </c>
      <c r="AM125" s="181" t="str">
        <f t="shared" si="3"/>
        <v>30122</v>
      </c>
      <c r="AN125"/>
      <c r="AO125" s="209"/>
      <c r="AP125" s="148">
        <v>123</v>
      </c>
      <c r="AQ125" s="210"/>
      <c r="AR125" s="210"/>
      <c r="AS125" s="210"/>
      <c r="AT125" s="210"/>
      <c r="AU125" s="210"/>
      <c r="AV125" s="210"/>
      <c r="AW125" s="185" t="s">
        <v>4343</v>
      </c>
      <c r="AX125" s="210"/>
      <c r="AY125" s="210"/>
      <c r="AZ125" s="210"/>
      <c r="BA125" s="210"/>
      <c r="BB125" s="210"/>
      <c r="BC125" s="210"/>
      <c r="BD125" s="185" t="s">
        <v>4344</v>
      </c>
      <c r="BE125" s="186" t="s">
        <v>4345</v>
      </c>
      <c r="BF125" s="210"/>
      <c r="BG125" s="210"/>
      <c r="BH125" s="210"/>
      <c r="BI125" s="210"/>
      <c r="BJ125" s="185" t="s">
        <v>4346</v>
      </c>
      <c r="BK125" s="185" t="s">
        <v>4347</v>
      </c>
      <c r="BL125" s="210"/>
      <c r="BM125" s="210"/>
      <c r="BN125" s="210"/>
      <c r="BO125" s="210"/>
      <c r="BP125" s="210"/>
      <c r="BQ125" s="210"/>
      <c r="BR125" s="210"/>
      <c r="BS125" s="210"/>
      <c r="BT125" s="185" t="s">
        <v>4348</v>
      </c>
      <c r="BU125" s="210"/>
      <c r="BV125" s="210"/>
      <c r="BW125" s="209"/>
      <c r="BX125" s="209"/>
      <c r="BY125" s="209"/>
      <c r="BZ125" s="211"/>
      <c r="CA125" s="211"/>
      <c r="CB125" s="211"/>
      <c r="CC125" s="211"/>
      <c r="CD125" s="211"/>
      <c r="CE125" s="211"/>
      <c r="CF125" s="223" t="s">
        <v>1221</v>
      </c>
      <c r="CG125" s="211"/>
      <c r="CH125" s="211"/>
      <c r="CI125" s="211"/>
      <c r="CJ125" s="211"/>
      <c r="CK125" s="211"/>
      <c r="CL125" s="211"/>
      <c r="CM125" s="187" t="s">
        <v>4349</v>
      </c>
      <c r="CN125" s="188" t="s">
        <v>4350</v>
      </c>
      <c r="CO125" s="211"/>
      <c r="CP125" s="211"/>
      <c r="CQ125" s="211"/>
      <c r="CR125" s="211"/>
      <c r="CS125" s="187" t="s">
        <v>4351</v>
      </c>
      <c r="CT125" s="187" t="s">
        <v>4352</v>
      </c>
      <c r="CU125" s="211"/>
      <c r="CV125" s="211"/>
      <c r="CW125" s="211"/>
      <c r="CX125" s="211"/>
      <c r="CY125" s="211"/>
      <c r="CZ125" s="211"/>
      <c r="DA125" s="211"/>
      <c r="DB125" s="211"/>
      <c r="DC125" s="187" t="s">
        <v>4353</v>
      </c>
      <c r="DD125" s="211"/>
      <c r="DE125" s="211"/>
      <c r="DF125"/>
      <c r="DG125" s="74"/>
    </row>
    <row r="126" spans="2:111" ht="15" customHeight="1">
      <c r="B126" s="207"/>
      <c r="C126" s="26"/>
      <c r="D126" s="14" t="s">
        <v>34</v>
      </c>
      <c r="E126" s="26"/>
      <c r="F126" s="26"/>
      <c r="G126" s="26"/>
      <c r="H126" s="26"/>
      <c r="I126" s="26"/>
      <c r="J126" s="26"/>
      <c r="K126" s="246" t="s">
        <v>5659</v>
      </c>
      <c r="L126" s="246"/>
      <c r="M126" s="246"/>
      <c r="N126" s="246"/>
      <c r="O126" s="246"/>
      <c r="P126" s="246"/>
      <c r="Q126" s="246"/>
      <c r="R126" s="246"/>
      <c r="S126" s="246"/>
      <c r="T126" s="246"/>
      <c r="U126" s="246"/>
      <c r="V126" s="246"/>
      <c r="W126" s="246"/>
      <c r="X126" s="246"/>
      <c r="Y126" s="246"/>
      <c r="Z126" s="246"/>
      <c r="AA126" s="246"/>
      <c r="AB126" s="246"/>
      <c r="AC126" s="246"/>
      <c r="AD126" s="208"/>
      <c r="AG126" s="73"/>
      <c r="AH126" s="209"/>
      <c r="AI126" s="209"/>
      <c r="AJ126" s="209"/>
      <c r="AK126" s="209"/>
      <c r="AL126" s="181" t="str">
        <f t="shared" si="2"/>
        <v>Pánuco</v>
      </c>
      <c r="AM126" s="181" t="str">
        <f t="shared" si="3"/>
        <v>30123</v>
      </c>
      <c r="AN126"/>
      <c r="AO126" s="209"/>
      <c r="AP126" s="148">
        <v>124</v>
      </c>
      <c r="AQ126" s="210"/>
      <c r="AR126" s="210"/>
      <c r="AS126" s="210"/>
      <c r="AT126" s="210"/>
      <c r="AU126" s="210"/>
      <c r="AV126" s="210"/>
      <c r="AW126" s="185" t="s">
        <v>4354</v>
      </c>
      <c r="AX126" s="210"/>
      <c r="AY126" s="210"/>
      <c r="AZ126" s="210"/>
      <c r="BA126" s="210"/>
      <c r="BB126" s="210"/>
      <c r="BC126" s="210"/>
      <c r="BD126" s="185" t="s">
        <v>4355</v>
      </c>
      <c r="BE126" s="186" t="s">
        <v>4356</v>
      </c>
      <c r="BF126" s="210"/>
      <c r="BG126" s="210"/>
      <c r="BH126" s="210"/>
      <c r="BI126" s="210"/>
      <c r="BJ126" s="185" t="s">
        <v>4357</v>
      </c>
      <c r="BK126" s="185" t="s">
        <v>4358</v>
      </c>
      <c r="BL126" s="210"/>
      <c r="BM126" s="210"/>
      <c r="BN126" s="210"/>
      <c r="BO126" s="210"/>
      <c r="BP126" s="210"/>
      <c r="BQ126" s="210"/>
      <c r="BR126" s="210"/>
      <c r="BS126" s="210"/>
      <c r="BT126" s="185" t="s">
        <v>4359</v>
      </c>
      <c r="BU126" s="210"/>
      <c r="BV126" s="210"/>
      <c r="BW126" s="209"/>
      <c r="BX126" s="209"/>
      <c r="BY126" s="209"/>
      <c r="BZ126" s="211"/>
      <c r="CA126" s="211"/>
      <c r="CB126" s="211"/>
      <c r="CC126" s="211"/>
      <c r="CD126" s="211"/>
      <c r="CE126" s="211"/>
      <c r="CF126" s="223" t="s">
        <v>4360</v>
      </c>
      <c r="CG126" s="211"/>
      <c r="CH126" s="211"/>
      <c r="CI126" s="211"/>
      <c r="CJ126" s="211"/>
      <c r="CK126" s="211"/>
      <c r="CL126" s="211"/>
      <c r="CM126" s="187" t="s">
        <v>4361</v>
      </c>
      <c r="CN126" s="188" t="s">
        <v>4362</v>
      </c>
      <c r="CO126" s="211"/>
      <c r="CP126" s="211"/>
      <c r="CQ126" s="211"/>
      <c r="CR126" s="211"/>
      <c r="CS126" s="187" t="s">
        <v>4363</v>
      </c>
      <c r="CT126" s="187" t="s">
        <v>4364</v>
      </c>
      <c r="CU126" s="211"/>
      <c r="CV126" s="211"/>
      <c r="CW126" s="211"/>
      <c r="CX126" s="211"/>
      <c r="CY126" s="211"/>
      <c r="CZ126" s="211"/>
      <c r="DA126" s="211"/>
      <c r="DB126" s="211"/>
      <c r="DC126" s="187" t="s">
        <v>2600</v>
      </c>
      <c r="DD126" s="211"/>
      <c r="DE126" s="211"/>
      <c r="DF126"/>
      <c r="DG126" s="73"/>
    </row>
    <row r="127" spans="2:111" ht="15" customHeight="1">
      <c r="B127" s="207"/>
      <c r="C127" s="26"/>
      <c r="D127" s="14" t="s">
        <v>35</v>
      </c>
      <c r="E127" s="26"/>
      <c r="F127" s="26"/>
      <c r="G127" s="244" t="s">
        <v>5660</v>
      </c>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08"/>
      <c r="AG127" s="73"/>
      <c r="AH127" s="209"/>
      <c r="AI127" s="209"/>
      <c r="AJ127" s="209"/>
      <c r="AK127" s="209"/>
      <c r="AL127" s="181" t="str">
        <f t="shared" si="2"/>
        <v>Papantla</v>
      </c>
      <c r="AM127" s="181" t="str">
        <f t="shared" si="3"/>
        <v>30124</v>
      </c>
      <c r="AN127"/>
      <c r="AO127" s="209"/>
      <c r="AP127" s="148">
        <v>125</v>
      </c>
      <c r="AQ127" s="210"/>
      <c r="AR127" s="210"/>
      <c r="AS127" s="210"/>
      <c r="AT127" s="210"/>
      <c r="AU127" s="210"/>
      <c r="AV127" s="210"/>
      <c r="AW127" s="185" t="s">
        <v>4365</v>
      </c>
      <c r="AX127" s="210"/>
      <c r="AY127" s="210"/>
      <c r="AZ127" s="210"/>
      <c r="BA127" s="210"/>
      <c r="BB127" s="210"/>
      <c r="BC127" s="210"/>
      <c r="BD127" s="185" t="s">
        <v>4366</v>
      </c>
      <c r="BE127" s="186" t="s">
        <v>4367</v>
      </c>
      <c r="BF127" s="210"/>
      <c r="BG127" s="210"/>
      <c r="BH127" s="210"/>
      <c r="BI127" s="210"/>
      <c r="BJ127" s="185" t="s">
        <v>4368</v>
      </c>
      <c r="BK127" s="185" t="s">
        <v>4369</v>
      </c>
      <c r="BL127" s="210"/>
      <c r="BM127" s="210"/>
      <c r="BN127" s="210"/>
      <c r="BO127" s="210"/>
      <c r="BP127" s="210"/>
      <c r="BQ127" s="210"/>
      <c r="BR127" s="210"/>
      <c r="BS127" s="210"/>
      <c r="BT127" s="185" t="s">
        <v>4370</v>
      </c>
      <c r="BU127" s="210"/>
      <c r="BV127" s="210"/>
      <c r="BW127" s="209"/>
      <c r="BX127" s="209"/>
      <c r="BY127" s="209"/>
      <c r="BZ127" s="211"/>
      <c r="CA127" s="211"/>
      <c r="CB127" s="211"/>
      <c r="CC127" s="211"/>
      <c r="CD127" s="211"/>
      <c r="CE127" s="211"/>
      <c r="CF127" s="223" t="s">
        <v>4371</v>
      </c>
      <c r="CG127" s="211"/>
      <c r="CH127" s="211"/>
      <c r="CI127" s="211"/>
      <c r="CJ127" s="211"/>
      <c r="CK127" s="211"/>
      <c r="CL127" s="211"/>
      <c r="CM127" s="187" t="s">
        <v>4372</v>
      </c>
      <c r="CN127" s="188" t="s">
        <v>4373</v>
      </c>
      <c r="CO127" s="211"/>
      <c r="CP127" s="211"/>
      <c r="CQ127" s="211"/>
      <c r="CR127" s="211"/>
      <c r="CS127" s="187" t="s">
        <v>4374</v>
      </c>
      <c r="CT127" s="187" t="s">
        <v>4375</v>
      </c>
      <c r="CU127" s="211"/>
      <c r="CV127" s="211"/>
      <c r="CW127" s="211"/>
      <c r="CX127" s="211"/>
      <c r="CY127" s="211"/>
      <c r="CZ127" s="211"/>
      <c r="DA127" s="211"/>
      <c r="DB127" s="211"/>
      <c r="DC127" s="187" t="s">
        <v>4376</v>
      </c>
      <c r="DD127" s="211"/>
      <c r="DE127" s="211"/>
      <c r="DF127"/>
      <c r="DG127" s="73"/>
    </row>
    <row r="128" spans="2:111" ht="15" customHeight="1">
      <c r="B128" s="207"/>
      <c r="C128" s="26"/>
      <c r="D128" s="14" t="s">
        <v>36</v>
      </c>
      <c r="E128" s="26"/>
      <c r="F128" s="26"/>
      <c r="G128" s="26"/>
      <c r="H128" s="26"/>
      <c r="I128" s="245" t="s">
        <v>5661</v>
      </c>
      <c r="J128" s="245"/>
      <c r="K128" s="245"/>
      <c r="L128" s="245"/>
      <c r="M128" s="245"/>
      <c r="N128" s="245"/>
      <c r="O128" s="245"/>
      <c r="P128" s="245"/>
      <c r="Q128" s="245"/>
      <c r="R128" s="245"/>
      <c r="S128" s="245"/>
      <c r="T128" s="245"/>
      <c r="U128" s="245"/>
      <c r="V128" s="245"/>
      <c r="W128" s="245"/>
      <c r="X128" s="245"/>
      <c r="Y128" s="245"/>
      <c r="Z128" s="245"/>
      <c r="AA128" s="245"/>
      <c r="AB128" s="245"/>
      <c r="AC128" s="245"/>
      <c r="AD128" s="208"/>
      <c r="AG128" s="73"/>
      <c r="AH128" s="209"/>
      <c r="AI128" s="209"/>
      <c r="AJ128" s="209"/>
      <c r="AK128" s="209"/>
      <c r="AL128" s="181" t="str">
        <f t="shared" si="2"/>
        <v>Paso del Macho</v>
      </c>
      <c r="AM128" s="181" t="str">
        <f t="shared" si="3"/>
        <v>30125</v>
      </c>
      <c r="AN128"/>
      <c r="AO128" s="209"/>
      <c r="AP128" s="148">
        <v>126</v>
      </c>
      <c r="AQ128" s="210"/>
      <c r="AR128" s="210"/>
      <c r="AS128" s="210"/>
      <c r="AT128" s="210"/>
      <c r="AU128" s="210"/>
      <c r="AV128" s="210"/>
      <c r="AW128" s="214" t="s">
        <v>4377</v>
      </c>
      <c r="AX128" s="210"/>
      <c r="AY128" s="210"/>
      <c r="AZ128" s="210"/>
      <c r="BA128" s="210"/>
      <c r="BB128" s="210"/>
      <c r="BC128" s="210"/>
      <c r="BD128" s="185" t="s">
        <v>4378</v>
      </c>
      <c r="BE128" s="186" t="s">
        <v>4379</v>
      </c>
      <c r="BF128" s="210"/>
      <c r="BG128" s="210"/>
      <c r="BH128" s="210"/>
      <c r="BI128" s="210"/>
      <c r="BJ128" s="185" t="s">
        <v>4380</v>
      </c>
      <c r="BK128" s="185" t="s">
        <v>4381</v>
      </c>
      <c r="BL128" s="210"/>
      <c r="BM128" s="210"/>
      <c r="BN128" s="210"/>
      <c r="BO128" s="210"/>
      <c r="BP128" s="210"/>
      <c r="BQ128" s="210"/>
      <c r="BR128" s="210"/>
      <c r="BS128" s="210"/>
      <c r="BT128" s="185" t="s">
        <v>4382</v>
      </c>
      <c r="BU128" s="210"/>
      <c r="BV128" s="210"/>
      <c r="BW128" s="209"/>
      <c r="BX128" s="209"/>
      <c r="BY128" s="209"/>
      <c r="BZ128" s="211"/>
      <c r="CA128" s="211"/>
      <c r="CB128" s="211"/>
      <c r="CC128" s="211"/>
      <c r="CD128" s="211"/>
      <c r="CE128" s="211"/>
      <c r="CF128" s="187" t="s">
        <v>274</v>
      </c>
      <c r="CG128" s="211"/>
      <c r="CH128" s="211"/>
      <c r="CI128" s="211"/>
      <c r="CJ128" s="211"/>
      <c r="CK128" s="211"/>
      <c r="CL128" s="211"/>
      <c r="CM128" s="187" t="s">
        <v>4383</v>
      </c>
      <c r="CN128" s="188" t="s">
        <v>4384</v>
      </c>
      <c r="CO128" s="211"/>
      <c r="CP128" s="211"/>
      <c r="CQ128" s="211"/>
      <c r="CR128" s="211"/>
      <c r="CS128" s="187" t="s">
        <v>4385</v>
      </c>
      <c r="CT128" s="187" t="s">
        <v>4386</v>
      </c>
      <c r="CU128" s="211"/>
      <c r="CV128" s="211"/>
      <c r="CW128" s="211"/>
      <c r="CX128" s="211"/>
      <c r="CY128" s="211"/>
      <c r="CZ128" s="211"/>
      <c r="DA128" s="211"/>
      <c r="DB128" s="211"/>
      <c r="DC128" s="187" t="s">
        <v>4387</v>
      </c>
      <c r="DD128" s="211"/>
      <c r="DE128" s="211"/>
      <c r="DF128"/>
      <c r="DG128" s="73"/>
    </row>
    <row r="129" spans="2:111" ht="15" customHeight="1">
      <c r="B129" s="207"/>
      <c r="C129" s="26"/>
      <c r="D129" s="14" t="s">
        <v>37</v>
      </c>
      <c r="E129" s="26"/>
      <c r="F129" s="26"/>
      <c r="G129" s="244" t="s">
        <v>5662</v>
      </c>
      <c r="H129" s="244"/>
      <c r="I129" s="244"/>
      <c r="J129" s="244"/>
      <c r="K129" s="244"/>
      <c r="L129" s="244"/>
      <c r="M129" s="244"/>
      <c r="N129" s="244"/>
      <c r="O129" s="244"/>
      <c r="P129" s="244"/>
      <c r="Q129" s="244"/>
      <c r="R129" s="14" t="s">
        <v>38</v>
      </c>
      <c r="S129" s="14"/>
      <c r="T129" s="14"/>
      <c r="U129" s="246">
        <v>8496</v>
      </c>
      <c r="V129" s="246"/>
      <c r="W129" s="246"/>
      <c r="X129" s="246"/>
      <c r="Y129" s="246"/>
      <c r="Z129" s="246"/>
      <c r="AA129" s="246"/>
      <c r="AB129" s="246"/>
      <c r="AC129" s="246"/>
      <c r="AD129" s="208"/>
      <c r="AG129" s="73"/>
      <c r="AH129" s="209"/>
      <c r="AI129" s="209"/>
      <c r="AJ129" s="209"/>
      <c r="AK129" s="209"/>
      <c r="AL129" s="181" t="str">
        <f t="shared" si="2"/>
        <v>Paso de Ovejas</v>
      </c>
      <c r="AM129" s="181" t="str">
        <f t="shared" si="3"/>
        <v>30126</v>
      </c>
      <c r="AN129"/>
      <c r="AO129" s="209"/>
      <c r="AP129" s="148">
        <v>127</v>
      </c>
      <c r="AQ129" s="210"/>
      <c r="AR129" s="210"/>
      <c r="AS129" s="210"/>
      <c r="AT129" s="210"/>
      <c r="AU129" s="210"/>
      <c r="AV129" s="210"/>
      <c r="AW129" s="210"/>
      <c r="AX129" s="210"/>
      <c r="AY129" s="210"/>
      <c r="AZ129" s="210"/>
      <c r="BA129" s="210"/>
      <c r="BB129" s="210"/>
      <c r="BC129" s="210"/>
      <c r="BD129" s="210">
        <v>14999</v>
      </c>
      <c r="BE129" s="210">
        <v>15999</v>
      </c>
      <c r="BF129" s="210"/>
      <c r="BG129" s="210"/>
      <c r="BH129" s="210"/>
      <c r="BI129" s="210"/>
      <c r="BJ129" s="185" t="s">
        <v>4388</v>
      </c>
      <c r="BK129" s="185" t="s">
        <v>4389</v>
      </c>
      <c r="BL129" s="210"/>
      <c r="BM129" s="210"/>
      <c r="BN129" s="210"/>
      <c r="BO129" s="210"/>
      <c r="BP129" s="210"/>
      <c r="BQ129" s="210"/>
      <c r="BR129" s="210"/>
      <c r="BS129" s="210"/>
      <c r="BT129" s="185" t="s">
        <v>4390</v>
      </c>
      <c r="BU129" s="210"/>
      <c r="BV129" s="210"/>
      <c r="BW129" s="209"/>
      <c r="BX129" s="209"/>
      <c r="BY129" s="209"/>
      <c r="BZ129" s="211"/>
      <c r="CA129" s="211"/>
      <c r="CB129" s="211"/>
      <c r="CC129" s="211"/>
      <c r="CD129" s="211"/>
      <c r="CE129" s="211"/>
      <c r="CF129" s="211"/>
      <c r="CG129" s="211"/>
      <c r="CH129" s="211"/>
      <c r="CI129" s="211"/>
      <c r="CJ129" s="211"/>
      <c r="CK129" s="211"/>
      <c r="CL129" s="211"/>
      <c r="CM129" s="187" t="s">
        <v>274</v>
      </c>
      <c r="CN129" s="187" t="s">
        <v>274</v>
      </c>
      <c r="CO129" s="211"/>
      <c r="CP129" s="211"/>
      <c r="CQ129" s="211"/>
      <c r="CR129" s="211"/>
      <c r="CS129" s="187" t="s">
        <v>4391</v>
      </c>
      <c r="CT129" s="187" t="s">
        <v>4392</v>
      </c>
      <c r="CU129" s="211"/>
      <c r="CV129" s="211"/>
      <c r="CW129" s="211"/>
      <c r="CX129" s="211"/>
      <c r="CY129" s="211"/>
      <c r="CZ129" s="211"/>
      <c r="DA129" s="211"/>
      <c r="DB129" s="211"/>
      <c r="DC129" s="187" t="s">
        <v>4393</v>
      </c>
      <c r="DD129" s="211"/>
      <c r="DE129" s="211"/>
      <c r="DF129"/>
      <c r="DG129" s="73"/>
    </row>
    <row r="130" spans="2:111" ht="15" customHeight="1" thickBot="1">
      <c r="B130" s="216"/>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18"/>
      <c r="AG130" s="73"/>
      <c r="AH130" s="209"/>
      <c r="AI130" s="209"/>
      <c r="AJ130" s="209"/>
      <c r="AK130" s="209"/>
      <c r="AL130" s="181" t="str">
        <f t="shared" si="2"/>
        <v>La Perla</v>
      </c>
      <c r="AM130" s="181" t="str">
        <f t="shared" si="3"/>
        <v>30127</v>
      </c>
      <c r="AN130"/>
      <c r="AO130" s="209"/>
      <c r="AP130" s="148">
        <v>128</v>
      </c>
      <c r="AQ130" s="210"/>
      <c r="AR130" s="210"/>
      <c r="AS130" s="210"/>
      <c r="AT130" s="210"/>
      <c r="AU130" s="210"/>
      <c r="AV130" s="210"/>
      <c r="AW130" s="210"/>
      <c r="AX130" s="210"/>
      <c r="AY130" s="210"/>
      <c r="AZ130" s="210"/>
      <c r="BA130" s="210"/>
      <c r="BB130" s="210"/>
      <c r="BC130" s="210"/>
      <c r="BD130" s="210"/>
      <c r="BE130" s="210"/>
      <c r="BF130" s="210"/>
      <c r="BG130" s="210"/>
      <c r="BH130" s="210"/>
      <c r="BI130" s="210"/>
      <c r="BJ130" s="185" t="s">
        <v>4394</v>
      </c>
      <c r="BK130" s="185" t="s">
        <v>4395</v>
      </c>
      <c r="BL130" s="210"/>
      <c r="BM130" s="210"/>
      <c r="BN130" s="210"/>
      <c r="BO130" s="210"/>
      <c r="BP130" s="210"/>
      <c r="BQ130" s="210"/>
      <c r="BR130" s="210"/>
      <c r="BS130" s="210"/>
      <c r="BT130" s="185" t="s">
        <v>4396</v>
      </c>
      <c r="BU130" s="210"/>
      <c r="BV130" s="210"/>
      <c r="BW130" s="209"/>
      <c r="BX130" s="209"/>
      <c r="BY130" s="209"/>
      <c r="BZ130" s="211"/>
      <c r="CA130" s="211"/>
      <c r="CB130" s="211"/>
      <c r="CC130" s="211"/>
      <c r="CD130" s="211"/>
      <c r="CE130" s="211"/>
      <c r="CF130" s="211"/>
      <c r="CG130" s="211"/>
      <c r="CH130" s="211"/>
      <c r="CI130" s="211"/>
      <c r="CJ130" s="211"/>
      <c r="CK130" s="211"/>
      <c r="CL130" s="211"/>
      <c r="CM130" s="211"/>
      <c r="CN130" s="211"/>
      <c r="CO130" s="211"/>
      <c r="CP130" s="211"/>
      <c r="CQ130" s="211"/>
      <c r="CR130" s="211"/>
      <c r="CS130" s="187" t="s">
        <v>4397</v>
      </c>
      <c r="CT130" s="187" t="s">
        <v>4398</v>
      </c>
      <c r="CU130" s="211"/>
      <c r="CV130" s="211"/>
      <c r="CW130" s="211"/>
      <c r="CX130" s="211"/>
      <c r="CY130" s="211"/>
      <c r="CZ130" s="211"/>
      <c r="DA130" s="211"/>
      <c r="DB130" s="211"/>
      <c r="DC130" s="187" t="s">
        <v>4399</v>
      </c>
      <c r="DD130" s="211"/>
      <c r="DE130" s="211"/>
      <c r="DF130"/>
      <c r="DG130" s="73"/>
    </row>
    <row r="131" spans="2:111" ht="15" customHeight="1">
      <c r="AG131" s="73"/>
      <c r="AH131" s="209"/>
      <c r="AI131" s="209"/>
      <c r="AJ131" s="209"/>
      <c r="AK131" s="209"/>
      <c r="AL131" s="181" t="str">
        <f t="shared" si="2"/>
        <v>Perote</v>
      </c>
      <c r="AM131" s="181" t="str">
        <f t="shared" si="3"/>
        <v>30128</v>
      </c>
      <c r="AN131"/>
      <c r="AO131" s="209"/>
      <c r="AP131" s="148">
        <v>129</v>
      </c>
      <c r="AQ131" s="210"/>
      <c r="AR131" s="210"/>
      <c r="AS131" s="210"/>
      <c r="AT131" s="210"/>
      <c r="AU131" s="210"/>
      <c r="AV131" s="210"/>
      <c r="AW131" s="210"/>
      <c r="AX131" s="210"/>
      <c r="AY131" s="210"/>
      <c r="AZ131" s="210"/>
      <c r="BA131" s="210"/>
      <c r="BB131" s="210"/>
      <c r="BC131" s="210"/>
      <c r="BD131" s="210"/>
      <c r="BE131" s="210"/>
      <c r="BF131" s="210"/>
      <c r="BG131" s="210"/>
      <c r="BH131" s="210"/>
      <c r="BI131" s="210"/>
      <c r="BJ131" s="185" t="s">
        <v>4400</v>
      </c>
      <c r="BK131" s="185" t="s">
        <v>4401</v>
      </c>
      <c r="BL131" s="210"/>
      <c r="BM131" s="210"/>
      <c r="BN131" s="210"/>
      <c r="BO131" s="210"/>
      <c r="BP131" s="210"/>
      <c r="BQ131" s="210"/>
      <c r="BR131" s="210"/>
      <c r="BS131" s="210"/>
      <c r="BT131" s="185" t="s">
        <v>4402</v>
      </c>
      <c r="BU131" s="210"/>
      <c r="BV131" s="210"/>
      <c r="BW131" s="209"/>
      <c r="BX131" s="209"/>
      <c r="BY131" s="209"/>
      <c r="BZ131" s="211"/>
      <c r="CA131" s="211"/>
      <c r="CB131" s="211"/>
      <c r="CC131" s="211"/>
      <c r="CD131" s="211"/>
      <c r="CE131" s="211"/>
      <c r="CF131" s="211"/>
      <c r="CG131" s="211"/>
      <c r="CH131" s="211"/>
      <c r="CI131" s="211"/>
      <c r="CJ131" s="211"/>
      <c r="CK131" s="211"/>
      <c r="CL131" s="211"/>
      <c r="CM131" s="211"/>
      <c r="CN131" s="211"/>
      <c r="CO131" s="211"/>
      <c r="CP131" s="211"/>
      <c r="CQ131" s="211"/>
      <c r="CR131" s="211"/>
      <c r="CS131" s="187" t="s">
        <v>4403</v>
      </c>
      <c r="CT131" s="187" t="s">
        <v>4404</v>
      </c>
      <c r="CU131" s="211"/>
      <c r="CV131" s="211"/>
      <c r="CW131" s="211"/>
      <c r="CX131" s="211"/>
      <c r="CY131" s="211"/>
      <c r="CZ131" s="211"/>
      <c r="DA131" s="211"/>
      <c r="DB131" s="211"/>
      <c r="DC131" s="187" t="s">
        <v>4405</v>
      </c>
      <c r="DD131" s="211"/>
      <c r="DE131" s="211"/>
      <c r="DF131"/>
      <c r="DG131" s="73"/>
    </row>
    <row r="132" spans="2:111" ht="15" customHeight="1">
      <c r="AG132" s="73"/>
      <c r="AH132" s="209"/>
      <c r="AI132" s="209"/>
      <c r="AJ132" s="209"/>
      <c r="AK132" s="209"/>
      <c r="AL132" s="181" t="str">
        <f t="shared" ref="AL132:AL195" si="4">IFERROR(IF(HLOOKUP($N$10, $BZ$3:$DE$574, $AP132, FALSE )="", "", HLOOKUP($N$10, $BZ$3:$DE$574, $AP132, FALSE)), "")</f>
        <v>Platón Sánchez</v>
      </c>
      <c r="AM132" s="181" t="str">
        <f t="shared" ref="AM132:AM195" si="5">IFERROR(IF(AL132="", "", HLOOKUP($N$10, $AQ$3:$BV$574, AP132, FALSE)), "")</f>
        <v>30129</v>
      </c>
      <c r="AN132"/>
      <c r="AO132" s="209"/>
      <c r="AP132" s="148">
        <v>130</v>
      </c>
      <c r="AQ132" s="210"/>
      <c r="AR132" s="210"/>
      <c r="AS132" s="210"/>
      <c r="AT132" s="210"/>
      <c r="AU132" s="210"/>
      <c r="AV132" s="210"/>
      <c r="AW132" s="210"/>
      <c r="AX132" s="210"/>
      <c r="AY132" s="210"/>
      <c r="AZ132" s="210"/>
      <c r="BA132" s="210"/>
      <c r="BB132" s="210"/>
      <c r="BC132" s="210"/>
      <c r="BD132" s="210"/>
      <c r="BE132" s="210"/>
      <c r="BF132" s="210"/>
      <c r="BG132" s="210"/>
      <c r="BH132" s="210"/>
      <c r="BI132" s="210"/>
      <c r="BJ132" s="185" t="s">
        <v>4406</v>
      </c>
      <c r="BK132" s="185" t="s">
        <v>4407</v>
      </c>
      <c r="BL132" s="210"/>
      <c r="BM132" s="210"/>
      <c r="BN132" s="210"/>
      <c r="BO132" s="210"/>
      <c r="BP132" s="210"/>
      <c r="BQ132" s="210"/>
      <c r="BR132" s="210"/>
      <c r="BS132" s="210"/>
      <c r="BT132" s="185" t="s">
        <v>4408</v>
      </c>
      <c r="BU132" s="210"/>
      <c r="BV132" s="210"/>
      <c r="BW132" s="209"/>
      <c r="BX132" s="209"/>
      <c r="BY132" s="209"/>
      <c r="BZ132" s="211"/>
      <c r="CA132" s="211"/>
      <c r="CB132" s="211"/>
      <c r="CC132" s="211"/>
      <c r="CD132" s="211"/>
      <c r="CE132" s="211"/>
      <c r="CF132" s="211"/>
      <c r="CG132" s="211"/>
      <c r="CH132" s="211"/>
      <c r="CI132" s="211"/>
      <c r="CJ132" s="211"/>
      <c r="CK132" s="211"/>
      <c r="CL132" s="211"/>
      <c r="CM132" s="211"/>
      <c r="CN132" s="211"/>
      <c r="CO132" s="211"/>
      <c r="CP132" s="211"/>
      <c r="CQ132" s="211"/>
      <c r="CR132" s="211"/>
      <c r="CS132" s="187" t="s">
        <v>4409</v>
      </c>
      <c r="CT132" s="187" t="s">
        <v>4410</v>
      </c>
      <c r="CU132" s="211"/>
      <c r="CV132" s="211"/>
      <c r="CW132" s="211"/>
      <c r="CX132" s="211"/>
      <c r="CY132" s="211"/>
      <c r="CZ132" s="211"/>
      <c r="DA132" s="211"/>
      <c r="DB132" s="211"/>
      <c r="DC132" s="187" t="s">
        <v>4411</v>
      </c>
      <c r="DD132" s="211"/>
      <c r="DE132" s="211"/>
      <c r="DF132"/>
      <c r="DG132" s="73"/>
    </row>
    <row r="133" spans="2:111" ht="15" customHeight="1">
      <c r="AG133" s="73"/>
      <c r="AH133" s="209"/>
      <c r="AI133" s="209"/>
      <c r="AJ133" s="209"/>
      <c r="AK133" s="209"/>
      <c r="AL133" s="181" t="str">
        <f t="shared" si="4"/>
        <v>Playa Vicente</v>
      </c>
      <c r="AM133" s="181" t="str">
        <f t="shared" si="5"/>
        <v>30130</v>
      </c>
      <c r="AN133"/>
      <c r="AO133" s="209"/>
      <c r="AP133" s="148">
        <v>131</v>
      </c>
      <c r="AQ133" s="210"/>
      <c r="AR133" s="210"/>
      <c r="AS133" s="210"/>
      <c r="AT133" s="210"/>
      <c r="AU133" s="210"/>
      <c r="AV133" s="210"/>
      <c r="AW133" s="210"/>
      <c r="AX133" s="210"/>
      <c r="AY133" s="210"/>
      <c r="AZ133" s="210"/>
      <c r="BA133" s="210"/>
      <c r="BB133" s="210"/>
      <c r="BC133" s="210"/>
      <c r="BD133" s="210"/>
      <c r="BE133" s="210"/>
      <c r="BF133" s="210"/>
      <c r="BG133" s="210"/>
      <c r="BH133" s="210"/>
      <c r="BI133" s="210"/>
      <c r="BJ133" s="185" t="s">
        <v>4412</v>
      </c>
      <c r="BK133" s="185" t="s">
        <v>4413</v>
      </c>
      <c r="BL133" s="210"/>
      <c r="BM133" s="210"/>
      <c r="BN133" s="210"/>
      <c r="BO133" s="210"/>
      <c r="BP133" s="210"/>
      <c r="BQ133" s="210"/>
      <c r="BR133" s="210"/>
      <c r="BS133" s="210"/>
      <c r="BT133" s="185" t="s">
        <v>4414</v>
      </c>
      <c r="BU133" s="210"/>
      <c r="BV133" s="210"/>
      <c r="BW133" s="209"/>
      <c r="BX133" s="209"/>
      <c r="BY133" s="209"/>
      <c r="BZ133" s="211"/>
      <c r="CA133" s="211"/>
      <c r="CB133" s="211"/>
      <c r="CC133" s="211"/>
      <c r="CD133" s="211"/>
      <c r="CE133" s="211"/>
      <c r="CF133" s="211"/>
      <c r="CG133" s="211"/>
      <c r="CH133" s="211"/>
      <c r="CI133" s="211"/>
      <c r="CJ133" s="211"/>
      <c r="CK133" s="211"/>
      <c r="CL133" s="211"/>
      <c r="CM133" s="211"/>
      <c r="CN133" s="211"/>
      <c r="CO133" s="211"/>
      <c r="CP133" s="211"/>
      <c r="CQ133" s="211"/>
      <c r="CR133" s="211"/>
      <c r="CS133" s="187" t="s">
        <v>4415</v>
      </c>
      <c r="CT133" s="187" t="s">
        <v>4416</v>
      </c>
      <c r="CU133" s="211"/>
      <c r="CV133" s="211"/>
      <c r="CW133" s="211"/>
      <c r="CX133" s="211"/>
      <c r="CY133" s="211"/>
      <c r="CZ133" s="211"/>
      <c r="DA133" s="211"/>
      <c r="DB133" s="211"/>
      <c r="DC133" s="187" t="s">
        <v>4417</v>
      </c>
      <c r="DD133" s="211"/>
      <c r="DE133" s="211"/>
      <c r="DF133"/>
      <c r="DG133" s="73"/>
    </row>
    <row r="134" spans="2:111" ht="15" customHeight="1">
      <c r="AG134" s="73"/>
      <c r="AH134" s="209"/>
      <c r="AI134" s="209"/>
      <c r="AJ134" s="209"/>
      <c r="AK134" s="209"/>
      <c r="AL134" s="181" t="str">
        <f t="shared" si="4"/>
        <v>Poza Rica de Hidalgo</v>
      </c>
      <c r="AM134" s="181" t="str">
        <f t="shared" si="5"/>
        <v>30131</v>
      </c>
      <c r="AN134"/>
      <c r="AO134" s="209"/>
      <c r="AP134" s="148">
        <v>132</v>
      </c>
      <c r="AQ134" s="210"/>
      <c r="AR134" s="210"/>
      <c r="AS134" s="210"/>
      <c r="AT134" s="210"/>
      <c r="AU134" s="210"/>
      <c r="AV134" s="210"/>
      <c r="AW134" s="210"/>
      <c r="AX134" s="210"/>
      <c r="AY134" s="210"/>
      <c r="AZ134" s="210"/>
      <c r="BA134" s="210"/>
      <c r="BB134" s="210"/>
      <c r="BC134" s="210"/>
      <c r="BD134" s="210"/>
      <c r="BE134" s="210"/>
      <c r="BF134" s="210"/>
      <c r="BG134" s="210"/>
      <c r="BH134" s="210"/>
      <c r="BI134" s="210"/>
      <c r="BJ134" s="185" t="s">
        <v>4418</v>
      </c>
      <c r="BK134" s="185" t="s">
        <v>4419</v>
      </c>
      <c r="BL134" s="210"/>
      <c r="BM134" s="210"/>
      <c r="BN134" s="210"/>
      <c r="BO134" s="210"/>
      <c r="BP134" s="210"/>
      <c r="BQ134" s="210"/>
      <c r="BR134" s="210"/>
      <c r="BS134" s="210"/>
      <c r="BT134" s="185" t="s">
        <v>4420</v>
      </c>
      <c r="BU134" s="210"/>
      <c r="BV134" s="210"/>
      <c r="BW134" s="209"/>
      <c r="BX134" s="209"/>
      <c r="BY134" s="209"/>
      <c r="BZ134" s="211"/>
      <c r="CA134" s="211"/>
      <c r="CB134" s="211"/>
      <c r="CC134" s="211"/>
      <c r="CD134" s="211"/>
      <c r="CE134" s="211"/>
      <c r="CF134" s="211"/>
      <c r="CG134" s="211"/>
      <c r="CH134" s="211"/>
      <c r="CI134" s="211"/>
      <c r="CJ134" s="211"/>
      <c r="CK134" s="211"/>
      <c r="CL134" s="211"/>
      <c r="CM134" s="211"/>
      <c r="CN134" s="211"/>
      <c r="CO134" s="211"/>
      <c r="CP134" s="211"/>
      <c r="CQ134" s="211"/>
      <c r="CR134" s="211"/>
      <c r="CS134" s="187" t="s">
        <v>4421</v>
      </c>
      <c r="CT134" s="187" t="s">
        <v>4422</v>
      </c>
      <c r="CU134" s="211"/>
      <c r="CV134" s="211"/>
      <c r="CW134" s="211"/>
      <c r="CX134" s="211"/>
      <c r="CY134" s="211"/>
      <c r="CZ134" s="211"/>
      <c r="DA134" s="211"/>
      <c r="DB134" s="211"/>
      <c r="DC134" s="187" t="s">
        <v>4423</v>
      </c>
      <c r="DD134" s="211"/>
      <c r="DE134" s="211"/>
      <c r="DF134"/>
      <c r="DG134" s="73"/>
    </row>
    <row r="135" spans="2:111" ht="15" customHeight="1">
      <c r="AG135" s="73"/>
      <c r="AH135" s="209"/>
      <c r="AI135" s="209"/>
      <c r="AJ135" s="209"/>
      <c r="AK135" s="209"/>
      <c r="AL135" s="181" t="str">
        <f t="shared" si="4"/>
        <v>Las Vigas de Ramírez</v>
      </c>
      <c r="AM135" s="181" t="str">
        <f t="shared" si="5"/>
        <v>30132</v>
      </c>
      <c r="AN135"/>
      <c r="AO135" s="209"/>
      <c r="AP135" s="148">
        <v>133</v>
      </c>
      <c r="AQ135" s="210"/>
      <c r="AR135" s="210"/>
      <c r="AS135" s="210"/>
      <c r="AT135" s="210"/>
      <c r="AU135" s="210"/>
      <c r="AV135" s="210"/>
      <c r="AW135" s="210"/>
      <c r="AX135" s="210"/>
      <c r="AY135" s="210"/>
      <c r="AZ135" s="210"/>
      <c r="BA135" s="210"/>
      <c r="BB135" s="210"/>
      <c r="BC135" s="210"/>
      <c r="BD135" s="210"/>
      <c r="BE135" s="210"/>
      <c r="BF135" s="210"/>
      <c r="BG135" s="210"/>
      <c r="BH135" s="210"/>
      <c r="BI135" s="210"/>
      <c r="BJ135" s="185" t="s">
        <v>4424</v>
      </c>
      <c r="BK135" s="185" t="s">
        <v>4425</v>
      </c>
      <c r="BL135" s="210"/>
      <c r="BM135" s="210"/>
      <c r="BN135" s="210"/>
      <c r="BO135" s="210"/>
      <c r="BP135" s="210"/>
      <c r="BQ135" s="210"/>
      <c r="BR135" s="210"/>
      <c r="BS135" s="210"/>
      <c r="BT135" s="185" t="s">
        <v>4426</v>
      </c>
      <c r="BU135" s="210"/>
      <c r="BV135" s="210"/>
      <c r="BW135" s="209"/>
      <c r="BX135" s="209"/>
      <c r="BY135" s="209"/>
      <c r="BZ135" s="211"/>
      <c r="CA135" s="211"/>
      <c r="CB135" s="211"/>
      <c r="CC135" s="211"/>
      <c r="CD135" s="211"/>
      <c r="CE135" s="211"/>
      <c r="CF135" s="211"/>
      <c r="CG135" s="211"/>
      <c r="CH135" s="211"/>
      <c r="CI135" s="211"/>
      <c r="CJ135" s="211"/>
      <c r="CK135" s="211"/>
      <c r="CL135" s="211"/>
      <c r="CM135" s="211"/>
      <c r="CN135" s="211"/>
      <c r="CO135" s="211"/>
      <c r="CP135" s="211"/>
      <c r="CQ135" s="211"/>
      <c r="CR135" s="211"/>
      <c r="CS135" s="187" t="s">
        <v>4427</v>
      </c>
      <c r="CT135" s="187" t="s">
        <v>4428</v>
      </c>
      <c r="CU135" s="211"/>
      <c r="CV135" s="211"/>
      <c r="CW135" s="211"/>
      <c r="CX135" s="211"/>
      <c r="CY135" s="211"/>
      <c r="CZ135" s="211"/>
      <c r="DA135" s="211"/>
      <c r="DB135" s="211"/>
      <c r="DC135" s="187" t="s">
        <v>4429</v>
      </c>
      <c r="DD135" s="211"/>
      <c r="DE135" s="211"/>
      <c r="DF135"/>
      <c r="DG135" s="73"/>
    </row>
    <row r="136" spans="2:111" s="177" customFormat="1" ht="15.75" hidden="1" customHeight="1">
      <c r="AG136" s="74"/>
      <c r="AH136" s="225"/>
      <c r="AI136" s="225"/>
      <c r="AJ136" s="225"/>
      <c r="AK136" s="225"/>
      <c r="AL136" s="226" t="str">
        <f t="shared" si="4"/>
        <v>Pueblo Viejo</v>
      </c>
      <c r="AM136" s="226" t="str">
        <f t="shared" si="5"/>
        <v>30133</v>
      </c>
      <c r="AN136" s="100"/>
      <c r="AO136" s="225"/>
      <c r="AP136" s="227">
        <v>134</v>
      </c>
      <c r="AQ136" s="228"/>
      <c r="AR136" s="228"/>
      <c r="AS136" s="228"/>
      <c r="AT136" s="228"/>
      <c r="AU136" s="228"/>
      <c r="AV136" s="228"/>
      <c r="AW136" s="228"/>
      <c r="AX136" s="228"/>
      <c r="AY136" s="228"/>
      <c r="AZ136" s="228"/>
      <c r="BA136" s="228"/>
      <c r="BB136" s="228"/>
      <c r="BC136" s="228"/>
      <c r="BD136" s="228"/>
      <c r="BE136" s="228"/>
      <c r="BF136" s="228"/>
      <c r="BG136" s="228"/>
      <c r="BH136" s="228"/>
      <c r="BI136" s="228"/>
      <c r="BJ136" s="229" t="s">
        <v>4430</v>
      </c>
      <c r="BK136" s="229" t="s">
        <v>4431</v>
      </c>
      <c r="BL136" s="228"/>
      <c r="BM136" s="228"/>
      <c r="BN136" s="228"/>
      <c r="BO136" s="228"/>
      <c r="BP136" s="228"/>
      <c r="BQ136" s="228"/>
      <c r="BR136" s="228"/>
      <c r="BS136" s="228"/>
      <c r="BT136" s="229" t="s">
        <v>4432</v>
      </c>
      <c r="BU136" s="228"/>
      <c r="BV136" s="228"/>
      <c r="BW136" s="225"/>
      <c r="BX136" s="225"/>
      <c r="BY136" s="225"/>
      <c r="BZ136" s="230"/>
      <c r="CA136" s="230"/>
      <c r="CB136" s="230"/>
      <c r="CC136" s="230"/>
      <c r="CD136" s="230"/>
      <c r="CE136" s="230"/>
      <c r="CF136" s="230"/>
      <c r="CG136" s="230"/>
      <c r="CH136" s="230"/>
      <c r="CI136" s="230"/>
      <c r="CJ136" s="230"/>
      <c r="CK136" s="230"/>
      <c r="CL136" s="230"/>
      <c r="CM136" s="230"/>
      <c r="CN136" s="230"/>
      <c r="CO136" s="230"/>
      <c r="CP136" s="230"/>
      <c r="CQ136" s="230"/>
      <c r="CR136" s="230"/>
      <c r="CS136" s="231" t="s">
        <v>4433</v>
      </c>
      <c r="CT136" s="231" t="s">
        <v>4434</v>
      </c>
      <c r="CU136" s="230"/>
      <c r="CV136" s="230"/>
      <c r="CW136" s="230"/>
      <c r="CX136" s="230"/>
      <c r="CY136" s="230"/>
      <c r="CZ136" s="230"/>
      <c r="DA136" s="230"/>
      <c r="DB136" s="230"/>
      <c r="DC136" s="231" t="s">
        <v>4435</v>
      </c>
      <c r="DD136" s="230"/>
      <c r="DE136" s="230"/>
      <c r="DF136" s="100"/>
      <c r="DG136" s="74"/>
    </row>
    <row r="137" spans="2:111" ht="15.75" hidden="1" customHeight="1">
      <c r="AG137" s="73"/>
      <c r="AH137" s="209"/>
      <c r="AI137" s="209"/>
      <c r="AJ137" s="209"/>
      <c r="AK137" s="209"/>
      <c r="AL137" s="181" t="str">
        <f t="shared" si="4"/>
        <v>Puente Nacional</v>
      </c>
      <c r="AM137" s="181" t="str">
        <f t="shared" si="5"/>
        <v>30134</v>
      </c>
      <c r="AN137"/>
      <c r="AO137" s="209"/>
      <c r="AP137" s="148">
        <v>135</v>
      </c>
      <c r="AQ137" s="210"/>
      <c r="AR137" s="210"/>
      <c r="AS137" s="210"/>
      <c r="AT137" s="210"/>
      <c r="AU137" s="210"/>
      <c r="AV137" s="210"/>
      <c r="AW137" s="210"/>
      <c r="AX137" s="210"/>
      <c r="AY137" s="210"/>
      <c r="AZ137" s="210"/>
      <c r="BA137" s="210"/>
      <c r="BB137" s="210"/>
      <c r="BC137" s="210"/>
      <c r="BD137" s="210"/>
      <c r="BE137" s="210"/>
      <c r="BF137" s="210"/>
      <c r="BG137" s="210"/>
      <c r="BH137" s="210"/>
      <c r="BI137" s="210"/>
      <c r="BJ137" s="185" t="s">
        <v>4436</v>
      </c>
      <c r="BK137" s="185" t="s">
        <v>4437</v>
      </c>
      <c r="BL137" s="210"/>
      <c r="BM137" s="210"/>
      <c r="BN137" s="210"/>
      <c r="BO137" s="210"/>
      <c r="BP137" s="210"/>
      <c r="BQ137" s="210"/>
      <c r="BR137" s="210"/>
      <c r="BS137" s="210"/>
      <c r="BT137" s="185" t="s">
        <v>4438</v>
      </c>
      <c r="BU137" s="210"/>
      <c r="BV137" s="210"/>
      <c r="BW137" s="209"/>
      <c r="BX137" s="209"/>
      <c r="BY137" s="209"/>
      <c r="BZ137" s="211"/>
      <c r="CA137" s="211"/>
      <c r="CB137" s="211"/>
      <c r="CC137" s="211"/>
      <c r="CD137" s="211"/>
      <c r="CE137" s="211"/>
      <c r="CF137" s="211"/>
      <c r="CG137" s="211"/>
      <c r="CH137" s="211"/>
      <c r="CI137" s="211"/>
      <c r="CJ137" s="211"/>
      <c r="CK137" s="211"/>
      <c r="CL137" s="211"/>
      <c r="CM137" s="211"/>
      <c r="CN137" s="211"/>
      <c r="CO137" s="211"/>
      <c r="CP137" s="211"/>
      <c r="CQ137" s="211"/>
      <c r="CR137" s="211"/>
      <c r="CS137" s="187" t="s">
        <v>4439</v>
      </c>
      <c r="CT137" s="187" t="s">
        <v>4440</v>
      </c>
      <c r="CU137" s="211"/>
      <c r="CV137" s="211"/>
      <c r="CW137" s="211"/>
      <c r="CX137" s="211"/>
      <c r="CY137" s="211"/>
      <c r="CZ137" s="211"/>
      <c r="DA137" s="211"/>
      <c r="DB137" s="211"/>
      <c r="DC137" s="187" t="s">
        <v>4441</v>
      </c>
      <c r="DD137" s="211"/>
      <c r="DE137" s="211"/>
      <c r="DF137"/>
      <c r="DG137" s="73"/>
    </row>
    <row r="138" spans="2:111" ht="15.75" hidden="1" customHeight="1">
      <c r="AG138" s="73"/>
      <c r="AH138" s="209"/>
      <c r="AI138" s="209"/>
      <c r="AJ138" s="209"/>
      <c r="AK138" s="209"/>
      <c r="AL138" s="181" t="str">
        <f t="shared" si="4"/>
        <v>Rafael Delgado</v>
      </c>
      <c r="AM138" s="181" t="str">
        <f t="shared" si="5"/>
        <v>30135</v>
      </c>
      <c r="AN138"/>
      <c r="AO138" s="209"/>
      <c r="AP138" s="148">
        <v>136</v>
      </c>
      <c r="AQ138" s="210"/>
      <c r="AR138" s="210"/>
      <c r="AS138" s="210"/>
      <c r="AT138" s="210"/>
      <c r="AU138" s="210"/>
      <c r="AV138" s="210"/>
      <c r="AW138" s="210"/>
      <c r="AX138" s="210"/>
      <c r="AY138" s="210"/>
      <c r="AZ138" s="210"/>
      <c r="BA138" s="210"/>
      <c r="BB138" s="210"/>
      <c r="BC138" s="210"/>
      <c r="BD138" s="210"/>
      <c r="BE138" s="210"/>
      <c r="BF138" s="210"/>
      <c r="BG138" s="210"/>
      <c r="BH138" s="210"/>
      <c r="BI138" s="210"/>
      <c r="BJ138" s="185" t="s">
        <v>4442</v>
      </c>
      <c r="BK138" s="185" t="s">
        <v>4443</v>
      </c>
      <c r="BL138" s="210"/>
      <c r="BM138" s="210"/>
      <c r="BN138" s="210"/>
      <c r="BO138" s="210"/>
      <c r="BP138" s="210"/>
      <c r="BQ138" s="210"/>
      <c r="BR138" s="210"/>
      <c r="BS138" s="210"/>
      <c r="BT138" s="185" t="s">
        <v>4444</v>
      </c>
      <c r="BU138" s="210"/>
      <c r="BV138" s="210"/>
      <c r="BW138" s="209"/>
      <c r="BX138" s="209"/>
      <c r="BY138" s="209"/>
      <c r="BZ138" s="211"/>
      <c r="CA138" s="211"/>
      <c r="CB138" s="211"/>
      <c r="CC138" s="211"/>
      <c r="CD138" s="211"/>
      <c r="CE138" s="211"/>
      <c r="CF138" s="211"/>
      <c r="CG138" s="211"/>
      <c r="CH138" s="211"/>
      <c r="CI138" s="211"/>
      <c r="CJ138" s="211"/>
      <c r="CK138" s="211"/>
      <c r="CL138" s="211"/>
      <c r="CM138" s="211"/>
      <c r="CN138" s="211"/>
      <c r="CO138" s="211"/>
      <c r="CP138" s="211"/>
      <c r="CQ138" s="211"/>
      <c r="CR138" s="211"/>
      <c r="CS138" s="187" t="s">
        <v>4445</v>
      </c>
      <c r="CT138" s="187" t="s">
        <v>4446</v>
      </c>
      <c r="CU138" s="211"/>
      <c r="CV138" s="211"/>
      <c r="CW138" s="211"/>
      <c r="CX138" s="211"/>
      <c r="CY138" s="211"/>
      <c r="CZ138" s="211"/>
      <c r="DA138" s="211"/>
      <c r="DB138" s="211"/>
      <c r="DC138" s="187" t="s">
        <v>4447</v>
      </c>
      <c r="DD138" s="211"/>
      <c r="DE138" s="211"/>
      <c r="DF138"/>
      <c r="DG138" s="73"/>
    </row>
    <row r="139" spans="2:111" ht="15.75" hidden="1" customHeight="1">
      <c r="AG139" s="73"/>
      <c r="AH139" s="209"/>
      <c r="AI139" s="209"/>
      <c r="AJ139" s="209"/>
      <c r="AK139" s="209"/>
      <c r="AL139" s="181" t="str">
        <f t="shared" si="4"/>
        <v>Rafael Lucio</v>
      </c>
      <c r="AM139" s="181" t="str">
        <f t="shared" si="5"/>
        <v>30136</v>
      </c>
      <c r="AN139"/>
      <c r="AO139" s="209"/>
      <c r="AP139" s="148">
        <v>137</v>
      </c>
      <c r="AQ139" s="210"/>
      <c r="AR139" s="210"/>
      <c r="AS139" s="210"/>
      <c r="AT139" s="210"/>
      <c r="AU139" s="210"/>
      <c r="AV139" s="210"/>
      <c r="AW139" s="210"/>
      <c r="AX139" s="210"/>
      <c r="AY139" s="210"/>
      <c r="AZ139" s="210"/>
      <c r="BA139" s="210"/>
      <c r="BB139" s="210"/>
      <c r="BC139" s="210"/>
      <c r="BD139" s="210"/>
      <c r="BE139" s="210"/>
      <c r="BF139" s="210"/>
      <c r="BG139" s="210"/>
      <c r="BH139" s="210"/>
      <c r="BI139" s="210"/>
      <c r="BJ139" s="185" t="s">
        <v>4448</v>
      </c>
      <c r="BK139" s="185" t="s">
        <v>4449</v>
      </c>
      <c r="BL139" s="210"/>
      <c r="BM139" s="210"/>
      <c r="BN139" s="210"/>
      <c r="BO139" s="210"/>
      <c r="BP139" s="210"/>
      <c r="BQ139" s="210"/>
      <c r="BR139" s="210"/>
      <c r="BS139" s="210"/>
      <c r="BT139" s="185" t="s">
        <v>4450</v>
      </c>
      <c r="BU139" s="210"/>
      <c r="BV139" s="210"/>
      <c r="BW139" s="209"/>
      <c r="BX139" s="209"/>
      <c r="BY139" s="209"/>
      <c r="BZ139" s="211"/>
      <c r="CA139" s="211"/>
      <c r="CB139" s="211"/>
      <c r="CC139" s="211"/>
      <c r="CD139" s="211"/>
      <c r="CE139" s="211"/>
      <c r="CF139" s="211"/>
      <c r="CG139" s="211"/>
      <c r="CH139" s="211"/>
      <c r="CI139" s="211"/>
      <c r="CJ139" s="211"/>
      <c r="CK139" s="211"/>
      <c r="CL139" s="211"/>
      <c r="CM139" s="211"/>
      <c r="CN139" s="211"/>
      <c r="CO139" s="211"/>
      <c r="CP139" s="211"/>
      <c r="CQ139" s="211"/>
      <c r="CR139" s="211"/>
      <c r="CS139" s="187" t="s">
        <v>4451</v>
      </c>
      <c r="CT139" s="187" t="s">
        <v>4452</v>
      </c>
      <c r="CU139" s="211"/>
      <c r="CV139" s="211"/>
      <c r="CW139" s="211"/>
      <c r="CX139" s="211"/>
      <c r="CY139" s="211"/>
      <c r="CZ139" s="211"/>
      <c r="DA139" s="211"/>
      <c r="DB139" s="211"/>
      <c r="DC139" s="187" t="s">
        <v>4453</v>
      </c>
      <c r="DD139" s="211"/>
      <c r="DE139" s="211"/>
      <c r="DF139"/>
      <c r="DG139" s="73"/>
    </row>
    <row r="140" spans="2:111" ht="15.75" hidden="1" customHeight="1">
      <c r="AG140" s="73"/>
      <c r="AH140" s="209"/>
      <c r="AI140" s="209"/>
      <c r="AJ140" s="209"/>
      <c r="AK140" s="209"/>
      <c r="AL140" s="181" t="str">
        <f t="shared" si="4"/>
        <v>Los Reyes</v>
      </c>
      <c r="AM140" s="181" t="str">
        <f t="shared" si="5"/>
        <v>30137</v>
      </c>
      <c r="AN140"/>
      <c r="AO140" s="209"/>
      <c r="AP140" s="148">
        <v>138</v>
      </c>
      <c r="AQ140" s="210"/>
      <c r="AR140" s="210"/>
      <c r="AS140" s="210"/>
      <c r="AT140" s="210"/>
      <c r="AU140" s="210"/>
      <c r="AV140" s="210"/>
      <c r="AW140" s="210"/>
      <c r="AX140" s="210"/>
      <c r="AY140" s="210"/>
      <c r="AZ140" s="210"/>
      <c r="BA140" s="210"/>
      <c r="BB140" s="210"/>
      <c r="BC140" s="210"/>
      <c r="BD140" s="210"/>
      <c r="BE140" s="210"/>
      <c r="BF140" s="210"/>
      <c r="BG140" s="210"/>
      <c r="BH140" s="210"/>
      <c r="BI140" s="210"/>
      <c r="BJ140" s="185" t="s">
        <v>4454</v>
      </c>
      <c r="BK140" s="185" t="s">
        <v>4455</v>
      </c>
      <c r="BL140" s="210"/>
      <c r="BM140" s="210"/>
      <c r="BN140" s="210"/>
      <c r="BO140" s="210"/>
      <c r="BP140" s="210"/>
      <c r="BQ140" s="210"/>
      <c r="BR140" s="210"/>
      <c r="BS140" s="210"/>
      <c r="BT140" s="185" t="s">
        <v>4456</v>
      </c>
      <c r="BU140" s="210"/>
      <c r="BV140" s="210"/>
      <c r="BW140" s="209"/>
      <c r="BX140" s="209"/>
      <c r="BY140" s="209"/>
      <c r="BZ140" s="211"/>
      <c r="CA140" s="211"/>
      <c r="CB140" s="211"/>
      <c r="CC140" s="211"/>
      <c r="CD140" s="211"/>
      <c r="CE140" s="211"/>
      <c r="CF140" s="211"/>
      <c r="CG140" s="211"/>
      <c r="CH140" s="211"/>
      <c r="CI140" s="211"/>
      <c r="CJ140" s="211"/>
      <c r="CK140" s="211"/>
      <c r="CL140" s="211"/>
      <c r="CM140" s="211"/>
      <c r="CN140" s="211"/>
      <c r="CO140" s="211"/>
      <c r="CP140" s="211"/>
      <c r="CQ140" s="211"/>
      <c r="CR140" s="211"/>
      <c r="CS140" s="187" t="s">
        <v>4457</v>
      </c>
      <c r="CT140" s="187" t="s">
        <v>4458</v>
      </c>
      <c r="CU140" s="211"/>
      <c r="CV140" s="211"/>
      <c r="CW140" s="211"/>
      <c r="CX140" s="211"/>
      <c r="CY140" s="211"/>
      <c r="CZ140" s="211"/>
      <c r="DA140" s="211"/>
      <c r="DB140" s="211"/>
      <c r="DC140" s="187" t="s">
        <v>3632</v>
      </c>
      <c r="DD140" s="211"/>
      <c r="DE140" s="211"/>
      <c r="DF140"/>
      <c r="DG140" s="73"/>
    </row>
    <row r="141" spans="2:111" ht="15.75" hidden="1" customHeight="1">
      <c r="AG141" s="73"/>
      <c r="AH141" s="209"/>
      <c r="AI141" s="209"/>
      <c r="AJ141" s="209"/>
      <c r="AK141" s="209"/>
      <c r="AL141" s="181" t="str">
        <f t="shared" si="4"/>
        <v>Río Blanco</v>
      </c>
      <c r="AM141" s="181" t="str">
        <f t="shared" si="5"/>
        <v>30138</v>
      </c>
      <c r="AN141"/>
      <c r="AO141" s="209"/>
      <c r="AP141" s="148">
        <v>139</v>
      </c>
      <c r="AQ141" s="210"/>
      <c r="AR141" s="210"/>
      <c r="AS141" s="210"/>
      <c r="AT141" s="210"/>
      <c r="AU141" s="210"/>
      <c r="AV141" s="210"/>
      <c r="AW141" s="210"/>
      <c r="AX141" s="210"/>
      <c r="AY141" s="210"/>
      <c r="AZ141" s="210"/>
      <c r="BA141" s="210"/>
      <c r="BB141" s="210"/>
      <c r="BC141" s="210"/>
      <c r="BD141" s="210"/>
      <c r="BE141" s="210"/>
      <c r="BF141" s="210"/>
      <c r="BG141" s="210"/>
      <c r="BH141" s="210"/>
      <c r="BI141" s="210"/>
      <c r="BJ141" s="185" t="s">
        <v>4459</v>
      </c>
      <c r="BK141" s="185" t="s">
        <v>4460</v>
      </c>
      <c r="BL141" s="210"/>
      <c r="BM141" s="210"/>
      <c r="BN141" s="210"/>
      <c r="BO141" s="210"/>
      <c r="BP141" s="210"/>
      <c r="BQ141" s="210"/>
      <c r="BR141" s="210"/>
      <c r="BS141" s="210"/>
      <c r="BT141" s="185" t="s">
        <v>4461</v>
      </c>
      <c r="BU141" s="210"/>
      <c r="BV141" s="210"/>
      <c r="BW141" s="209"/>
      <c r="BX141" s="209"/>
      <c r="BY141" s="209"/>
      <c r="BZ141" s="211"/>
      <c r="CA141" s="211"/>
      <c r="CB141" s="211"/>
      <c r="CC141" s="211"/>
      <c r="CD141" s="211"/>
      <c r="CE141" s="211"/>
      <c r="CF141" s="211"/>
      <c r="CG141" s="211"/>
      <c r="CH141" s="211"/>
      <c r="CI141" s="211"/>
      <c r="CJ141" s="211"/>
      <c r="CK141" s="211"/>
      <c r="CL141" s="211"/>
      <c r="CM141" s="211"/>
      <c r="CN141" s="211"/>
      <c r="CO141" s="211"/>
      <c r="CP141" s="211"/>
      <c r="CQ141" s="211"/>
      <c r="CR141" s="211"/>
      <c r="CS141" s="187" t="s">
        <v>4462</v>
      </c>
      <c r="CT141" s="187" t="s">
        <v>4463</v>
      </c>
      <c r="CU141" s="211"/>
      <c r="CV141" s="211"/>
      <c r="CW141" s="211"/>
      <c r="CX141" s="211"/>
      <c r="CY141" s="211"/>
      <c r="CZ141" s="211"/>
      <c r="DA141" s="211"/>
      <c r="DB141" s="211"/>
      <c r="DC141" s="187" t="s">
        <v>4464</v>
      </c>
      <c r="DD141" s="211"/>
      <c r="DE141" s="211"/>
      <c r="DF141"/>
      <c r="DG141" s="73"/>
    </row>
    <row r="142" spans="2:111" ht="15.75" hidden="1" customHeight="1">
      <c r="AG142" s="73"/>
      <c r="AH142" s="209"/>
      <c r="AI142" s="209"/>
      <c r="AJ142" s="209"/>
      <c r="AK142" s="209"/>
      <c r="AL142" s="181" t="str">
        <f t="shared" si="4"/>
        <v>Saltabarranca</v>
      </c>
      <c r="AM142" s="181" t="str">
        <f t="shared" si="5"/>
        <v>30139</v>
      </c>
      <c r="AN142"/>
      <c r="AO142" s="209"/>
      <c r="AP142" s="148">
        <v>140</v>
      </c>
      <c r="AQ142" s="210"/>
      <c r="AR142" s="210"/>
      <c r="AS142" s="210"/>
      <c r="AT142" s="210"/>
      <c r="AU142" s="210"/>
      <c r="AV142" s="210"/>
      <c r="AW142" s="210"/>
      <c r="AX142" s="210"/>
      <c r="AY142" s="210"/>
      <c r="AZ142" s="210"/>
      <c r="BA142" s="210"/>
      <c r="BB142" s="210"/>
      <c r="BC142" s="210"/>
      <c r="BD142" s="210"/>
      <c r="BE142" s="210"/>
      <c r="BF142" s="210"/>
      <c r="BG142" s="210"/>
      <c r="BH142" s="210"/>
      <c r="BI142" s="210"/>
      <c r="BJ142" s="185" t="s">
        <v>4465</v>
      </c>
      <c r="BK142" s="185" t="s">
        <v>4466</v>
      </c>
      <c r="BL142" s="210"/>
      <c r="BM142" s="210"/>
      <c r="BN142" s="210"/>
      <c r="BO142" s="210"/>
      <c r="BP142" s="210"/>
      <c r="BQ142" s="210"/>
      <c r="BR142" s="210"/>
      <c r="BS142" s="210"/>
      <c r="BT142" s="185" t="s">
        <v>4467</v>
      </c>
      <c r="BU142" s="210"/>
      <c r="BV142" s="210"/>
      <c r="BW142" s="209"/>
      <c r="BX142" s="209"/>
      <c r="BY142" s="209"/>
      <c r="BZ142" s="211"/>
      <c r="CA142" s="211"/>
      <c r="CB142" s="211"/>
      <c r="CC142" s="211"/>
      <c r="CD142" s="211"/>
      <c r="CE142" s="211"/>
      <c r="CF142" s="211"/>
      <c r="CG142" s="211"/>
      <c r="CH142" s="211"/>
      <c r="CI142" s="211"/>
      <c r="CJ142" s="211"/>
      <c r="CK142" s="211"/>
      <c r="CL142" s="211"/>
      <c r="CM142" s="211"/>
      <c r="CN142" s="211"/>
      <c r="CO142" s="211"/>
      <c r="CP142" s="211"/>
      <c r="CQ142" s="211"/>
      <c r="CR142" s="211"/>
      <c r="CS142" s="187" t="s">
        <v>4468</v>
      </c>
      <c r="CT142" s="187" t="s">
        <v>4469</v>
      </c>
      <c r="CU142" s="211"/>
      <c r="CV142" s="211"/>
      <c r="CW142" s="211"/>
      <c r="CX142" s="211"/>
      <c r="CY142" s="211"/>
      <c r="CZ142" s="211"/>
      <c r="DA142" s="211"/>
      <c r="DB142" s="211"/>
      <c r="DC142" s="187" t="s">
        <v>4470</v>
      </c>
      <c r="DD142" s="211"/>
      <c r="DE142" s="211"/>
      <c r="DF142"/>
      <c r="DG142" s="73"/>
    </row>
    <row r="143" spans="2:111" ht="15.75" hidden="1" customHeight="1">
      <c r="AG143" s="73"/>
      <c r="AH143" s="209"/>
      <c r="AI143" s="209"/>
      <c r="AJ143" s="209"/>
      <c r="AK143" s="209"/>
      <c r="AL143" s="181" t="str">
        <f t="shared" si="4"/>
        <v>San Andrés Tenejapan</v>
      </c>
      <c r="AM143" s="181" t="str">
        <f t="shared" si="5"/>
        <v>30140</v>
      </c>
      <c r="AN143"/>
      <c r="AO143" s="209"/>
      <c r="AP143" s="148">
        <v>141</v>
      </c>
      <c r="AQ143" s="210"/>
      <c r="AR143" s="210"/>
      <c r="AS143" s="210"/>
      <c r="AT143" s="210"/>
      <c r="AU143" s="210"/>
      <c r="AV143" s="210"/>
      <c r="AW143" s="210"/>
      <c r="AX143" s="210"/>
      <c r="AY143" s="210"/>
      <c r="AZ143" s="210"/>
      <c r="BA143" s="210"/>
      <c r="BB143" s="210"/>
      <c r="BC143" s="210"/>
      <c r="BD143" s="210"/>
      <c r="BE143" s="210"/>
      <c r="BF143" s="210"/>
      <c r="BG143" s="210"/>
      <c r="BH143" s="210"/>
      <c r="BI143" s="210"/>
      <c r="BJ143" s="185" t="s">
        <v>4471</v>
      </c>
      <c r="BK143" s="185" t="s">
        <v>4472</v>
      </c>
      <c r="BL143" s="210"/>
      <c r="BM143" s="210"/>
      <c r="BN143" s="210"/>
      <c r="BO143" s="210"/>
      <c r="BP143" s="210"/>
      <c r="BQ143" s="210"/>
      <c r="BR143" s="210"/>
      <c r="BS143" s="210"/>
      <c r="BT143" s="185" t="s">
        <v>4473</v>
      </c>
      <c r="BU143" s="210"/>
      <c r="BV143" s="210"/>
      <c r="BW143" s="209"/>
      <c r="BX143" s="209"/>
      <c r="BY143" s="209"/>
      <c r="BZ143" s="211"/>
      <c r="CA143" s="211"/>
      <c r="CB143" s="211"/>
      <c r="CC143" s="211"/>
      <c r="CD143" s="211"/>
      <c r="CE143" s="211"/>
      <c r="CF143" s="211"/>
      <c r="CG143" s="211"/>
      <c r="CH143" s="211"/>
      <c r="CI143" s="211"/>
      <c r="CJ143" s="211"/>
      <c r="CK143" s="211"/>
      <c r="CL143" s="211"/>
      <c r="CM143" s="211"/>
      <c r="CN143" s="211"/>
      <c r="CO143" s="211"/>
      <c r="CP143" s="211"/>
      <c r="CQ143" s="211"/>
      <c r="CR143" s="211"/>
      <c r="CS143" s="187" t="s">
        <v>4474</v>
      </c>
      <c r="CT143" s="187" t="s">
        <v>4475</v>
      </c>
      <c r="CU143" s="211"/>
      <c r="CV143" s="211"/>
      <c r="CW143" s="211"/>
      <c r="CX143" s="211"/>
      <c r="CY143" s="211"/>
      <c r="CZ143" s="211"/>
      <c r="DA143" s="211"/>
      <c r="DB143" s="211"/>
      <c r="DC143" s="187" t="s">
        <v>4476</v>
      </c>
      <c r="DD143" s="211"/>
      <c r="DE143" s="211"/>
      <c r="DF143"/>
      <c r="DG143" s="73"/>
    </row>
    <row r="144" spans="2:111" ht="15.75" hidden="1" customHeight="1">
      <c r="AG144" s="73"/>
      <c r="AH144" s="209"/>
      <c r="AI144" s="209"/>
      <c r="AJ144" s="209"/>
      <c r="AK144" s="209"/>
      <c r="AL144" s="181" t="str">
        <f t="shared" si="4"/>
        <v>San Andrés Tuxtla</v>
      </c>
      <c r="AM144" s="181" t="str">
        <f t="shared" si="5"/>
        <v>30141</v>
      </c>
      <c r="AN144"/>
      <c r="AO144" s="209"/>
      <c r="AP144" s="148">
        <v>142</v>
      </c>
      <c r="AQ144" s="210"/>
      <c r="AR144" s="210"/>
      <c r="AS144" s="210"/>
      <c r="AT144" s="210"/>
      <c r="AU144" s="210"/>
      <c r="AV144" s="210"/>
      <c r="AW144" s="210"/>
      <c r="AX144" s="210"/>
      <c r="AY144" s="210"/>
      <c r="AZ144" s="210"/>
      <c r="BA144" s="210"/>
      <c r="BB144" s="210"/>
      <c r="BC144" s="210"/>
      <c r="BD144" s="210"/>
      <c r="BE144" s="210"/>
      <c r="BF144" s="210"/>
      <c r="BG144" s="210"/>
      <c r="BH144" s="210"/>
      <c r="BI144" s="210"/>
      <c r="BJ144" s="185" t="s">
        <v>4477</v>
      </c>
      <c r="BK144" s="185" t="s">
        <v>4478</v>
      </c>
      <c r="BL144" s="210"/>
      <c r="BM144" s="210"/>
      <c r="BN144" s="210"/>
      <c r="BO144" s="210"/>
      <c r="BP144" s="210"/>
      <c r="BQ144" s="210"/>
      <c r="BR144" s="210"/>
      <c r="BS144" s="210"/>
      <c r="BT144" s="185" t="s">
        <v>4479</v>
      </c>
      <c r="BU144" s="210"/>
      <c r="BV144" s="210"/>
      <c r="BW144" s="209"/>
      <c r="BX144" s="209"/>
      <c r="BY144" s="209"/>
      <c r="BZ144" s="211"/>
      <c r="CA144" s="211"/>
      <c r="CB144" s="211"/>
      <c r="CC144" s="211"/>
      <c r="CD144" s="211"/>
      <c r="CE144" s="211"/>
      <c r="CF144" s="211"/>
      <c r="CG144" s="211"/>
      <c r="CH144" s="211"/>
      <c r="CI144" s="211"/>
      <c r="CJ144" s="211"/>
      <c r="CK144" s="211"/>
      <c r="CL144" s="211"/>
      <c r="CM144" s="211"/>
      <c r="CN144" s="211"/>
      <c r="CO144" s="211"/>
      <c r="CP144" s="211"/>
      <c r="CQ144" s="211"/>
      <c r="CR144" s="211"/>
      <c r="CS144" s="187" t="s">
        <v>4480</v>
      </c>
      <c r="CT144" s="187" t="s">
        <v>4481</v>
      </c>
      <c r="CU144" s="211"/>
      <c r="CV144" s="211"/>
      <c r="CW144" s="211"/>
      <c r="CX144" s="211"/>
      <c r="CY144" s="211"/>
      <c r="CZ144" s="211"/>
      <c r="DA144" s="211"/>
      <c r="DB144" s="211"/>
      <c r="DC144" s="187" t="s">
        <v>4482</v>
      </c>
      <c r="DD144" s="211"/>
      <c r="DE144" s="211"/>
      <c r="DF144"/>
      <c r="DG144" s="73"/>
    </row>
    <row r="145" spans="33:111" ht="15.75" hidden="1" customHeight="1">
      <c r="AG145" s="73"/>
      <c r="AH145" s="209"/>
      <c r="AI145" s="209"/>
      <c r="AJ145" s="209"/>
      <c r="AK145" s="209"/>
      <c r="AL145" s="181" t="str">
        <f t="shared" si="4"/>
        <v>San Juan Evangelista</v>
      </c>
      <c r="AM145" s="181" t="str">
        <f t="shared" si="5"/>
        <v>30142</v>
      </c>
      <c r="AN145"/>
      <c r="AO145" s="209"/>
      <c r="AP145" s="148">
        <v>143</v>
      </c>
      <c r="AQ145" s="210"/>
      <c r="AR145" s="210"/>
      <c r="AS145" s="210"/>
      <c r="AT145" s="210"/>
      <c r="AU145" s="210"/>
      <c r="AV145" s="210"/>
      <c r="AW145" s="210"/>
      <c r="AX145" s="210"/>
      <c r="AY145" s="210"/>
      <c r="AZ145" s="210"/>
      <c r="BA145" s="210"/>
      <c r="BB145" s="210"/>
      <c r="BC145" s="210"/>
      <c r="BD145" s="210"/>
      <c r="BE145" s="210"/>
      <c r="BF145" s="210"/>
      <c r="BG145" s="210"/>
      <c r="BH145" s="210"/>
      <c r="BI145" s="210"/>
      <c r="BJ145" s="185" t="s">
        <v>4483</v>
      </c>
      <c r="BK145" s="185" t="s">
        <v>4484</v>
      </c>
      <c r="BL145" s="210"/>
      <c r="BM145" s="210"/>
      <c r="BN145" s="210"/>
      <c r="BO145" s="210"/>
      <c r="BP145" s="210"/>
      <c r="BQ145" s="210"/>
      <c r="BR145" s="210"/>
      <c r="BS145" s="210"/>
      <c r="BT145" s="185" t="s">
        <v>4485</v>
      </c>
      <c r="BU145" s="210"/>
      <c r="BV145" s="210"/>
      <c r="BW145" s="209"/>
      <c r="BX145" s="209"/>
      <c r="BY145" s="209"/>
      <c r="BZ145" s="211"/>
      <c r="CA145" s="211"/>
      <c r="CB145" s="211"/>
      <c r="CC145" s="211"/>
      <c r="CD145" s="211"/>
      <c r="CE145" s="211"/>
      <c r="CF145" s="211"/>
      <c r="CG145" s="211"/>
      <c r="CH145" s="211"/>
      <c r="CI145" s="211"/>
      <c r="CJ145" s="211"/>
      <c r="CK145" s="211"/>
      <c r="CL145" s="211"/>
      <c r="CM145" s="211"/>
      <c r="CN145" s="211"/>
      <c r="CO145" s="211"/>
      <c r="CP145" s="211"/>
      <c r="CQ145" s="211"/>
      <c r="CR145" s="211"/>
      <c r="CS145" s="187" t="s">
        <v>4486</v>
      </c>
      <c r="CT145" s="187" t="s">
        <v>4487</v>
      </c>
      <c r="CU145" s="211"/>
      <c r="CV145" s="211"/>
      <c r="CW145" s="211"/>
      <c r="CX145" s="211"/>
      <c r="CY145" s="211"/>
      <c r="CZ145" s="211"/>
      <c r="DA145" s="211"/>
      <c r="DB145" s="211"/>
      <c r="DC145" s="187" t="s">
        <v>4488</v>
      </c>
      <c r="DD145" s="211"/>
      <c r="DE145" s="211"/>
      <c r="DF145"/>
      <c r="DG145" s="73"/>
    </row>
    <row r="146" spans="33:111" ht="15.75" hidden="1" customHeight="1">
      <c r="AG146" s="73"/>
      <c r="AH146" s="209"/>
      <c r="AI146" s="209"/>
      <c r="AJ146" s="209"/>
      <c r="AK146" s="209"/>
      <c r="AL146" s="181" t="str">
        <f t="shared" si="4"/>
        <v>Santiago Tuxtla</v>
      </c>
      <c r="AM146" s="181" t="str">
        <f t="shared" si="5"/>
        <v>30143</v>
      </c>
      <c r="AN146"/>
      <c r="AO146" s="209"/>
      <c r="AP146" s="148">
        <v>144</v>
      </c>
      <c r="AQ146" s="210"/>
      <c r="AR146" s="210"/>
      <c r="AS146" s="210"/>
      <c r="AT146" s="210"/>
      <c r="AU146" s="210"/>
      <c r="AV146" s="210"/>
      <c r="AW146" s="210"/>
      <c r="AX146" s="210"/>
      <c r="AY146" s="210"/>
      <c r="AZ146" s="210"/>
      <c r="BA146" s="210"/>
      <c r="BB146" s="210"/>
      <c r="BC146" s="210"/>
      <c r="BD146" s="210"/>
      <c r="BE146" s="210"/>
      <c r="BF146" s="210"/>
      <c r="BG146" s="210"/>
      <c r="BH146" s="210"/>
      <c r="BI146" s="210"/>
      <c r="BJ146" s="185" t="s">
        <v>4489</v>
      </c>
      <c r="BK146" s="185" t="s">
        <v>4490</v>
      </c>
      <c r="BL146" s="210"/>
      <c r="BM146" s="210"/>
      <c r="BN146" s="210"/>
      <c r="BO146" s="210"/>
      <c r="BP146" s="210"/>
      <c r="BQ146" s="210"/>
      <c r="BR146" s="210"/>
      <c r="BS146" s="210"/>
      <c r="BT146" s="185" t="s">
        <v>4491</v>
      </c>
      <c r="BU146" s="210"/>
      <c r="BV146" s="210"/>
      <c r="BW146" s="209"/>
      <c r="BX146" s="209"/>
      <c r="BY146" s="209"/>
      <c r="BZ146" s="211"/>
      <c r="CA146" s="211"/>
      <c r="CB146" s="211"/>
      <c r="CC146" s="211"/>
      <c r="CD146" s="211"/>
      <c r="CE146" s="211"/>
      <c r="CF146" s="211"/>
      <c r="CG146" s="211"/>
      <c r="CH146" s="211"/>
      <c r="CI146" s="211"/>
      <c r="CJ146" s="211"/>
      <c r="CK146" s="211"/>
      <c r="CL146" s="211"/>
      <c r="CM146" s="211"/>
      <c r="CN146" s="211"/>
      <c r="CO146" s="211"/>
      <c r="CP146" s="211"/>
      <c r="CQ146" s="211"/>
      <c r="CR146" s="211"/>
      <c r="CS146" s="187" t="s">
        <v>4492</v>
      </c>
      <c r="CT146" s="187" t="s">
        <v>4493</v>
      </c>
      <c r="CU146" s="211"/>
      <c r="CV146" s="211"/>
      <c r="CW146" s="211"/>
      <c r="CX146" s="211"/>
      <c r="CY146" s="211"/>
      <c r="CZ146" s="211"/>
      <c r="DA146" s="211"/>
      <c r="DB146" s="211"/>
      <c r="DC146" s="187" t="s">
        <v>4494</v>
      </c>
      <c r="DD146" s="211"/>
      <c r="DE146" s="211"/>
      <c r="DF146"/>
      <c r="DG146" s="73"/>
    </row>
    <row r="147" spans="33:111" ht="15.75" hidden="1" customHeight="1">
      <c r="AG147" s="73"/>
      <c r="AH147" s="209"/>
      <c r="AI147" s="209"/>
      <c r="AJ147" s="209"/>
      <c r="AK147" s="209"/>
      <c r="AL147" s="181" t="str">
        <f t="shared" si="4"/>
        <v>Sayula de Alemán</v>
      </c>
      <c r="AM147" s="181" t="str">
        <f t="shared" si="5"/>
        <v>30144</v>
      </c>
      <c r="AN147"/>
      <c r="AO147" s="209"/>
      <c r="AP147" s="148">
        <v>145</v>
      </c>
      <c r="AQ147" s="210"/>
      <c r="AR147" s="210"/>
      <c r="AS147" s="210"/>
      <c r="AT147" s="210"/>
      <c r="AU147" s="210"/>
      <c r="AV147" s="210"/>
      <c r="AW147" s="210"/>
      <c r="AX147" s="210"/>
      <c r="AY147" s="210"/>
      <c r="AZ147" s="210"/>
      <c r="BA147" s="210"/>
      <c r="BB147" s="210"/>
      <c r="BC147" s="210"/>
      <c r="BD147" s="210"/>
      <c r="BE147" s="210"/>
      <c r="BF147" s="210"/>
      <c r="BG147" s="210"/>
      <c r="BH147" s="210"/>
      <c r="BI147" s="210"/>
      <c r="BJ147" s="185" t="s">
        <v>4495</v>
      </c>
      <c r="BK147" s="185" t="s">
        <v>4496</v>
      </c>
      <c r="BL147" s="210"/>
      <c r="BM147" s="210"/>
      <c r="BN147" s="210"/>
      <c r="BO147" s="210"/>
      <c r="BP147" s="210"/>
      <c r="BQ147" s="210"/>
      <c r="BR147" s="210"/>
      <c r="BS147" s="210"/>
      <c r="BT147" s="185" t="s">
        <v>4497</v>
      </c>
      <c r="BU147" s="210"/>
      <c r="BV147" s="210"/>
      <c r="BW147" s="209"/>
      <c r="BX147" s="209"/>
      <c r="BY147" s="209"/>
      <c r="BZ147" s="211"/>
      <c r="CA147" s="211"/>
      <c r="CB147" s="211"/>
      <c r="CC147" s="211"/>
      <c r="CD147" s="211"/>
      <c r="CE147" s="211"/>
      <c r="CF147" s="211"/>
      <c r="CG147" s="211"/>
      <c r="CH147" s="211"/>
      <c r="CI147" s="211"/>
      <c r="CJ147" s="211"/>
      <c r="CK147" s="211"/>
      <c r="CL147" s="211"/>
      <c r="CM147" s="211"/>
      <c r="CN147" s="211"/>
      <c r="CO147" s="211"/>
      <c r="CP147" s="211"/>
      <c r="CQ147" s="211"/>
      <c r="CR147" s="211"/>
      <c r="CS147" s="187" t="s">
        <v>4498</v>
      </c>
      <c r="CT147" s="187" t="s">
        <v>4499</v>
      </c>
      <c r="CU147" s="211"/>
      <c r="CV147" s="211"/>
      <c r="CW147" s="211"/>
      <c r="CX147" s="211"/>
      <c r="CY147" s="211"/>
      <c r="CZ147" s="211"/>
      <c r="DA147" s="211"/>
      <c r="DB147" s="211"/>
      <c r="DC147" s="187" t="s">
        <v>4500</v>
      </c>
      <c r="DD147" s="211"/>
      <c r="DE147" s="211"/>
      <c r="DF147"/>
      <c r="DG147" s="73"/>
    </row>
    <row r="148" spans="33:111" ht="15.75" hidden="1" customHeight="1">
      <c r="AG148" s="73"/>
      <c r="AH148" s="209"/>
      <c r="AI148" s="209"/>
      <c r="AJ148" s="209"/>
      <c r="AK148" s="209"/>
      <c r="AL148" s="181" t="str">
        <f t="shared" si="4"/>
        <v>Soconusco</v>
      </c>
      <c r="AM148" s="181" t="str">
        <f t="shared" si="5"/>
        <v>30145</v>
      </c>
      <c r="AN148"/>
      <c r="AO148" s="209"/>
      <c r="AP148" s="148">
        <v>146</v>
      </c>
      <c r="AQ148" s="210"/>
      <c r="AR148" s="210"/>
      <c r="AS148" s="210"/>
      <c r="AT148" s="210"/>
      <c r="AU148" s="210"/>
      <c r="AV148" s="210"/>
      <c r="AW148" s="210"/>
      <c r="AX148" s="210"/>
      <c r="AY148" s="210"/>
      <c r="AZ148" s="210"/>
      <c r="BA148" s="210"/>
      <c r="BB148" s="210"/>
      <c r="BC148" s="210"/>
      <c r="BD148" s="210"/>
      <c r="BE148" s="210"/>
      <c r="BF148" s="210"/>
      <c r="BG148" s="210"/>
      <c r="BH148" s="210"/>
      <c r="BI148" s="210"/>
      <c r="BJ148" s="185" t="s">
        <v>4501</v>
      </c>
      <c r="BK148" s="185" t="s">
        <v>4502</v>
      </c>
      <c r="BL148" s="210"/>
      <c r="BM148" s="210"/>
      <c r="BN148" s="210"/>
      <c r="BO148" s="210"/>
      <c r="BP148" s="210"/>
      <c r="BQ148" s="210"/>
      <c r="BR148" s="210"/>
      <c r="BS148" s="210"/>
      <c r="BT148" s="185" t="s">
        <v>4503</v>
      </c>
      <c r="BU148" s="210"/>
      <c r="BV148" s="210"/>
      <c r="BW148" s="209"/>
      <c r="BX148" s="209"/>
      <c r="BY148" s="209"/>
      <c r="BZ148" s="211"/>
      <c r="CA148" s="211"/>
      <c r="CB148" s="211"/>
      <c r="CC148" s="211"/>
      <c r="CD148" s="211"/>
      <c r="CE148" s="211"/>
      <c r="CF148" s="211"/>
      <c r="CG148" s="211"/>
      <c r="CH148" s="211"/>
      <c r="CI148" s="211"/>
      <c r="CJ148" s="211"/>
      <c r="CK148" s="211"/>
      <c r="CL148" s="211"/>
      <c r="CM148" s="211"/>
      <c r="CN148" s="211"/>
      <c r="CO148" s="211"/>
      <c r="CP148" s="211"/>
      <c r="CQ148" s="211"/>
      <c r="CR148" s="211"/>
      <c r="CS148" s="187" t="s">
        <v>4504</v>
      </c>
      <c r="CT148" s="187" t="s">
        <v>4505</v>
      </c>
      <c r="CU148" s="211"/>
      <c r="CV148" s="211"/>
      <c r="CW148" s="211"/>
      <c r="CX148" s="211"/>
      <c r="CY148" s="211"/>
      <c r="CZ148" s="211"/>
      <c r="DA148" s="211"/>
      <c r="DB148" s="211"/>
      <c r="DC148" s="187" t="s">
        <v>4506</v>
      </c>
      <c r="DD148" s="211"/>
      <c r="DE148" s="211"/>
      <c r="DF148"/>
      <c r="DG148" s="73"/>
    </row>
    <row r="149" spans="33:111" ht="15.75" hidden="1" customHeight="1">
      <c r="AG149" s="73"/>
      <c r="AH149" s="209"/>
      <c r="AI149" s="209"/>
      <c r="AJ149" s="209"/>
      <c r="AK149" s="209"/>
      <c r="AL149" s="181" t="str">
        <f t="shared" si="4"/>
        <v>Sochiapa</v>
      </c>
      <c r="AM149" s="181" t="str">
        <f t="shared" si="5"/>
        <v>30146</v>
      </c>
      <c r="AN149"/>
      <c r="AO149" s="209"/>
      <c r="AP149" s="148">
        <v>147</v>
      </c>
      <c r="AQ149" s="210"/>
      <c r="AR149" s="210"/>
      <c r="AS149" s="210"/>
      <c r="AT149" s="210"/>
      <c r="AU149" s="210"/>
      <c r="AV149" s="210"/>
      <c r="AW149" s="210"/>
      <c r="AX149" s="210"/>
      <c r="AY149" s="210"/>
      <c r="AZ149" s="210"/>
      <c r="BA149" s="210"/>
      <c r="BB149" s="210"/>
      <c r="BC149" s="210"/>
      <c r="BD149" s="210"/>
      <c r="BE149" s="210"/>
      <c r="BF149" s="210"/>
      <c r="BG149" s="210"/>
      <c r="BH149" s="210"/>
      <c r="BI149" s="210"/>
      <c r="BJ149" s="185" t="s">
        <v>4507</v>
      </c>
      <c r="BK149" s="185" t="s">
        <v>4508</v>
      </c>
      <c r="BL149" s="210"/>
      <c r="BM149" s="210"/>
      <c r="BN149" s="210"/>
      <c r="BO149" s="210"/>
      <c r="BP149" s="210"/>
      <c r="BQ149" s="210"/>
      <c r="BR149" s="210"/>
      <c r="BS149" s="210"/>
      <c r="BT149" s="185" t="s">
        <v>4509</v>
      </c>
      <c r="BU149" s="210"/>
      <c r="BV149" s="210"/>
      <c r="BW149" s="209"/>
      <c r="BX149" s="209"/>
      <c r="BY149" s="209"/>
      <c r="BZ149" s="211"/>
      <c r="CA149" s="211"/>
      <c r="CB149" s="211"/>
      <c r="CC149" s="211"/>
      <c r="CD149" s="211"/>
      <c r="CE149" s="211"/>
      <c r="CF149" s="211"/>
      <c r="CG149" s="211"/>
      <c r="CH149" s="211"/>
      <c r="CI149" s="211"/>
      <c r="CJ149" s="211"/>
      <c r="CK149" s="211"/>
      <c r="CL149" s="211"/>
      <c r="CM149" s="211"/>
      <c r="CN149" s="211"/>
      <c r="CO149" s="211"/>
      <c r="CP149" s="211"/>
      <c r="CQ149" s="211"/>
      <c r="CR149" s="211"/>
      <c r="CS149" s="187" t="s">
        <v>4510</v>
      </c>
      <c r="CT149" s="187" t="s">
        <v>4511</v>
      </c>
      <c r="CU149" s="211"/>
      <c r="CV149" s="211"/>
      <c r="CW149" s="211"/>
      <c r="CX149" s="211"/>
      <c r="CY149" s="211"/>
      <c r="CZ149" s="211"/>
      <c r="DA149" s="211"/>
      <c r="DB149" s="211"/>
      <c r="DC149" s="187" t="s">
        <v>4512</v>
      </c>
      <c r="DD149" s="211"/>
      <c r="DE149" s="211"/>
      <c r="DF149"/>
      <c r="DG149" s="73"/>
    </row>
    <row r="150" spans="33:111" ht="15.75" hidden="1" customHeight="1">
      <c r="AG150" s="73"/>
      <c r="AH150" s="209"/>
      <c r="AI150" s="209"/>
      <c r="AJ150" s="209"/>
      <c r="AK150" s="209"/>
      <c r="AL150" s="181" t="str">
        <f t="shared" si="4"/>
        <v>Soledad Atzompa</v>
      </c>
      <c r="AM150" s="181" t="str">
        <f t="shared" si="5"/>
        <v>30147</v>
      </c>
      <c r="AN150"/>
      <c r="AO150" s="209"/>
      <c r="AP150" s="148">
        <v>148</v>
      </c>
      <c r="AQ150" s="210"/>
      <c r="AR150" s="210"/>
      <c r="AS150" s="210"/>
      <c r="AT150" s="210"/>
      <c r="AU150" s="210"/>
      <c r="AV150" s="210"/>
      <c r="AW150" s="210"/>
      <c r="AX150" s="210"/>
      <c r="AY150" s="210"/>
      <c r="AZ150" s="210"/>
      <c r="BA150" s="210"/>
      <c r="BB150" s="210"/>
      <c r="BC150" s="210"/>
      <c r="BD150" s="210"/>
      <c r="BE150" s="210"/>
      <c r="BF150" s="210"/>
      <c r="BG150" s="210"/>
      <c r="BH150" s="210"/>
      <c r="BI150" s="210"/>
      <c r="BJ150" s="185" t="s">
        <v>4513</v>
      </c>
      <c r="BK150" s="185" t="s">
        <v>4514</v>
      </c>
      <c r="BL150" s="210"/>
      <c r="BM150" s="210"/>
      <c r="BN150" s="210"/>
      <c r="BO150" s="210"/>
      <c r="BP150" s="210"/>
      <c r="BQ150" s="210"/>
      <c r="BR150" s="210"/>
      <c r="BS150" s="210"/>
      <c r="BT150" s="185" t="s">
        <v>4515</v>
      </c>
      <c r="BU150" s="210"/>
      <c r="BV150" s="210"/>
      <c r="BW150" s="209"/>
      <c r="BX150" s="209"/>
      <c r="BY150" s="209"/>
      <c r="BZ150" s="211"/>
      <c r="CA150" s="211"/>
      <c r="CB150" s="211"/>
      <c r="CC150" s="211"/>
      <c r="CD150" s="211"/>
      <c r="CE150" s="211"/>
      <c r="CF150" s="211"/>
      <c r="CG150" s="211"/>
      <c r="CH150" s="211"/>
      <c r="CI150" s="211"/>
      <c r="CJ150" s="211"/>
      <c r="CK150" s="211"/>
      <c r="CL150" s="211"/>
      <c r="CM150" s="211"/>
      <c r="CN150" s="211"/>
      <c r="CO150" s="211"/>
      <c r="CP150" s="211"/>
      <c r="CQ150" s="211"/>
      <c r="CR150" s="211"/>
      <c r="CS150" s="187" t="s">
        <v>4516</v>
      </c>
      <c r="CT150" s="187" t="s">
        <v>4517</v>
      </c>
      <c r="CU150" s="211"/>
      <c r="CV150" s="211"/>
      <c r="CW150" s="211"/>
      <c r="CX150" s="211"/>
      <c r="CY150" s="211"/>
      <c r="CZ150" s="211"/>
      <c r="DA150" s="211"/>
      <c r="DB150" s="211"/>
      <c r="DC150" s="187" t="s">
        <v>4518</v>
      </c>
      <c r="DD150" s="211"/>
      <c r="DE150" s="211"/>
      <c r="DF150"/>
      <c r="DG150" s="73"/>
    </row>
    <row r="151" spans="33:111" ht="15.75" hidden="1" customHeight="1">
      <c r="AG151" s="73"/>
      <c r="AH151" s="209"/>
      <c r="AI151" s="209"/>
      <c r="AJ151" s="209"/>
      <c r="AK151" s="209"/>
      <c r="AL151" s="181" t="str">
        <f t="shared" si="4"/>
        <v>Soledad de Doblado</v>
      </c>
      <c r="AM151" s="181" t="str">
        <f t="shared" si="5"/>
        <v>30148</v>
      </c>
      <c r="AN151"/>
      <c r="AO151" s="209"/>
      <c r="AP151" s="148">
        <v>149</v>
      </c>
      <c r="AQ151" s="210"/>
      <c r="AR151" s="210"/>
      <c r="AS151" s="210"/>
      <c r="AT151" s="210"/>
      <c r="AU151" s="210"/>
      <c r="AV151" s="210"/>
      <c r="AW151" s="210"/>
      <c r="AX151" s="210"/>
      <c r="AY151" s="210"/>
      <c r="AZ151" s="210"/>
      <c r="BA151" s="210"/>
      <c r="BB151" s="210"/>
      <c r="BC151" s="210"/>
      <c r="BD151" s="210"/>
      <c r="BE151" s="210"/>
      <c r="BF151" s="210"/>
      <c r="BG151" s="210"/>
      <c r="BH151" s="210"/>
      <c r="BI151" s="210"/>
      <c r="BJ151" s="185" t="s">
        <v>4519</v>
      </c>
      <c r="BK151" s="185" t="s">
        <v>4520</v>
      </c>
      <c r="BL151" s="210"/>
      <c r="BM151" s="210"/>
      <c r="BN151" s="210"/>
      <c r="BO151" s="210"/>
      <c r="BP151" s="210"/>
      <c r="BQ151" s="210"/>
      <c r="BR151" s="210"/>
      <c r="BS151" s="210"/>
      <c r="BT151" s="185" t="s">
        <v>4521</v>
      </c>
      <c r="BU151" s="210"/>
      <c r="BV151" s="210"/>
      <c r="BW151" s="209"/>
      <c r="BX151" s="209"/>
      <c r="BY151" s="209"/>
      <c r="BZ151" s="211"/>
      <c r="CA151" s="211"/>
      <c r="CB151" s="211"/>
      <c r="CC151" s="211"/>
      <c r="CD151" s="211"/>
      <c r="CE151" s="211"/>
      <c r="CF151" s="211"/>
      <c r="CG151" s="211"/>
      <c r="CH151" s="211"/>
      <c r="CI151" s="211"/>
      <c r="CJ151" s="211"/>
      <c r="CK151" s="211"/>
      <c r="CL151" s="211"/>
      <c r="CM151" s="211"/>
      <c r="CN151" s="211"/>
      <c r="CO151" s="211"/>
      <c r="CP151" s="211"/>
      <c r="CQ151" s="211"/>
      <c r="CR151" s="211"/>
      <c r="CS151" s="187" t="s">
        <v>4522</v>
      </c>
      <c r="CT151" s="187" t="s">
        <v>4523</v>
      </c>
      <c r="CU151" s="211"/>
      <c r="CV151" s="211"/>
      <c r="CW151" s="211"/>
      <c r="CX151" s="211"/>
      <c r="CY151" s="211"/>
      <c r="CZ151" s="211"/>
      <c r="DA151" s="211"/>
      <c r="DB151" s="211"/>
      <c r="DC151" s="187" t="s">
        <v>4524</v>
      </c>
      <c r="DD151" s="211"/>
      <c r="DE151" s="211"/>
      <c r="DF151"/>
      <c r="DG151" s="73"/>
    </row>
    <row r="152" spans="33:111" ht="15.75" hidden="1" customHeight="1">
      <c r="AG152" s="73"/>
      <c r="AH152" s="209"/>
      <c r="AI152" s="209"/>
      <c r="AJ152" s="209"/>
      <c r="AK152" s="209"/>
      <c r="AL152" s="181" t="str">
        <f t="shared" si="4"/>
        <v>Soteapan</v>
      </c>
      <c r="AM152" s="181" t="str">
        <f t="shared" si="5"/>
        <v>30149</v>
      </c>
      <c r="AN152"/>
      <c r="AO152" s="209"/>
      <c r="AP152" s="148">
        <v>150</v>
      </c>
      <c r="AQ152" s="210"/>
      <c r="AR152" s="210"/>
      <c r="AS152" s="210"/>
      <c r="AT152" s="210"/>
      <c r="AU152" s="210"/>
      <c r="AV152" s="210"/>
      <c r="AW152" s="210"/>
      <c r="AX152" s="210"/>
      <c r="AY152" s="210"/>
      <c r="AZ152" s="210"/>
      <c r="BA152" s="210"/>
      <c r="BB152" s="210"/>
      <c r="BC152" s="210"/>
      <c r="BD152" s="210"/>
      <c r="BE152" s="210"/>
      <c r="BF152" s="210"/>
      <c r="BG152" s="210"/>
      <c r="BH152" s="210"/>
      <c r="BI152" s="210"/>
      <c r="BJ152" s="185" t="s">
        <v>4525</v>
      </c>
      <c r="BK152" s="185" t="s">
        <v>4526</v>
      </c>
      <c r="BL152" s="210"/>
      <c r="BM152" s="210"/>
      <c r="BN152" s="210"/>
      <c r="BO152" s="210"/>
      <c r="BP152" s="210"/>
      <c r="BQ152" s="210"/>
      <c r="BR152" s="210"/>
      <c r="BS152" s="210"/>
      <c r="BT152" s="185" t="s">
        <v>4527</v>
      </c>
      <c r="BU152" s="210"/>
      <c r="BV152" s="210"/>
      <c r="BW152" s="209"/>
      <c r="BX152" s="209"/>
      <c r="BY152" s="209"/>
      <c r="BZ152" s="211"/>
      <c r="CA152" s="211"/>
      <c r="CB152" s="211"/>
      <c r="CC152" s="211"/>
      <c r="CD152" s="211"/>
      <c r="CE152" s="211"/>
      <c r="CF152" s="211"/>
      <c r="CG152" s="211"/>
      <c r="CH152" s="211"/>
      <c r="CI152" s="211"/>
      <c r="CJ152" s="211"/>
      <c r="CK152" s="211"/>
      <c r="CL152" s="211"/>
      <c r="CM152" s="211"/>
      <c r="CN152" s="211"/>
      <c r="CO152" s="211"/>
      <c r="CP152" s="211"/>
      <c r="CQ152" s="211"/>
      <c r="CR152" s="211"/>
      <c r="CS152" s="187" t="s">
        <v>4528</v>
      </c>
      <c r="CT152" s="187" t="s">
        <v>4529</v>
      </c>
      <c r="CU152" s="211"/>
      <c r="CV152" s="211"/>
      <c r="CW152" s="211"/>
      <c r="CX152" s="211"/>
      <c r="CY152" s="211"/>
      <c r="CZ152" s="211"/>
      <c r="DA152" s="211"/>
      <c r="DB152" s="211"/>
      <c r="DC152" s="187" t="s">
        <v>4530</v>
      </c>
      <c r="DD152" s="211"/>
      <c r="DE152" s="211"/>
      <c r="DF152"/>
      <c r="DG152" s="73"/>
    </row>
    <row r="153" spans="33:111" ht="15.75" hidden="1" customHeight="1">
      <c r="AG153" s="73"/>
      <c r="AH153" s="209"/>
      <c r="AI153" s="209"/>
      <c r="AJ153" s="209"/>
      <c r="AK153" s="209"/>
      <c r="AL153" s="181" t="str">
        <f t="shared" si="4"/>
        <v>Tamalín</v>
      </c>
      <c r="AM153" s="181" t="str">
        <f t="shared" si="5"/>
        <v>30150</v>
      </c>
      <c r="AN153"/>
      <c r="AO153" s="209"/>
      <c r="AP153" s="148">
        <v>151</v>
      </c>
      <c r="AQ153" s="210"/>
      <c r="AR153" s="210"/>
      <c r="AS153" s="210"/>
      <c r="AT153" s="210"/>
      <c r="AU153" s="210"/>
      <c r="AV153" s="210"/>
      <c r="AW153" s="210"/>
      <c r="AX153" s="210"/>
      <c r="AY153" s="210"/>
      <c r="AZ153" s="210"/>
      <c r="BA153" s="210"/>
      <c r="BB153" s="210"/>
      <c r="BC153" s="210"/>
      <c r="BD153" s="210"/>
      <c r="BE153" s="210"/>
      <c r="BF153" s="210"/>
      <c r="BG153" s="210"/>
      <c r="BH153" s="210"/>
      <c r="BI153" s="210"/>
      <c r="BJ153" s="185" t="s">
        <v>4531</v>
      </c>
      <c r="BK153" s="185" t="s">
        <v>4532</v>
      </c>
      <c r="BL153" s="210"/>
      <c r="BM153" s="210"/>
      <c r="BN153" s="210"/>
      <c r="BO153" s="210"/>
      <c r="BP153" s="210"/>
      <c r="BQ153" s="210"/>
      <c r="BR153" s="210"/>
      <c r="BS153" s="210"/>
      <c r="BT153" s="185" t="s">
        <v>4533</v>
      </c>
      <c r="BU153" s="210"/>
      <c r="BV153" s="210"/>
      <c r="BW153" s="209"/>
      <c r="BX153" s="209"/>
      <c r="BY153" s="209"/>
      <c r="BZ153" s="211"/>
      <c r="CA153" s="211"/>
      <c r="CB153" s="211"/>
      <c r="CC153" s="211"/>
      <c r="CD153" s="211"/>
      <c r="CE153" s="211"/>
      <c r="CF153" s="211"/>
      <c r="CG153" s="211"/>
      <c r="CH153" s="211"/>
      <c r="CI153" s="211"/>
      <c r="CJ153" s="211"/>
      <c r="CK153" s="211"/>
      <c r="CL153" s="211"/>
      <c r="CM153" s="211"/>
      <c r="CN153" s="211"/>
      <c r="CO153" s="211"/>
      <c r="CP153" s="211"/>
      <c r="CQ153" s="211"/>
      <c r="CR153" s="211"/>
      <c r="CS153" s="187" t="s">
        <v>4534</v>
      </c>
      <c r="CT153" s="187" t="s">
        <v>4535</v>
      </c>
      <c r="CU153" s="211"/>
      <c r="CV153" s="211"/>
      <c r="CW153" s="211"/>
      <c r="CX153" s="211"/>
      <c r="CY153" s="211"/>
      <c r="CZ153" s="211"/>
      <c r="DA153" s="211"/>
      <c r="DB153" s="211"/>
      <c r="DC153" s="187" t="s">
        <v>4536</v>
      </c>
      <c r="DD153" s="211"/>
      <c r="DE153" s="211"/>
      <c r="DF153"/>
      <c r="DG153" s="73"/>
    </row>
    <row r="154" spans="33:111" ht="15.75" hidden="1" customHeight="1">
      <c r="AG154" s="73"/>
      <c r="AH154" s="209"/>
      <c r="AI154" s="209"/>
      <c r="AJ154" s="209"/>
      <c r="AK154" s="209"/>
      <c r="AL154" s="181" t="str">
        <f t="shared" si="4"/>
        <v>Tamiahua</v>
      </c>
      <c r="AM154" s="181" t="str">
        <f t="shared" si="5"/>
        <v>30151</v>
      </c>
      <c r="AN154"/>
      <c r="AO154" s="209"/>
      <c r="AP154" s="148">
        <v>152</v>
      </c>
      <c r="AQ154" s="210"/>
      <c r="AR154" s="210"/>
      <c r="AS154" s="210"/>
      <c r="AT154" s="210"/>
      <c r="AU154" s="210"/>
      <c r="AV154" s="210"/>
      <c r="AW154" s="210"/>
      <c r="AX154" s="210"/>
      <c r="AY154" s="210"/>
      <c r="AZ154" s="210"/>
      <c r="BA154" s="210"/>
      <c r="BB154" s="210"/>
      <c r="BC154" s="210"/>
      <c r="BD154" s="210"/>
      <c r="BE154" s="210"/>
      <c r="BF154" s="210"/>
      <c r="BG154" s="210"/>
      <c r="BH154" s="210"/>
      <c r="BI154" s="210"/>
      <c r="BJ154" s="185" t="s">
        <v>4537</v>
      </c>
      <c r="BK154" s="185" t="s">
        <v>4538</v>
      </c>
      <c r="BL154" s="210"/>
      <c r="BM154" s="210"/>
      <c r="BN154" s="210"/>
      <c r="BO154" s="210"/>
      <c r="BP154" s="210"/>
      <c r="BQ154" s="210"/>
      <c r="BR154" s="210"/>
      <c r="BS154" s="210"/>
      <c r="BT154" s="185" t="s">
        <v>4539</v>
      </c>
      <c r="BU154" s="210"/>
      <c r="BV154" s="210"/>
      <c r="BW154" s="209"/>
      <c r="BX154" s="209"/>
      <c r="BY154" s="209"/>
      <c r="BZ154" s="211"/>
      <c r="CA154" s="211"/>
      <c r="CB154" s="211"/>
      <c r="CC154" s="211"/>
      <c r="CD154" s="211"/>
      <c r="CE154" s="211"/>
      <c r="CF154" s="211"/>
      <c r="CG154" s="211"/>
      <c r="CH154" s="211"/>
      <c r="CI154" s="211"/>
      <c r="CJ154" s="211"/>
      <c r="CK154" s="211"/>
      <c r="CL154" s="211"/>
      <c r="CM154" s="211"/>
      <c r="CN154" s="211"/>
      <c r="CO154" s="211"/>
      <c r="CP154" s="211"/>
      <c r="CQ154" s="211"/>
      <c r="CR154" s="211"/>
      <c r="CS154" s="187" t="s">
        <v>4540</v>
      </c>
      <c r="CT154" s="187" t="s">
        <v>4541</v>
      </c>
      <c r="CU154" s="211"/>
      <c r="CV154" s="211"/>
      <c r="CW154" s="211"/>
      <c r="CX154" s="211"/>
      <c r="CY154" s="211"/>
      <c r="CZ154" s="211"/>
      <c r="DA154" s="211"/>
      <c r="DB154" s="211"/>
      <c r="DC154" s="187" t="s">
        <v>4542</v>
      </c>
      <c r="DD154" s="211"/>
      <c r="DE154" s="211"/>
      <c r="DF154"/>
      <c r="DG154" s="73"/>
    </row>
    <row r="155" spans="33:111" ht="15.75" hidden="1" customHeight="1">
      <c r="AG155" s="73"/>
      <c r="AH155" s="209"/>
      <c r="AI155" s="209"/>
      <c r="AJ155" s="209"/>
      <c r="AK155" s="209"/>
      <c r="AL155" s="181" t="str">
        <f t="shared" si="4"/>
        <v>Tampico Alto</v>
      </c>
      <c r="AM155" s="181" t="str">
        <f t="shared" si="5"/>
        <v>30152</v>
      </c>
      <c r="AN155"/>
      <c r="AO155" s="209"/>
      <c r="AP155" s="148">
        <v>153</v>
      </c>
      <c r="AQ155" s="210"/>
      <c r="AR155" s="210"/>
      <c r="AS155" s="210"/>
      <c r="AT155" s="210"/>
      <c r="AU155" s="210"/>
      <c r="AV155" s="210"/>
      <c r="AW155" s="210"/>
      <c r="AX155" s="210"/>
      <c r="AY155" s="210"/>
      <c r="AZ155" s="210"/>
      <c r="BA155" s="210"/>
      <c r="BB155" s="210"/>
      <c r="BC155" s="210"/>
      <c r="BD155" s="210"/>
      <c r="BE155" s="210"/>
      <c r="BF155" s="210"/>
      <c r="BG155" s="210"/>
      <c r="BH155" s="210"/>
      <c r="BI155" s="210"/>
      <c r="BJ155" s="185" t="s">
        <v>4543</v>
      </c>
      <c r="BK155" s="185" t="s">
        <v>4544</v>
      </c>
      <c r="BL155" s="210"/>
      <c r="BM155" s="210"/>
      <c r="BN155" s="210"/>
      <c r="BO155" s="210"/>
      <c r="BP155" s="210"/>
      <c r="BQ155" s="210"/>
      <c r="BR155" s="210"/>
      <c r="BS155" s="210"/>
      <c r="BT155" s="185" t="s">
        <v>4545</v>
      </c>
      <c r="BU155" s="210"/>
      <c r="BV155" s="210"/>
      <c r="BW155" s="209"/>
      <c r="BX155" s="209"/>
      <c r="BY155" s="209"/>
      <c r="BZ155" s="211"/>
      <c r="CA155" s="211"/>
      <c r="CB155" s="211"/>
      <c r="CC155" s="211"/>
      <c r="CD155" s="211"/>
      <c r="CE155" s="211"/>
      <c r="CF155" s="211"/>
      <c r="CG155" s="211"/>
      <c r="CH155" s="211"/>
      <c r="CI155" s="211"/>
      <c r="CJ155" s="211"/>
      <c r="CK155" s="211"/>
      <c r="CL155" s="211"/>
      <c r="CM155" s="211"/>
      <c r="CN155" s="211"/>
      <c r="CO155" s="211"/>
      <c r="CP155" s="211"/>
      <c r="CQ155" s="211"/>
      <c r="CR155" s="211"/>
      <c r="CS155" s="187" t="s">
        <v>4546</v>
      </c>
      <c r="CT155" s="187" t="s">
        <v>4547</v>
      </c>
      <c r="CU155" s="211"/>
      <c r="CV155" s="211"/>
      <c r="CW155" s="211"/>
      <c r="CX155" s="211"/>
      <c r="CY155" s="211"/>
      <c r="CZ155" s="211"/>
      <c r="DA155" s="211"/>
      <c r="DB155" s="211"/>
      <c r="DC155" s="187" t="s">
        <v>4548</v>
      </c>
      <c r="DD155" s="211"/>
      <c r="DE155" s="211"/>
      <c r="DF155"/>
      <c r="DG155" s="73"/>
    </row>
    <row r="156" spans="33:111" ht="15.75" hidden="1" customHeight="1">
      <c r="AG156" s="73"/>
      <c r="AH156" s="209"/>
      <c r="AI156" s="209"/>
      <c r="AJ156" s="209"/>
      <c r="AK156" s="209"/>
      <c r="AL156" s="181" t="str">
        <f t="shared" si="4"/>
        <v>Tancoco</v>
      </c>
      <c r="AM156" s="181" t="str">
        <f t="shared" si="5"/>
        <v>30153</v>
      </c>
      <c r="AN156"/>
      <c r="AO156" s="209"/>
      <c r="AP156" s="148">
        <v>154</v>
      </c>
      <c r="AQ156" s="210"/>
      <c r="AR156" s="210"/>
      <c r="AS156" s="210"/>
      <c r="AT156" s="210"/>
      <c r="AU156" s="210"/>
      <c r="AV156" s="210"/>
      <c r="AW156" s="210"/>
      <c r="AX156" s="210"/>
      <c r="AY156" s="210"/>
      <c r="AZ156" s="210"/>
      <c r="BA156" s="210"/>
      <c r="BB156" s="210"/>
      <c r="BC156" s="210"/>
      <c r="BD156" s="210"/>
      <c r="BE156" s="210"/>
      <c r="BF156" s="210"/>
      <c r="BG156" s="210"/>
      <c r="BH156" s="210"/>
      <c r="BI156" s="210"/>
      <c r="BJ156" s="185" t="s">
        <v>4549</v>
      </c>
      <c r="BK156" s="185" t="s">
        <v>4550</v>
      </c>
      <c r="BL156" s="210"/>
      <c r="BM156" s="210"/>
      <c r="BN156" s="210"/>
      <c r="BO156" s="210"/>
      <c r="BP156" s="210"/>
      <c r="BQ156" s="210"/>
      <c r="BR156" s="210"/>
      <c r="BS156" s="210"/>
      <c r="BT156" s="185" t="s">
        <v>4551</v>
      </c>
      <c r="BU156" s="210"/>
      <c r="BV156" s="210"/>
      <c r="BW156" s="209"/>
      <c r="BX156" s="209"/>
      <c r="BY156" s="209"/>
      <c r="BZ156" s="211"/>
      <c r="CA156" s="211"/>
      <c r="CB156" s="211"/>
      <c r="CC156" s="211"/>
      <c r="CD156" s="211"/>
      <c r="CE156" s="211"/>
      <c r="CF156" s="211"/>
      <c r="CG156" s="211"/>
      <c r="CH156" s="211"/>
      <c r="CI156" s="211"/>
      <c r="CJ156" s="211"/>
      <c r="CK156" s="211"/>
      <c r="CL156" s="211"/>
      <c r="CM156" s="211"/>
      <c r="CN156" s="211"/>
      <c r="CO156" s="211"/>
      <c r="CP156" s="211"/>
      <c r="CQ156" s="211"/>
      <c r="CR156" s="211"/>
      <c r="CS156" s="187" t="s">
        <v>4552</v>
      </c>
      <c r="CT156" s="187" t="s">
        <v>4553</v>
      </c>
      <c r="CU156" s="211"/>
      <c r="CV156" s="211"/>
      <c r="CW156" s="211"/>
      <c r="CX156" s="211"/>
      <c r="CY156" s="211"/>
      <c r="CZ156" s="211"/>
      <c r="DA156" s="211"/>
      <c r="DB156" s="211"/>
      <c r="DC156" s="187" t="s">
        <v>4554</v>
      </c>
      <c r="DD156" s="211"/>
      <c r="DE156" s="211"/>
      <c r="DF156"/>
      <c r="DG156" s="73"/>
    </row>
    <row r="157" spans="33:111" ht="15.75" hidden="1" customHeight="1">
      <c r="AG157" s="73"/>
      <c r="AH157" s="209"/>
      <c r="AI157" s="209"/>
      <c r="AJ157" s="209"/>
      <c r="AK157" s="209"/>
      <c r="AL157" s="181" t="str">
        <f t="shared" si="4"/>
        <v>Tantima</v>
      </c>
      <c r="AM157" s="181" t="str">
        <f t="shared" si="5"/>
        <v>30154</v>
      </c>
      <c r="AN157"/>
      <c r="AO157" s="209"/>
      <c r="AP157" s="148">
        <v>155</v>
      </c>
      <c r="AQ157" s="210"/>
      <c r="AR157" s="210"/>
      <c r="AS157" s="210"/>
      <c r="AT157" s="210"/>
      <c r="AU157" s="210"/>
      <c r="AV157" s="210"/>
      <c r="AW157" s="210"/>
      <c r="AX157" s="210"/>
      <c r="AY157" s="210"/>
      <c r="AZ157" s="210"/>
      <c r="BA157" s="210"/>
      <c r="BB157" s="210"/>
      <c r="BC157" s="210"/>
      <c r="BD157" s="210"/>
      <c r="BE157" s="210"/>
      <c r="BF157" s="210"/>
      <c r="BG157" s="210"/>
      <c r="BH157" s="210"/>
      <c r="BI157" s="210"/>
      <c r="BJ157" s="185" t="s">
        <v>4555</v>
      </c>
      <c r="BK157" s="185" t="s">
        <v>4556</v>
      </c>
      <c r="BL157" s="210"/>
      <c r="BM157" s="210"/>
      <c r="BN157" s="210"/>
      <c r="BO157" s="210"/>
      <c r="BP157" s="210"/>
      <c r="BQ157" s="210"/>
      <c r="BR157" s="210"/>
      <c r="BS157" s="210"/>
      <c r="BT157" s="185" t="s">
        <v>4557</v>
      </c>
      <c r="BU157" s="210"/>
      <c r="BV157" s="210"/>
      <c r="BW157" s="209"/>
      <c r="BX157" s="209"/>
      <c r="BY157" s="209"/>
      <c r="BZ157" s="211"/>
      <c r="CA157" s="211"/>
      <c r="CB157" s="211"/>
      <c r="CC157" s="211"/>
      <c r="CD157" s="211"/>
      <c r="CE157" s="211"/>
      <c r="CF157" s="211"/>
      <c r="CG157" s="211"/>
      <c r="CH157" s="211"/>
      <c r="CI157" s="211"/>
      <c r="CJ157" s="211"/>
      <c r="CK157" s="211"/>
      <c r="CL157" s="211"/>
      <c r="CM157" s="211"/>
      <c r="CN157" s="211"/>
      <c r="CO157" s="211"/>
      <c r="CP157" s="211"/>
      <c r="CQ157" s="211"/>
      <c r="CR157" s="211"/>
      <c r="CS157" s="187" t="s">
        <v>4558</v>
      </c>
      <c r="CT157" s="187" t="s">
        <v>4559</v>
      </c>
      <c r="CU157" s="211"/>
      <c r="CV157" s="211"/>
      <c r="CW157" s="211"/>
      <c r="CX157" s="211"/>
      <c r="CY157" s="211"/>
      <c r="CZ157" s="211"/>
      <c r="DA157" s="211"/>
      <c r="DB157" s="211"/>
      <c r="DC157" s="187" t="s">
        <v>4560</v>
      </c>
      <c r="DD157" s="211"/>
      <c r="DE157" s="211"/>
      <c r="DF157"/>
      <c r="DG157" s="73"/>
    </row>
    <row r="158" spans="33:111" ht="15.75" hidden="1" customHeight="1">
      <c r="AG158" s="73"/>
      <c r="AH158" s="209"/>
      <c r="AI158" s="209"/>
      <c r="AJ158" s="209"/>
      <c r="AK158" s="209"/>
      <c r="AL158" s="181" t="str">
        <f t="shared" si="4"/>
        <v>Tantoyuca</v>
      </c>
      <c r="AM158" s="181" t="str">
        <f t="shared" si="5"/>
        <v>30155</v>
      </c>
      <c r="AN158"/>
      <c r="AO158" s="209"/>
      <c r="AP158" s="148">
        <v>156</v>
      </c>
      <c r="AQ158" s="210"/>
      <c r="AR158" s="210"/>
      <c r="AS158" s="210"/>
      <c r="AT158" s="210"/>
      <c r="AU158" s="210"/>
      <c r="AV158" s="210"/>
      <c r="AW158" s="210"/>
      <c r="AX158" s="210"/>
      <c r="AY158" s="210"/>
      <c r="AZ158" s="210"/>
      <c r="BA158" s="210"/>
      <c r="BB158" s="210"/>
      <c r="BC158" s="210"/>
      <c r="BD158" s="210"/>
      <c r="BE158" s="210"/>
      <c r="BF158" s="210"/>
      <c r="BG158" s="210"/>
      <c r="BH158" s="210"/>
      <c r="BI158" s="210"/>
      <c r="BJ158" s="185" t="s">
        <v>4561</v>
      </c>
      <c r="BK158" s="185" t="s">
        <v>4562</v>
      </c>
      <c r="BL158" s="210"/>
      <c r="BM158" s="210"/>
      <c r="BN158" s="210"/>
      <c r="BO158" s="210"/>
      <c r="BP158" s="210"/>
      <c r="BQ158" s="210"/>
      <c r="BR158" s="210"/>
      <c r="BS158" s="210"/>
      <c r="BT158" s="185" t="s">
        <v>4563</v>
      </c>
      <c r="BU158" s="210"/>
      <c r="BV158" s="210"/>
      <c r="BW158" s="209"/>
      <c r="BX158" s="209"/>
      <c r="BY158" s="209"/>
      <c r="BZ158" s="211"/>
      <c r="CA158" s="211"/>
      <c r="CB158" s="211"/>
      <c r="CC158" s="211"/>
      <c r="CD158" s="211"/>
      <c r="CE158" s="211"/>
      <c r="CF158" s="211"/>
      <c r="CG158" s="211"/>
      <c r="CH158" s="211"/>
      <c r="CI158" s="211"/>
      <c r="CJ158" s="211"/>
      <c r="CK158" s="211"/>
      <c r="CL158" s="211"/>
      <c r="CM158" s="211"/>
      <c r="CN158" s="211"/>
      <c r="CO158" s="211"/>
      <c r="CP158" s="211"/>
      <c r="CQ158" s="211"/>
      <c r="CR158" s="211"/>
      <c r="CS158" s="187" t="s">
        <v>4564</v>
      </c>
      <c r="CT158" s="187" t="s">
        <v>4565</v>
      </c>
      <c r="CU158" s="211"/>
      <c r="CV158" s="211"/>
      <c r="CW158" s="211"/>
      <c r="CX158" s="211"/>
      <c r="CY158" s="211"/>
      <c r="CZ158" s="211"/>
      <c r="DA158" s="211"/>
      <c r="DB158" s="211"/>
      <c r="DC158" s="187" t="s">
        <v>4566</v>
      </c>
      <c r="DD158" s="211"/>
      <c r="DE158" s="211"/>
      <c r="DF158"/>
      <c r="DG158" s="73"/>
    </row>
    <row r="159" spans="33:111" ht="15.75" hidden="1" customHeight="1">
      <c r="AG159" s="73"/>
      <c r="AH159" s="209"/>
      <c r="AI159" s="209"/>
      <c r="AJ159" s="209"/>
      <c r="AK159" s="209"/>
      <c r="AL159" s="181" t="str">
        <f t="shared" si="4"/>
        <v>Tatatila</v>
      </c>
      <c r="AM159" s="181" t="str">
        <f t="shared" si="5"/>
        <v>30156</v>
      </c>
      <c r="AN159"/>
      <c r="AO159" s="209"/>
      <c r="AP159" s="148">
        <v>157</v>
      </c>
      <c r="AQ159" s="210"/>
      <c r="AR159" s="210"/>
      <c r="AS159" s="210"/>
      <c r="AT159" s="210"/>
      <c r="AU159" s="210"/>
      <c r="AV159" s="210"/>
      <c r="AW159" s="210"/>
      <c r="AX159" s="210"/>
      <c r="AY159" s="210"/>
      <c r="AZ159" s="210"/>
      <c r="BA159" s="210"/>
      <c r="BB159" s="210"/>
      <c r="BC159" s="210"/>
      <c r="BD159" s="210"/>
      <c r="BE159" s="210"/>
      <c r="BF159" s="210"/>
      <c r="BG159" s="210"/>
      <c r="BH159" s="210"/>
      <c r="BI159" s="210"/>
      <c r="BJ159" s="185" t="s">
        <v>4567</v>
      </c>
      <c r="BK159" s="185" t="s">
        <v>4568</v>
      </c>
      <c r="BL159" s="210"/>
      <c r="BM159" s="210"/>
      <c r="BN159" s="210"/>
      <c r="BO159" s="210"/>
      <c r="BP159" s="210"/>
      <c r="BQ159" s="210"/>
      <c r="BR159" s="210"/>
      <c r="BS159" s="210"/>
      <c r="BT159" s="185" t="s">
        <v>4569</v>
      </c>
      <c r="BU159" s="210"/>
      <c r="BV159" s="210"/>
      <c r="BW159" s="209"/>
      <c r="BX159" s="209"/>
      <c r="BY159" s="209"/>
      <c r="BZ159" s="211"/>
      <c r="CA159" s="211"/>
      <c r="CB159" s="211"/>
      <c r="CC159" s="211"/>
      <c r="CD159" s="211"/>
      <c r="CE159" s="211"/>
      <c r="CF159" s="211"/>
      <c r="CG159" s="211"/>
      <c r="CH159" s="211"/>
      <c r="CI159" s="211"/>
      <c r="CJ159" s="211"/>
      <c r="CK159" s="211"/>
      <c r="CL159" s="211"/>
      <c r="CM159" s="211"/>
      <c r="CN159" s="211"/>
      <c r="CO159" s="211"/>
      <c r="CP159" s="211"/>
      <c r="CQ159" s="211"/>
      <c r="CR159" s="211"/>
      <c r="CS159" s="187" t="s">
        <v>4570</v>
      </c>
      <c r="CT159" s="187" t="s">
        <v>4571</v>
      </c>
      <c r="CU159" s="211"/>
      <c r="CV159" s="211"/>
      <c r="CW159" s="211"/>
      <c r="CX159" s="211"/>
      <c r="CY159" s="211"/>
      <c r="CZ159" s="211"/>
      <c r="DA159" s="211"/>
      <c r="DB159" s="211"/>
      <c r="DC159" s="187" t="s">
        <v>4572</v>
      </c>
      <c r="DD159" s="211"/>
      <c r="DE159" s="211"/>
      <c r="DF159"/>
      <c r="DG159" s="73"/>
    </row>
    <row r="160" spans="33:111" ht="15.75" hidden="1" customHeight="1">
      <c r="AG160" s="73"/>
      <c r="AH160" s="209"/>
      <c r="AI160" s="209"/>
      <c r="AJ160" s="209"/>
      <c r="AK160" s="209"/>
      <c r="AL160" s="181" t="str">
        <f t="shared" si="4"/>
        <v>Castillo de Teayo</v>
      </c>
      <c r="AM160" s="181" t="str">
        <f t="shared" si="5"/>
        <v>30157</v>
      </c>
      <c r="AN160"/>
      <c r="AO160" s="209"/>
      <c r="AP160" s="148">
        <v>158</v>
      </c>
      <c r="AQ160" s="210"/>
      <c r="AR160" s="210"/>
      <c r="AS160" s="210"/>
      <c r="AT160" s="210"/>
      <c r="AU160" s="210"/>
      <c r="AV160" s="210"/>
      <c r="AW160" s="210"/>
      <c r="AX160" s="210"/>
      <c r="AY160" s="210"/>
      <c r="AZ160" s="210"/>
      <c r="BA160" s="210"/>
      <c r="BB160" s="210"/>
      <c r="BC160" s="210"/>
      <c r="BD160" s="210"/>
      <c r="BE160" s="210"/>
      <c r="BF160" s="210"/>
      <c r="BG160" s="210"/>
      <c r="BH160" s="210"/>
      <c r="BI160" s="210"/>
      <c r="BJ160" s="185" t="s">
        <v>4573</v>
      </c>
      <c r="BK160" s="185" t="s">
        <v>4574</v>
      </c>
      <c r="BL160" s="210"/>
      <c r="BM160" s="210"/>
      <c r="BN160" s="210"/>
      <c r="BO160" s="210"/>
      <c r="BP160" s="210"/>
      <c r="BQ160" s="210"/>
      <c r="BR160" s="210"/>
      <c r="BS160" s="210"/>
      <c r="BT160" s="185" t="s">
        <v>4575</v>
      </c>
      <c r="BU160" s="210"/>
      <c r="BV160" s="210"/>
      <c r="BW160" s="209"/>
      <c r="BX160" s="209"/>
      <c r="BY160" s="209"/>
      <c r="BZ160" s="211"/>
      <c r="CA160" s="211"/>
      <c r="CB160" s="211"/>
      <c r="CC160" s="211"/>
      <c r="CD160" s="211"/>
      <c r="CE160" s="211"/>
      <c r="CF160" s="211"/>
      <c r="CG160" s="211"/>
      <c r="CH160" s="211"/>
      <c r="CI160" s="211"/>
      <c r="CJ160" s="211"/>
      <c r="CK160" s="211"/>
      <c r="CL160" s="211"/>
      <c r="CM160" s="211"/>
      <c r="CN160" s="211"/>
      <c r="CO160" s="211"/>
      <c r="CP160" s="211"/>
      <c r="CQ160" s="211"/>
      <c r="CR160" s="211"/>
      <c r="CS160" s="187" t="s">
        <v>4576</v>
      </c>
      <c r="CT160" s="187" t="s">
        <v>4577</v>
      </c>
      <c r="CU160" s="211"/>
      <c r="CV160" s="211"/>
      <c r="CW160" s="211"/>
      <c r="CX160" s="211"/>
      <c r="CY160" s="211"/>
      <c r="CZ160" s="211"/>
      <c r="DA160" s="211"/>
      <c r="DB160" s="211"/>
      <c r="DC160" s="187" t="s">
        <v>4578</v>
      </c>
      <c r="DD160" s="211"/>
      <c r="DE160" s="211"/>
      <c r="DF160"/>
      <c r="DG160" s="73"/>
    </row>
    <row r="161" spans="33:111" ht="15.75" hidden="1" customHeight="1">
      <c r="AG161" s="73"/>
      <c r="AH161" s="209"/>
      <c r="AI161" s="209"/>
      <c r="AJ161" s="209"/>
      <c r="AK161" s="209"/>
      <c r="AL161" s="181" t="str">
        <f t="shared" si="4"/>
        <v>Tecolutla</v>
      </c>
      <c r="AM161" s="181" t="str">
        <f t="shared" si="5"/>
        <v>30158</v>
      </c>
      <c r="AN161"/>
      <c r="AO161" s="209"/>
      <c r="AP161" s="148">
        <v>159</v>
      </c>
      <c r="AQ161" s="210"/>
      <c r="AR161" s="210"/>
      <c r="AS161" s="210"/>
      <c r="AT161" s="210"/>
      <c r="AU161" s="210"/>
      <c r="AV161" s="210"/>
      <c r="AW161" s="210"/>
      <c r="AX161" s="210"/>
      <c r="AY161" s="210"/>
      <c r="AZ161" s="210"/>
      <c r="BA161" s="210"/>
      <c r="BB161" s="210"/>
      <c r="BC161" s="210"/>
      <c r="BD161" s="210"/>
      <c r="BE161" s="210"/>
      <c r="BF161" s="210"/>
      <c r="BG161" s="210"/>
      <c r="BH161" s="210"/>
      <c r="BI161" s="210"/>
      <c r="BJ161" s="185" t="s">
        <v>4579</v>
      </c>
      <c r="BK161" s="185" t="s">
        <v>4580</v>
      </c>
      <c r="BL161" s="210"/>
      <c r="BM161" s="210"/>
      <c r="BN161" s="210"/>
      <c r="BO161" s="210"/>
      <c r="BP161" s="210"/>
      <c r="BQ161" s="210"/>
      <c r="BR161" s="210"/>
      <c r="BS161" s="210"/>
      <c r="BT161" s="185" t="s">
        <v>4581</v>
      </c>
      <c r="BU161" s="210"/>
      <c r="BV161" s="210"/>
      <c r="BW161" s="209"/>
      <c r="BX161" s="209"/>
      <c r="BY161" s="209"/>
      <c r="BZ161" s="211"/>
      <c r="CA161" s="211"/>
      <c r="CB161" s="211"/>
      <c r="CC161" s="211"/>
      <c r="CD161" s="211"/>
      <c r="CE161" s="211"/>
      <c r="CF161" s="211"/>
      <c r="CG161" s="211"/>
      <c r="CH161" s="211"/>
      <c r="CI161" s="211"/>
      <c r="CJ161" s="211"/>
      <c r="CK161" s="211"/>
      <c r="CL161" s="211"/>
      <c r="CM161" s="211"/>
      <c r="CN161" s="211"/>
      <c r="CO161" s="211"/>
      <c r="CP161" s="211"/>
      <c r="CQ161" s="211"/>
      <c r="CR161" s="211"/>
      <c r="CS161" s="187" t="s">
        <v>4582</v>
      </c>
      <c r="CT161" s="187" t="s">
        <v>4583</v>
      </c>
      <c r="CU161" s="211"/>
      <c r="CV161" s="211"/>
      <c r="CW161" s="211"/>
      <c r="CX161" s="211"/>
      <c r="CY161" s="211"/>
      <c r="CZ161" s="211"/>
      <c r="DA161" s="211"/>
      <c r="DB161" s="211"/>
      <c r="DC161" s="187" t="s">
        <v>4584</v>
      </c>
      <c r="DD161" s="211"/>
      <c r="DE161" s="211"/>
      <c r="DF161"/>
      <c r="DG161" s="73"/>
    </row>
    <row r="162" spans="33:111" ht="15.75" hidden="1" customHeight="1">
      <c r="AG162" s="73"/>
      <c r="AH162" s="209"/>
      <c r="AI162" s="209"/>
      <c r="AJ162" s="209"/>
      <c r="AK162" s="209"/>
      <c r="AL162" s="181" t="str">
        <f t="shared" si="4"/>
        <v>Tehuipango</v>
      </c>
      <c r="AM162" s="181" t="str">
        <f t="shared" si="5"/>
        <v>30159</v>
      </c>
      <c r="AN162"/>
      <c r="AO162" s="209"/>
      <c r="AP162" s="148">
        <v>160</v>
      </c>
      <c r="AQ162" s="210"/>
      <c r="AR162" s="210"/>
      <c r="AS162" s="210"/>
      <c r="AT162" s="210"/>
      <c r="AU162" s="210"/>
      <c r="AV162" s="210"/>
      <c r="AW162" s="210"/>
      <c r="AX162" s="210"/>
      <c r="AY162" s="210"/>
      <c r="AZ162" s="210"/>
      <c r="BA162" s="210"/>
      <c r="BB162" s="210"/>
      <c r="BC162" s="210"/>
      <c r="BD162" s="210"/>
      <c r="BE162" s="210"/>
      <c r="BF162" s="210"/>
      <c r="BG162" s="210"/>
      <c r="BH162" s="210"/>
      <c r="BI162" s="210"/>
      <c r="BJ162" s="185" t="s">
        <v>4585</v>
      </c>
      <c r="BK162" s="185" t="s">
        <v>4586</v>
      </c>
      <c r="BL162" s="210"/>
      <c r="BM162" s="210"/>
      <c r="BN162" s="210"/>
      <c r="BO162" s="210"/>
      <c r="BP162" s="210"/>
      <c r="BQ162" s="210"/>
      <c r="BR162" s="210"/>
      <c r="BS162" s="210"/>
      <c r="BT162" s="185" t="s">
        <v>4587</v>
      </c>
      <c r="BU162" s="210"/>
      <c r="BV162" s="210"/>
      <c r="BW162" s="209"/>
      <c r="BX162" s="209"/>
      <c r="BY162" s="209"/>
      <c r="BZ162" s="211"/>
      <c r="CA162" s="211"/>
      <c r="CB162" s="211"/>
      <c r="CC162" s="211"/>
      <c r="CD162" s="211"/>
      <c r="CE162" s="211"/>
      <c r="CF162" s="211"/>
      <c r="CG162" s="211"/>
      <c r="CH162" s="211"/>
      <c r="CI162" s="211"/>
      <c r="CJ162" s="211"/>
      <c r="CK162" s="211"/>
      <c r="CL162" s="211"/>
      <c r="CM162" s="211"/>
      <c r="CN162" s="211"/>
      <c r="CO162" s="211"/>
      <c r="CP162" s="211"/>
      <c r="CQ162" s="211"/>
      <c r="CR162" s="211"/>
      <c r="CS162" s="187" t="s">
        <v>4588</v>
      </c>
      <c r="CT162" s="187" t="s">
        <v>4589</v>
      </c>
      <c r="CU162" s="211"/>
      <c r="CV162" s="211"/>
      <c r="CW162" s="211"/>
      <c r="CX162" s="211"/>
      <c r="CY162" s="211"/>
      <c r="CZ162" s="211"/>
      <c r="DA162" s="211"/>
      <c r="DB162" s="211"/>
      <c r="DC162" s="187" t="s">
        <v>4590</v>
      </c>
      <c r="DD162" s="211"/>
      <c r="DE162" s="211"/>
      <c r="DF162"/>
      <c r="DG162" s="73"/>
    </row>
    <row r="163" spans="33:111" ht="15.75" hidden="1" customHeight="1">
      <c r="AG163" s="73"/>
      <c r="AH163" s="209"/>
      <c r="AI163" s="209"/>
      <c r="AJ163" s="209"/>
      <c r="AK163" s="209"/>
      <c r="AL163" s="181" t="str">
        <f t="shared" si="4"/>
        <v>Álamo Temapache</v>
      </c>
      <c r="AM163" s="181" t="str">
        <f t="shared" si="5"/>
        <v>30160</v>
      </c>
      <c r="AN163"/>
      <c r="AO163" s="209"/>
      <c r="AP163" s="148">
        <v>161</v>
      </c>
      <c r="AQ163" s="210"/>
      <c r="AR163" s="210"/>
      <c r="AS163" s="210"/>
      <c r="AT163" s="210"/>
      <c r="AU163" s="210"/>
      <c r="AV163" s="210"/>
      <c r="AW163" s="210"/>
      <c r="AX163" s="210"/>
      <c r="AY163" s="210"/>
      <c r="AZ163" s="210"/>
      <c r="BA163" s="210"/>
      <c r="BB163" s="210"/>
      <c r="BC163" s="210"/>
      <c r="BD163" s="210"/>
      <c r="BE163" s="210"/>
      <c r="BF163" s="210"/>
      <c r="BG163" s="210"/>
      <c r="BH163" s="210"/>
      <c r="BI163" s="210"/>
      <c r="BJ163" s="185" t="s">
        <v>4591</v>
      </c>
      <c r="BK163" s="185" t="s">
        <v>4592</v>
      </c>
      <c r="BL163" s="210"/>
      <c r="BM163" s="210"/>
      <c r="BN163" s="210"/>
      <c r="BO163" s="210"/>
      <c r="BP163" s="210"/>
      <c r="BQ163" s="210"/>
      <c r="BR163" s="210"/>
      <c r="BS163" s="210"/>
      <c r="BT163" s="185" t="s">
        <v>4593</v>
      </c>
      <c r="BU163" s="210"/>
      <c r="BV163" s="210"/>
      <c r="BW163" s="209"/>
      <c r="BX163" s="209"/>
      <c r="BY163" s="209"/>
      <c r="BZ163" s="211"/>
      <c r="CA163" s="211"/>
      <c r="CB163" s="211"/>
      <c r="CC163" s="211"/>
      <c r="CD163" s="211"/>
      <c r="CE163" s="211"/>
      <c r="CF163" s="211"/>
      <c r="CG163" s="211"/>
      <c r="CH163" s="211"/>
      <c r="CI163" s="211"/>
      <c r="CJ163" s="211"/>
      <c r="CK163" s="211"/>
      <c r="CL163" s="211"/>
      <c r="CM163" s="211"/>
      <c r="CN163" s="211"/>
      <c r="CO163" s="211"/>
      <c r="CP163" s="211"/>
      <c r="CQ163" s="211"/>
      <c r="CR163" s="211"/>
      <c r="CS163" s="187" t="s">
        <v>4594</v>
      </c>
      <c r="CT163" s="187" t="s">
        <v>4595</v>
      </c>
      <c r="CU163" s="211"/>
      <c r="CV163" s="211"/>
      <c r="CW163" s="211"/>
      <c r="CX163" s="211"/>
      <c r="CY163" s="211"/>
      <c r="CZ163" s="211"/>
      <c r="DA163" s="211"/>
      <c r="DB163" s="211"/>
      <c r="DC163" s="187" t="s">
        <v>4596</v>
      </c>
      <c r="DD163" s="211"/>
      <c r="DE163" s="211"/>
      <c r="DF163"/>
      <c r="DG163" s="73"/>
    </row>
    <row r="164" spans="33:111" ht="15.75" hidden="1" customHeight="1">
      <c r="AG164" s="73"/>
      <c r="AH164" s="209"/>
      <c r="AI164" s="209"/>
      <c r="AJ164" s="209"/>
      <c r="AK164" s="209"/>
      <c r="AL164" s="181" t="str">
        <f t="shared" si="4"/>
        <v>Tempoal</v>
      </c>
      <c r="AM164" s="181" t="str">
        <f t="shared" si="5"/>
        <v>30161</v>
      </c>
      <c r="AN164"/>
      <c r="AO164" s="209"/>
      <c r="AP164" s="148">
        <v>162</v>
      </c>
      <c r="AQ164" s="210"/>
      <c r="AR164" s="210"/>
      <c r="AS164" s="210"/>
      <c r="AT164" s="210"/>
      <c r="AU164" s="210"/>
      <c r="AV164" s="210"/>
      <c r="AW164" s="210"/>
      <c r="AX164" s="210"/>
      <c r="AY164" s="210"/>
      <c r="AZ164" s="210"/>
      <c r="BA164" s="210"/>
      <c r="BB164" s="210"/>
      <c r="BC164" s="210"/>
      <c r="BD164" s="210"/>
      <c r="BE164" s="210"/>
      <c r="BF164" s="210"/>
      <c r="BG164" s="210"/>
      <c r="BH164" s="210"/>
      <c r="BI164" s="210"/>
      <c r="BJ164" s="185" t="s">
        <v>4597</v>
      </c>
      <c r="BK164" s="185" t="s">
        <v>4598</v>
      </c>
      <c r="BL164" s="210"/>
      <c r="BM164" s="210"/>
      <c r="BN164" s="210"/>
      <c r="BO164" s="210"/>
      <c r="BP164" s="210"/>
      <c r="BQ164" s="210"/>
      <c r="BR164" s="210"/>
      <c r="BS164" s="210"/>
      <c r="BT164" s="185" t="s">
        <v>4599</v>
      </c>
      <c r="BU164" s="210"/>
      <c r="BV164" s="210"/>
      <c r="BW164" s="209"/>
      <c r="BX164" s="209"/>
      <c r="BY164" s="209"/>
      <c r="BZ164" s="211"/>
      <c r="CA164" s="211"/>
      <c r="CB164" s="211"/>
      <c r="CC164" s="211"/>
      <c r="CD164" s="211"/>
      <c r="CE164" s="211"/>
      <c r="CF164" s="211"/>
      <c r="CG164" s="211"/>
      <c r="CH164" s="211"/>
      <c r="CI164" s="211"/>
      <c r="CJ164" s="211"/>
      <c r="CK164" s="211"/>
      <c r="CL164" s="211"/>
      <c r="CM164" s="211"/>
      <c r="CN164" s="211"/>
      <c r="CO164" s="211"/>
      <c r="CP164" s="211"/>
      <c r="CQ164" s="211"/>
      <c r="CR164" s="211"/>
      <c r="CS164" s="187" t="s">
        <v>4600</v>
      </c>
      <c r="CT164" s="187" t="s">
        <v>4601</v>
      </c>
      <c r="CU164" s="211"/>
      <c r="CV164" s="211"/>
      <c r="CW164" s="211"/>
      <c r="CX164" s="211"/>
      <c r="CY164" s="211"/>
      <c r="CZ164" s="211"/>
      <c r="DA164" s="211"/>
      <c r="DB164" s="211"/>
      <c r="DC164" s="187" t="s">
        <v>4602</v>
      </c>
      <c r="DD164" s="211"/>
      <c r="DE164" s="211"/>
      <c r="DF164"/>
      <c r="DG164" s="73"/>
    </row>
    <row r="165" spans="33:111" ht="15.75" hidden="1" customHeight="1">
      <c r="AG165" s="73"/>
      <c r="AH165" s="209"/>
      <c r="AI165" s="209"/>
      <c r="AJ165" s="209"/>
      <c r="AK165" s="209"/>
      <c r="AL165" s="181" t="str">
        <f t="shared" si="4"/>
        <v>Tenampa</v>
      </c>
      <c r="AM165" s="181" t="str">
        <f t="shared" si="5"/>
        <v>30162</v>
      </c>
      <c r="AN165"/>
      <c r="AO165" s="209"/>
      <c r="AP165" s="148">
        <v>163</v>
      </c>
      <c r="AQ165" s="210"/>
      <c r="AR165" s="210"/>
      <c r="AS165" s="210"/>
      <c r="AT165" s="210"/>
      <c r="AU165" s="210"/>
      <c r="AV165" s="210"/>
      <c r="AW165" s="210"/>
      <c r="AX165" s="210"/>
      <c r="AY165" s="210"/>
      <c r="AZ165" s="210"/>
      <c r="BA165" s="210"/>
      <c r="BB165" s="210"/>
      <c r="BC165" s="210"/>
      <c r="BD165" s="210"/>
      <c r="BE165" s="210"/>
      <c r="BF165" s="210"/>
      <c r="BG165" s="210"/>
      <c r="BH165" s="210"/>
      <c r="BI165" s="210"/>
      <c r="BJ165" s="185" t="s">
        <v>4603</v>
      </c>
      <c r="BK165" s="185" t="s">
        <v>4604</v>
      </c>
      <c r="BL165" s="210"/>
      <c r="BM165" s="210"/>
      <c r="BN165" s="210"/>
      <c r="BO165" s="210"/>
      <c r="BP165" s="210"/>
      <c r="BQ165" s="210"/>
      <c r="BR165" s="210"/>
      <c r="BS165" s="210"/>
      <c r="BT165" s="185" t="s">
        <v>4605</v>
      </c>
      <c r="BU165" s="210"/>
      <c r="BV165" s="210"/>
      <c r="BW165" s="209"/>
      <c r="BX165" s="209"/>
      <c r="BY165" s="209"/>
      <c r="BZ165" s="211"/>
      <c r="CA165" s="211"/>
      <c r="CB165" s="211"/>
      <c r="CC165" s="211"/>
      <c r="CD165" s="211"/>
      <c r="CE165" s="211"/>
      <c r="CF165" s="211"/>
      <c r="CG165" s="211"/>
      <c r="CH165" s="211"/>
      <c r="CI165" s="211"/>
      <c r="CJ165" s="211"/>
      <c r="CK165" s="211"/>
      <c r="CL165" s="211"/>
      <c r="CM165" s="211"/>
      <c r="CN165" s="211"/>
      <c r="CO165" s="211"/>
      <c r="CP165" s="211"/>
      <c r="CQ165" s="211"/>
      <c r="CR165" s="211"/>
      <c r="CS165" s="187" t="s">
        <v>4606</v>
      </c>
      <c r="CT165" s="187" t="s">
        <v>4607</v>
      </c>
      <c r="CU165" s="211"/>
      <c r="CV165" s="211"/>
      <c r="CW165" s="211"/>
      <c r="CX165" s="211"/>
      <c r="CY165" s="211"/>
      <c r="CZ165" s="211"/>
      <c r="DA165" s="211"/>
      <c r="DB165" s="211"/>
      <c r="DC165" s="187" t="s">
        <v>4608</v>
      </c>
      <c r="DD165" s="211"/>
      <c r="DE165" s="211"/>
      <c r="DF165"/>
      <c r="DG165" s="73"/>
    </row>
    <row r="166" spans="33:111" ht="15.75" hidden="1" customHeight="1">
      <c r="AG166" s="73"/>
      <c r="AH166" s="209"/>
      <c r="AI166" s="209"/>
      <c r="AJ166" s="209"/>
      <c r="AK166" s="209"/>
      <c r="AL166" s="181" t="str">
        <f t="shared" si="4"/>
        <v>Tenochtitlán</v>
      </c>
      <c r="AM166" s="181" t="str">
        <f t="shared" si="5"/>
        <v>30163</v>
      </c>
      <c r="AN166"/>
      <c r="AO166" s="209"/>
      <c r="AP166" s="148">
        <v>164</v>
      </c>
      <c r="AQ166" s="210"/>
      <c r="AR166" s="210"/>
      <c r="AS166" s="210"/>
      <c r="AT166" s="210"/>
      <c r="AU166" s="210"/>
      <c r="AV166" s="210"/>
      <c r="AW166" s="210"/>
      <c r="AX166" s="210"/>
      <c r="AY166" s="210"/>
      <c r="AZ166" s="210"/>
      <c r="BA166" s="210"/>
      <c r="BB166" s="210"/>
      <c r="BC166" s="210"/>
      <c r="BD166" s="210"/>
      <c r="BE166" s="210"/>
      <c r="BF166" s="210"/>
      <c r="BG166" s="210"/>
      <c r="BH166" s="210"/>
      <c r="BI166" s="210"/>
      <c r="BJ166" s="185" t="s">
        <v>4609</v>
      </c>
      <c r="BK166" s="185" t="s">
        <v>4610</v>
      </c>
      <c r="BL166" s="210"/>
      <c r="BM166" s="210"/>
      <c r="BN166" s="210"/>
      <c r="BO166" s="210"/>
      <c r="BP166" s="210"/>
      <c r="BQ166" s="210"/>
      <c r="BR166" s="210"/>
      <c r="BS166" s="210"/>
      <c r="BT166" s="185" t="s">
        <v>4611</v>
      </c>
      <c r="BU166" s="210"/>
      <c r="BV166" s="210"/>
      <c r="BW166" s="209"/>
      <c r="BX166" s="209"/>
      <c r="BY166" s="209"/>
      <c r="BZ166" s="211"/>
      <c r="CA166" s="211"/>
      <c r="CB166" s="211"/>
      <c r="CC166" s="211"/>
      <c r="CD166" s="211"/>
      <c r="CE166" s="211"/>
      <c r="CF166" s="211"/>
      <c r="CG166" s="211"/>
      <c r="CH166" s="211"/>
      <c r="CI166" s="211"/>
      <c r="CJ166" s="211"/>
      <c r="CK166" s="211"/>
      <c r="CL166" s="211"/>
      <c r="CM166" s="211"/>
      <c r="CN166" s="211"/>
      <c r="CO166" s="211"/>
      <c r="CP166" s="211"/>
      <c r="CQ166" s="211"/>
      <c r="CR166" s="211"/>
      <c r="CS166" s="187" t="s">
        <v>4612</v>
      </c>
      <c r="CT166" s="187" t="s">
        <v>4613</v>
      </c>
      <c r="CU166" s="211"/>
      <c r="CV166" s="211"/>
      <c r="CW166" s="211"/>
      <c r="CX166" s="211"/>
      <c r="CY166" s="211"/>
      <c r="CZ166" s="211"/>
      <c r="DA166" s="211"/>
      <c r="DB166" s="211"/>
      <c r="DC166" s="187" t="s">
        <v>4614</v>
      </c>
      <c r="DD166" s="211"/>
      <c r="DE166" s="211"/>
      <c r="DF166"/>
      <c r="DG166" s="73"/>
    </row>
    <row r="167" spans="33:111" ht="15.75" hidden="1" customHeight="1">
      <c r="AG167" s="73"/>
      <c r="AH167" s="209"/>
      <c r="AI167" s="209"/>
      <c r="AJ167" s="209"/>
      <c r="AK167" s="209"/>
      <c r="AL167" s="181" t="str">
        <f t="shared" si="4"/>
        <v>Teocelo</v>
      </c>
      <c r="AM167" s="181" t="str">
        <f t="shared" si="5"/>
        <v>30164</v>
      </c>
      <c r="AN167"/>
      <c r="AO167" s="209"/>
      <c r="AP167" s="148">
        <v>165</v>
      </c>
      <c r="AQ167" s="210"/>
      <c r="AR167" s="210"/>
      <c r="AS167" s="210"/>
      <c r="AT167" s="210"/>
      <c r="AU167" s="210"/>
      <c r="AV167" s="210"/>
      <c r="AW167" s="210"/>
      <c r="AX167" s="210"/>
      <c r="AY167" s="210"/>
      <c r="AZ167" s="210"/>
      <c r="BA167" s="210"/>
      <c r="BB167" s="210"/>
      <c r="BC167" s="210"/>
      <c r="BD167" s="210"/>
      <c r="BE167" s="210"/>
      <c r="BF167" s="210"/>
      <c r="BG167" s="210"/>
      <c r="BH167" s="210"/>
      <c r="BI167" s="210"/>
      <c r="BJ167" s="185" t="s">
        <v>4615</v>
      </c>
      <c r="BK167" s="185" t="s">
        <v>4616</v>
      </c>
      <c r="BL167" s="210"/>
      <c r="BM167" s="210"/>
      <c r="BN167" s="210"/>
      <c r="BO167" s="210"/>
      <c r="BP167" s="210"/>
      <c r="BQ167" s="210"/>
      <c r="BR167" s="210"/>
      <c r="BS167" s="210"/>
      <c r="BT167" s="185" t="s">
        <v>4617</v>
      </c>
      <c r="BU167" s="210"/>
      <c r="BV167" s="210"/>
      <c r="BW167" s="209"/>
      <c r="BX167" s="209"/>
      <c r="BY167" s="209"/>
      <c r="BZ167" s="211"/>
      <c r="CA167" s="211"/>
      <c r="CB167" s="211"/>
      <c r="CC167" s="211"/>
      <c r="CD167" s="211"/>
      <c r="CE167" s="211"/>
      <c r="CF167" s="211"/>
      <c r="CG167" s="211"/>
      <c r="CH167" s="211"/>
      <c r="CI167" s="211"/>
      <c r="CJ167" s="211"/>
      <c r="CK167" s="211"/>
      <c r="CL167" s="211"/>
      <c r="CM167" s="211"/>
      <c r="CN167" s="211"/>
      <c r="CO167" s="211"/>
      <c r="CP167" s="211"/>
      <c r="CQ167" s="211"/>
      <c r="CR167" s="211"/>
      <c r="CS167" s="187" t="s">
        <v>4618</v>
      </c>
      <c r="CT167" s="187" t="s">
        <v>4619</v>
      </c>
      <c r="CU167" s="211"/>
      <c r="CV167" s="211"/>
      <c r="CW167" s="211"/>
      <c r="CX167" s="211"/>
      <c r="CY167" s="211"/>
      <c r="CZ167" s="211"/>
      <c r="DA167" s="211"/>
      <c r="DB167" s="211"/>
      <c r="DC167" s="187" t="s">
        <v>4620</v>
      </c>
      <c r="DD167" s="211"/>
      <c r="DE167" s="211"/>
      <c r="DF167"/>
      <c r="DG167" s="73"/>
    </row>
    <row r="168" spans="33:111" ht="15.75" hidden="1" customHeight="1">
      <c r="AG168" s="73"/>
      <c r="AH168" s="209"/>
      <c r="AI168" s="209"/>
      <c r="AJ168" s="209"/>
      <c r="AK168" s="209"/>
      <c r="AL168" s="181" t="str">
        <f t="shared" si="4"/>
        <v>Tepatlaxco</v>
      </c>
      <c r="AM168" s="181" t="str">
        <f t="shared" si="5"/>
        <v>30165</v>
      </c>
      <c r="AN168"/>
      <c r="AO168" s="209"/>
      <c r="AP168" s="148">
        <v>166</v>
      </c>
      <c r="AQ168" s="210"/>
      <c r="AR168" s="210"/>
      <c r="AS168" s="210"/>
      <c r="AT168" s="210"/>
      <c r="AU168" s="210"/>
      <c r="AV168" s="210"/>
      <c r="AW168" s="210"/>
      <c r="AX168" s="210"/>
      <c r="AY168" s="210"/>
      <c r="AZ168" s="210"/>
      <c r="BA168" s="210"/>
      <c r="BB168" s="210"/>
      <c r="BC168" s="210"/>
      <c r="BD168" s="210"/>
      <c r="BE168" s="210"/>
      <c r="BF168" s="210"/>
      <c r="BG168" s="210"/>
      <c r="BH168" s="210"/>
      <c r="BI168" s="210"/>
      <c r="BJ168" s="185" t="s">
        <v>4621</v>
      </c>
      <c r="BK168" s="185" t="s">
        <v>4622</v>
      </c>
      <c r="BL168" s="210"/>
      <c r="BM168" s="210"/>
      <c r="BN168" s="210"/>
      <c r="BO168" s="210"/>
      <c r="BP168" s="210"/>
      <c r="BQ168" s="210"/>
      <c r="BR168" s="210"/>
      <c r="BS168" s="210"/>
      <c r="BT168" s="185" t="s">
        <v>4623</v>
      </c>
      <c r="BU168" s="210"/>
      <c r="BV168" s="210"/>
      <c r="BW168" s="209"/>
      <c r="BX168" s="209"/>
      <c r="BY168" s="209"/>
      <c r="BZ168" s="211"/>
      <c r="CA168" s="211"/>
      <c r="CB168" s="211"/>
      <c r="CC168" s="211"/>
      <c r="CD168" s="211"/>
      <c r="CE168" s="211"/>
      <c r="CF168" s="211"/>
      <c r="CG168" s="211"/>
      <c r="CH168" s="211"/>
      <c r="CI168" s="211"/>
      <c r="CJ168" s="211"/>
      <c r="CK168" s="211"/>
      <c r="CL168" s="211"/>
      <c r="CM168" s="211"/>
      <c r="CN168" s="211"/>
      <c r="CO168" s="211"/>
      <c r="CP168" s="211"/>
      <c r="CQ168" s="211"/>
      <c r="CR168" s="211"/>
      <c r="CS168" s="187" t="s">
        <v>4624</v>
      </c>
      <c r="CT168" s="187" t="s">
        <v>4625</v>
      </c>
      <c r="CU168" s="211"/>
      <c r="CV168" s="211"/>
      <c r="CW168" s="211"/>
      <c r="CX168" s="211"/>
      <c r="CY168" s="211"/>
      <c r="CZ168" s="211"/>
      <c r="DA168" s="211"/>
      <c r="DB168" s="211"/>
      <c r="DC168" s="187" t="s">
        <v>4626</v>
      </c>
      <c r="DD168" s="211"/>
      <c r="DE168" s="211"/>
      <c r="DF168"/>
      <c r="DG168" s="73"/>
    </row>
    <row r="169" spans="33:111" ht="15.75" hidden="1" customHeight="1">
      <c r="AG169" s="73"/>
      <c r="AH169" s="209"/>
      <c r="AI169" s="209"/>
      <c r="AJ169" s="209"/>
      <c r="AK169" s="209"/>
      <c r="AL169" s="181" t="str">
        <f t="shared" si="4"/>
        <v>Tepetlán</v>
      </c>
      <c r="AM169" s="181" t="str">
        <f t="shared" si="5"/>
        <v>30166</v>
      </c>
      <c r="AN169"/>
      <c r="AO169" s="209"/>
      <c r="AP169" s="148">
        <v>167</v>
      </c>
      <c r="AQ169" s="210"/>
      <c r="AR169" s="210"/>
      <c r="AS169" s="210"/>
      <c r="AT169" s="210"/>
      <c r="AU169" s="210"/>
      <c r="AV169" s="210"/>
      <c r="AW169" s="210"/>
      <c r="AX169" s="210"/>
      <c r="AY169" s="210"/>
      <c r="AZ169" s="210"/>
      <c r="BA169" s="210"/>
      <c r="BB169" s="210"/>
      <c r="BC169" s="210"/>
      <c r="BD169" s="210"/>
      <c r="BE169" s="210"/>
      <c r="BF169" s="210"/>
      <c r="BG169" s="210"/>
      <c r="BH169" s="210"/>
      <c r="BI169" s="210"/>
      <c r="BJ169" s="185" t="s">
        <v>4627</v>
      </c>
      <c r="BK169" s="185" t="s">
        <v>4628</v>
      </c>
      <c r="BL169" s="210"/>
      <c r="BM169" s="210"/>
      <c r="BN169" s="210"/>
      <c r="BO169" s="210"/>
      <c r="BP169" s="210"/>
      <c r="BQ169" s="210"/>
      <c r="BR169" s="210"/>
      <c r="BS169" s="210"/>
      <c r="BT169" s="185" t="s">
        <v>4629</v>
      </c>
      <c r="BU169" s="210"/>
      <c r="BV169" s="210"/>
      <c r="BW169" s="209"/>
      <c r="BX169" s="209"/>
      <c r="BY169" s="209"/>
      <c r="BZ169" s="211"/>
      <c r="CA169" s="211"/>
      <c r="CB169" s="211"/>
      <c r="CC169" s="211"/>
      <c r="CD169" s="211"/>
      <c r="CE169" s="211"/>
      <c r="CF169" s="211"/>
      <c r="CG169" s="211"/>
      <c r="CH169" s="211"/>
      <c r="CI169" s="211"/>
      <c r="CJ169" s="211"/>
      <c r="CK169" s="211"/>
      <c r="CL169" s="211"/>
      <c r="CM169" s="211"/>
      <c r="CN169" s="211"/>
      <c r="CO169" s="211"/>
      <c r="CP169" s="211"/>
      <c r="CQ169" s="211"/>
      <c r="CR169" s="211"/>
      <c r="CS169" s="187" t="s">
        <v>4630</v>
      </c>
      <c r="CT169" s="187" t="s">
        <v>4631</v>
      </c>
      <c r="CU169" s="211"/>
      <c r="CV169" s="211"/>
      <c r="CW169" s="211"/>
      <c r="CX169" s="211"/>
      <c r="CY169" s="211"/>
      <c r="CZ169" s="211"/>
      <c r="DA169" s="211"/>
      <c r="DB169" s="211"/>
      <c r="DC169" s="187" t="s">
        <v>4632</v>
      </c>
      <c r="DD169" s="211"/>
      <c r="DE169" s="211"/>
      <c r="DF169"/>
      <c r="DG169" s="73"/>
    </row>
    <row r="170" spans="33:111" ht="15.75" hidden="1" customHeight="1">
      <c r="AG170" s="73"/>
      <c r="AH170" s="209"/>
      <c r="AI170" s="209"/>
      <c r="AJ170" s="209"/>
      <c r="AK170" s="209"/>
      <c r="AL170" s="181" t="str">
        <f t="shared" si="4"/>
        <v>Tepetzintla</v>
      </c>
      <c r="AM170" s="181" t="str">
        <f t="shared" si="5"/>
        <v>30167</v>
      </c>
      <c r="AN170"/>
      <c r="AO170" s="209"/>
      <c r="AP170" s="148">
        <v>168</v>
      </c>
      <c r="AQ170" s="210"/>
      <c r="AR170" s="210"/>
      <c r="AS170" s="210"/>
      <c r="AT170" s="210"/>
      <c r="AU170" s="210"/>
      <c r="AV170" s="210"/>
      <c r="AW170" s="210"/>
      <c r="AX170" s="210"/>
      <c r="AY170" s="210"/>
      <c r="AZ170" s="210"/>
      <c r="BA170" s="210"/>
      <c r="BB170" s="210"/>
      <c r="BC170" s="210"/>
      <c r="BD170" s="210"/>
      <c r="BE170" s="210"/>
      <c r="BF170" s="210"/>
      <c r="BG170" s="210"/>
      <c r="BH170" s="210"/>
      <c r="BI170" s="210"/>
      <c r="BJ170" s="185" t="s">
        <v>4633</v>
      </c>
      <c r="BK170" s="185" t="s">
        <v>4634</v>
      </c>
      <c r="BL170" s="210"/>
      <c r="BM170" s="210"/>
      <c r="BN170" s="210"/>
      <c r="BO170" s="210"/>
      <c r="BP170" s="210"/>
      <c r="BQ170" s="210"/>
      <c r="BR170" s="210"/>
      <c r="BS170" s="210"/>
      <c r="BT170" s="185" t="s">
        <v>4635</v>
      </c>
      <c r="BU170" s="210"/>
      <c r="BV170" s="210"/>
      <c r="BW170" s="209"/>
      <c r="BX170" s="209"/>
      <c r="BY170" s="209"/>
      <c r="BZ170" s="211"/>
      <c r="CA170" s="211"/>
      <c r="CB170" s="211"/>
      <c r="CC170" s="211"/>
      <c r="CD170" s="211"/>
      <c r="CE170" s="211"/>
      <c r="CF170" s="211"/>
      <c r="CG170" s="211"/>
      <c r="CH170" s="211"/>
      <c r="CI170" s="211"/>
      <c r="CJ170" s="211"/>
      <c r="CK170" s="211"/>
      <c r="CL170" s="211"/>
      <c r="CM170" s="211"/>
      <c r="CN170" s="211"/>
      <c r="CO170" s="211"/>
      <c r="CP170" s="211"/>
      <c r="CQ170" s="211"/>
      <c r="CR170" s="211"/>
      <c r="CS170" s="187" t="s">
        <v>4636</v>
      </c>
      <c r="CT170" s="187" t="s">
        <v>4637</v>
      </c>
      <c r="CU170" s="211"/>
      <c r="CV170" s="211"/>
      <c r="CW170" s="211"/>
      <c r="CX170" s="211"/>
      <c r="CY170" s="211"/>
      <c r="CZ170" s="211"/>
      <c r="DA170" s="211"/>
      <c r="DB170" s="211"/>
      <c r="DC170" s="187" t="s">
        <v>4637</v>
      </c>
      <c r="DD170" s="211"/>
      <c r="DE170" s="211"/>
      <c r="DF170"/>
      <c r="DG170" s="73"/>
    </row>
    <row r="171" spans="33:111" ht="15.75" hidden="1" customHeight="1">
      <c r="AG171" s="73"/>
      <c r="AH171" s="209"/>
      <c r="AI171" s="209"/>
      <c r="AJ171" s="209"/>
      <c r="AK171" s="209"/>
      <c r="AL171" s="181" t="str">
        <f t="shared" si="4"/>
        <v>Tequila</v>
      </c>
      <c r="AM171" s="181" t="str">
        <f t="shared" si="5"/>
        <v>30168</v>
      </c>
      <c r="AN171"/>
      <c r="AO171" s="209"/>
      <c r="AP171" s="148">
        <v>169</v>
      </c>
      <c r="AQ171" s="210"/>
      <c r="AR171" s="210"/>
      <c r="AS171" s="210"/>
      <c r="AT171" s="210"/>
      <c r="AU171" s="210"/>
      <c r="AV171" s="210"/>
      <c r="AW171" s="210"/>
      <c r="AX171" s="210"/>
      <c r="AY171" s="210"/>
      <c r="AZ171" s="210"/>
      <c r="BA171" s="210"/>
      <c r="BB171" s="210"/>
      <c r="BC171" s="210"/>
      <c r="BD171" s="210"/>
      <c r="BE171" s="210"/>
      <c r="BF171" s="210"/>
      <c r="BG171" s="210"/>
      <c r="BH171" s="210"/>
      <c r="BI171" s="210"/>
      <c r="BJ171" s="185" t="s">
        <v>4638</v>
      </c>
      <c r="BK171" s="185" t="s">
        <v>4639</v>
      </c>
      <c r="BL171" s="210"/>
      <c r="BM171" s="210"/>
      <c r="BN171" s="210"/>
      <c r="BO171" s="210"/>
      <c r="BP171" s="210"/>
      <c r="BQ171" s="210"/>
      <c r="BR171" s="210"/>
      <c r="BS171" s="210"/>
      <c r="BT171" s="185" t="s">
        <v>4640</v>
      </c>
      <c r="BU171" s="210"/>
      <c r="BV171" s="210"/>
      <c r="BW171" s="209"/>
      <c r="BX171" s="209"/>
      <c r="BY171" s="209"/>
      <c r="BZ171" s="211"/>
      <c r="CA171" s="211"/>
      <c r="CB171" s="211"/>
      <c r="CC171" s="211"/>
      <c r="CD171" s="211"/>
      <c r="CE171" s="211"/>
      <c r="CF171" s="211"/>
      <c r="CG171" s="211"/>
      <c r="CH171" s="211"/>
      <c r="CI171" s="211"/>
      <c r="CJ171" s="211"/>
      <c r="CK171" s="211"/>
      <c r="CL171" s="211"/>
      <c r="CM171" s="211"/>
      <c r="CN171" s="211"/>
      <c r="CO171" s="211"/>
      <c r="CP171" s="211"/>
      <c r="CQ171" s="211"/>
      <c r="CR171" s="211"/>
      <c r="CS171" s="187" t="s">
        <v>4641</v>
      </c>
      <c r="CT171" s="187" t="s">
        <v>4642</v>
      </c>
      <c r="CU171" s="211"/>
      <c r="CV171" s="211"/>
      <c r="CW171" s="211"/>
      <c r="CX171" s="211"/>
      <c r="CY171" s="211"/>
      <c r="CZ171" s="211"/>
      <c r="DA171" s="211"/>
      <c r="DB171" s="211"/>
      <c r="DC171" s="187" t="s">
        <v>3966</v>
      </c>
      <c r="DD171" s="211"/>
      <c r="DE171" s="211"/>
      <c r="DF171"/>
      <c r="DG171" s="73"/>
    </row>
    <row r="172" spans="33:111" ht="15.75" hidden="1" customHeight="1">
      <c r="AG172" s="73"/>
      <c r="AH172" s="209"/>
      <c r="AI172" s="209"/>
      <c r="AJ172" s="209"/>
      <c r="AK172" s="209"/>
      <c r="AL172" s="181" t="str">
        <f t="shared" si="4"/>
        <v>José Azueta</v>
      </c>
      <c r="AM172" s="181" t="str">
        <f t="shared" si="5"/>
        <v>30169</v>
      </c>
      <c r="AN172"/>
      <c r="AO172" s="209"/>
      <c r="AP172" s="148">
        <v>170</v>
      </c>
      <c r="AQ172" s="210"/>
      <c r="AR172" s="210"/>
      <c r="AS172" s="210"/>
      <c r="AT172" s="210"/>
      <c r="AU172" s="210"/>
      <c r="AV172" s="210"/>
      <c r="AW172" s="210"/>
      <c r="AX172" s="210"/>
      <c r="AY172" s="210"/>
      <c r="AZ172" s="210"/>
      <c r="BA172" s="210"/>
      <c r="BB172" s="210"/>
      <c r="BC172" s="210"/>
      <c r="BD172" s="210"/>
      <c r="BE172" s="210"/>
      <c r="BF172" s="210"/>
      <c r="BG172" s="210"/>
      <c r="BH172" s="210"/>
      <c r="BI172" s="210"/>
      <c r="BJ172" s="185" t="s">
        <v>4643</v>
      </c>
      <c r="BK172" s="185" t="s">
        <v>4644</v>
      </c>
      <c r="BL172" s="210"/>
      <c r="BM172" s="210"/>
      <c r="BN172" s="210"/>
      <c r="BO172" s="210"/>
      <c r="BP172" s="210"/>
      <c r="BQ172" s="210"/>
      <c r="BR172" s="210"/>
      <c r="BS172" s="210"/>
      <c r="BT172" s="185" t="s">
        <v>4645</v>
      </c>
      <c r="BU172" s="210"/>
      <c r="BV172" s="210"/>
      <c r="BW172" s="209"/>
      <c r="BX172" s="209"/>
      <c r="BY172" s="209"/>
      <c r="BZ172" s="211"/>
      <c r="CA172" s="211"/>
      <c r="CB172" s="211"/>
      <c r="CC172" s="211"/>
      <c r="CD172" s="211"/>
      <c r="CE172" s="211"/>
      <c r="CF172" s="211"/>
      <c r="CG172" s="211"/>
      <c r="CH172" s="211"/>
      <c r="CI172" s="211"/>
      <c r="CJ172" s="211"/>
      <c r="CK172" s="211"/>
      <c r="CL172" s="211"/>
      <c r="CM172" s="211"/>
      <c r="CN172" s="211"/>
      <c r="CO172" s="211"/>
      <c r="CP172" s="211"/>
      <c r="CQ172" s="211"/>
      <c r="CR172" s="211"/>
      <c r="CS172" s="187" t="s">
        <v>4646</v>
      </c>
      <c r="CT172" s="187" t="s">
        <v>4647</v>
      </c>
      <c r="CU172" s="211"/>
      <c r="CV172" s="211"/>
      <c r="CW172" s="211"/>
      <c r="CX172" s="211"/>
      <c r="CY172" s="211"/>
      <c r="CZ172" s="211"/>
      <c r="DA172" s="211"/>
      <c r="DB172" s="211"/>
      <c r="DC172" s="187" t="s">
        <v>4648</v>
      </c>
      <c r="DD172" s="211"/>
      <c r="DE172" s="211"/>
      <c r="DF172"/>
      <c r="DG172" s="73"/>
    </row>
    <row r="173" spans="33:111" ht="15.75" hidden="1" customHeight="1">
      <c r="AG173" s="73"/>
      <c r="AH173" s="209"/>
      <c r="AI173" s="209"/>
      <c r="AJ173" s="209"/>
      <c r="AK173" s="209"/>
      <c r="AL173" s="181" t="str">
        <f t="shared" si="4"/>
        <v>Texcatepec</v>
      </c>
      <c r="AM173" s="181" t="str">
        <f t="shared" si="5"/>
        <v>30170</v>
      </c>
      <c r="AN173"/>
      <c r="AO173" s="209"/>
      <c r="AP173" s="148">
        <v>171</v>
      </c>
      <c r="AQ173" s="210"/>
      <c r="AR173" s="210"/>
      <c r="AS173" s="210"/>
      <c r="AT173" s="210"/>
      <c r="AU173" s="210"/>
      <c r="AV173" s="210"/>
      <c r="AW173" s="210"/>
      <c r="AX173" s="210"/>
      <c r="AY173" s="210"/>
      <c r="AZ173" s="210"/>
      <c r="BA173" s="210"/>
      <c r="BB173" s="210"/>
      <c r="BC173" s="210"/>
      <c r="BD173" s="210"/>
      <c r="BE173" s="210"/>
      <c r="BF173" s="210"/>
      <c r="BG173" s="210"/>
      <c r="BH173" s="210"/>
      <c r="BI173" s="210"/>
      <c r="BJ173" s="185" t="s">
        <v>4649</v>
      </c>
      <c r="BK173" s="185" t="s">
        <v>4650</v>
      </c>
      <c r="BL173" s="210"/>
      <c r="BM173" s="210"/>
      <c r="BN173" s="210"/>
      <c r="BO173" s="210"/>
      <c r="BP173" s="210"/>
      <c r="BQ173" s="210"/>
      <c r="BR173" s="210"/>
      <c r="BS173" s="210"/>
      <c r="BT173" s="185" t="s">
        <v>4651</v>
      </c>
      <c r="BU173" s="210"/>
      <c r="BV173" s="210"/>
      <c r="BW173" s="209"/>
      <c r="BX173" s="209"/>
      <c r="BY173" s="209"/>
      <c r="BZ173" s="211"/>
      <c r="CA173" s="211"/>
      <c r="CB173" s="211"/>
      <c r="CC173" s="211"/>
      <c r="CD173" s="211"/>
      <c r="CE173" s="211"/>
      <c r="CF173" s="211"/>
      <c r="CG173" s="211"/>
      <c r="CH173" s="211"/>
      <c r="CI173" s="211"/>
      <c r="CJ173" s="211"/>
      <c r="CK173" s="211"/>
      <c r="CL173" s="211"/>
      <c r="CM173" s="211"/>
      <c r="CN173" s="211"/>
      <c r="CO173" s="211"/>
      <c r="CP173" s="211"/>
      <c r="CQ173" s="211"/>
      <c r="CR173" s="211"/>
      <c r="CS173" s="187" t="s">
        <v>4652</v>
      </c>
      <c r="CT173" s="187" t="s">
        <v>4653</v>
      </c>
      <c r="CU173" s="211"/>
      <c r="CV173" s="211"/>
      <c r="CW173" s="211"/>
      <c r="CX173" s="211"/>
      <c r="CY173" s="211"/>
      <c r="CZ173" s="211"/>
      <c r="DA173" s="211"/>
      <c r="DB173" s="211"/>
      <c r="DC173" s="187" t="s">
        <v>4654</v>
      </c>
      <c r="DD173" s="211"/>
      <c r="DE173" s="211"/>
      <c r="DF173"/>
      <c r="DG173" s="73"/>
    </row>
    <row r="174" spans="33:111" ht="15.75" hidden="1" customHeight="1">
      <c r="AG174" s="73"/>
      <c r="AH174" s="209"/>
      <c r="AI174" s="209"/>
      <c r="AJ174" s="209"/>
      <c r="AK174" s="209"/>
      <c r="AL174" s="181" t="str">
        <f t="shared" si="4"/>
        <v>Texhuacán</v>
      </c>
      <c r="AM174" s="181" t="str">
        <f t="shared" si="5"/>
        <v>30171</v>
      </c>
      <c r="AN174"/>
      <c r="AO174" s="209"/>
      <c r="AP174" s="148">
        <v>172</v>
      </c>
      <c r="AQ174" s="210"/>
      <c r="AR174" s="210"/>
      <c r="AS174" s="210"/>
      <c r="AT174" s="210"/>
      <c r="AU174" s="210"/>
      <c r="AV174" s="210"/>
      <c r="AW174" s="210"/>
      <c r="AX174" s="210"/>
      <c r="AY174" s="210"/>
      <c r="AZ174" s="210"/>
      <c r="BA174" s="210"/>
      <c r="BB174" s="210"/>
      <c r="BC174" s="210"/>
      <c r="BD174" s="210"/>
      <c r="BE174" s="210"/>
      <c r="BF174" s="210"/>
      <c r="BG174" s="210"/>
      <c r="BH174" s="210"/>
      <c r="BI174" s="210"/>
      <c r="BJ174" s="185" t="s">
        <v>4655</v>
      </c>
      <c r="BK174" s="185" t="s">
        <v>4656</v>
      </c>
      <c r="BL174" s="210"/>
      <c r="BM174" s="210"/>
      <c r="BN174" s="210"/>
      <c r="BO174" s="210"/>
      <c r="BP174" s="210"/>
      <c r="BQ174" s="210"/>
      <c r="BR174" s="210"/>
      <c r="BS174" s="210"/>
      <c r="BT174" s="185" t="s">
        <v>4657</v>
      </c>
      <c r="BU174" s="210"/>
      <c r="BV174" s="210"/>
      <c r="BW174" s="209"/>
      <c r="BX174" s="209"/>
      <c r="BY174" s="209"/>
      <c r="BZ174" s="211"/>
      <c r="CA174" s="211"/>
      <c r="CB174" s="211"/>
      <c r="CC174" s="211"/>
      <c r="CD174" s="211"/>
      <c r="CE174" s="211"/>
      <c r="CF174" s="211"/>
      <c r="CG174" s="211"/>
      <c r="CH174" s="211"/>
      <c r="CI174" s="211"/>
      <c r="CJ174" s="211"/>
      <c r="CK174" s="211"/>
      <c r="CL174" s="211"/>
      <c r="CM174" s="211"/>
      <c r="CN174" s="211"/>
      <c r="CO174" s="211"/>
      <c r="CP174" s="211"/>
      <c r="CQ174" s="211"/>
      <c r="CR174" s="211"/>
      <c r="CS174" s="187" t="s">
        <v>4658</v>
      </c>
      <c r="CT174" s="187" t="s">
        <v>4659</v>
      </c>
      <c r="CU174" s="211"/>
      <c r="CV174" s="211"/>
      <c r="CW174" s="211"/>
      <c r="CX174" s="211"/>
      <c r="CY174" s="211"/>
      <c r="CZ174" s="211"/>
      <c r="DA174" s="211"/>
      <c r="DB174" s="211"/>
      <c r="DC174" s="187" t="s">
        <v>4660</v>
      </c>
      <c r="DD174" s="211"/>
      <c r="DE174" s="211"/>
      <c r="DF174"/>
      <c r="DG174" s="73"/>
    </row>
    <row r="175" spans="33:111" ht="15.75" hidden="1" customHeight="1">
      <c r="AG175" s="73"/>
      <c r="AH175" s="209"/>
      <c r="AI175" s="209"/>
      <c r="AJ175" s="209"/>
      <c r="AK175" s="209"/>
      <c r="AL175" s="181" t="str">
        <f t="shared" si="4"/>
        <v>Texistepec</v>
      </c>
      <c r="AM175" s="181" t="str">
        <f t="shared" si="5"/>
        <v>30172</v>
      </c>
      <c r="AN175"/>
      <c r="AO175" s="209"/>
      <c r="AP175" s="148">
        <v>173</v>
      </c>
      <c r="AQ175" s="210"/>
      <c r="AR175" s="210"/>
      <c r="AS175" s="210"/>
      <c r="AT175" s="210"/>
      <c r="AU175" s="210"/>
      <c r="AV175" s="210"/>
      <c r="AW175" s="210"/>
      <c r="AX175" s="210"/>
      <c r="AY175" s="210"/>
      <c r="AZ175" s="210"/>
      <c r="BA175" s="210"/>
      <c r="BB175" s="210"/>
      <c r="BC175" s="210"/>
      <c r="BD175" s="210"/>
      <c r="BE175" s="210"/>
      <c r="BF175" s="210"/>
      <c r="BG175" s="210"/>
      <c r="BH175" s="210"/>
      <c r="BI175" s="210"/>
      <c r="BJ175" s="185" t="s">
        <v>4661</v>
      </c>
      <c r="BK175" s="185" t="s">
        <v>4662</v>
      </c>
      <c r="BL175" s="210"/>
      <c r="BM175" s="210"/>
      <c r="BN175" s="210"/>
      <c r="BO175" s="210"/>
      <c r="BP175" s="210"/>
      <c r="BQ175" s="210"/>
      <c r="BR175" s="210"/>
      <c r="BS175" s="210"/>
      <c r="BT175" s="185" t="s">
        <v>4663</v>
      </c>
      <c r="BU175" s="210"/>
      <c r="BV175" s="210"/>
      <c r="BW175" s="209"/>
      <c r="BX175" s="209"/>
      <c r="BY175" s="209"/>
      <c r="BZ175" s="211"/>
      <c r="CA175" s="211"/>
      <c r="CB175" s="211"/>
      <c r="CC175" s="211"/>
      <c r="CD175" s="211"/>
      <c r="CE175" s="211"/>
      <c r="CF175" s="211"/>
      <c r="CG175" s="211"/>
      <c r="CH175" s="211"/>
      <c r="CI175" s="211"/>
      <c r="CJ175" s="211"/>
      <c r="CK175" s="211"/>
      <c r="CL175" s="211"/>
      <c r="CM175" s="211"/>
      <c r="CN175" s="211"/>
      <c r="CO175" s="211"/>
      <c r="CP175" s="211"/>
      <c r="CQ175" s="211"/>
      <c r="CR175" s="211"/>
      <c r="CS175" s="187" t="s">
        <v>4664</v>
      </c>
      <c r="CT175" s="187" t="s">
        <v>4665</v>
      </c>
      <c r="CU175" s="211"/>
      <c r="CV175" s="211"/>
      <c r="CW175" s="211"/>
      <c r="CX175" s="211"/>
      <c r="CY175" s="211"/>
      <c r="CZ175" s="211"/>
      <c r="DA175" s="211"/>
      <c r="DB175" s="211"/>
      <c r="DC175" s="187" t="s">
        <v>4666</v>
      </c>
      <c r="DD175" s="211"/>
      <c r="DE175" s="211"/>
      <c r="DF175"/>
      <c r="DG175" s="73"/>
    </row>
    <row r="176" spans="33:111" ht="15.75" hidden="1" customHeight="1">
      <c r="AG176" s="73"/>
      <c r="AH176" s="209"/>
      <c r="AI176" s="209"/>
      <c r="AJ176" s="209"/>
      <c r="AK176" s="209"/>
      <c r="AL176" s="181" t="str">
        <f t="shared" si="4"/>
        <v>Tezonapa</v>
      </c>
      <c r="AM176" s="181" t="str">
        <f t="shared" si="5"/>
        <v>30173</v>
      </c>
      <c r="AN176"/>
      <c r="AO176" s="209"/>
      <c r="AP176" s="148">
        <v>174</v>
      </c>
      <c r="AQ176" s="210"/>
      <c r="AR176" s="210"/>
      <c r="AS176" s="210"/>
      <c r="AT176" s="210"/>
      <c r="AU176" s="210"/>
      <c r="AV176" s="210"/>
      <c r="AW176" s="210"/>
      <c r="AX176" s="210"/>
      <c r="AY176" s="210"/>
      <c r="AZ176" s="210"/>
      <c r="BA176" s="210"/>
      <c r="BB176" s="210"/>
      <c r="BC176" s="210"/>
      <c r="BD176" s="210"/>
      <c r="BE176" s="210"/>
      <c r="BF176" s="210"/>
      <c r="BG176" s="210"/>
      <c r="BH176" s="210"/>
      <c r="BI176" s="210"/>
      <c r="BJ176" s="185" t="s">
        <v>4667</v>
      </c>
      <c r="BK176" s="185" t="s">
        <v>4668</v>
      </c>
      <c r="BL176" s="210"/>
      <c r="BM176" s="210"/>
      <c r="BN176" s="210"/>
      <c r="BO176" s="210"/>
      <c r="BP176" s="210"/>
      <c r="BQ176" s="210"/>
      <c r="BR176" s="210"/>
      <c r="BS176" s="210"/>
      <c r="BT176" s="185" t="s">
        <v>4669</v>
      </c>
      <c r="BU176" s="210"/>
      <c r="BV176" s="210"/>
      <c r="BW176" s="209"/>
      <c r="BX176" s="209"/>
      <c r="BY176" s="209"/>
      <c r="BZ176" s="211"/>
      <c r="CA176" s="211"/>
      <c r="CB176" s="211"/>
      <c r="CC176" s="211"/>
      <c r="CD176" s="211"/>
      <c r="CE176" s="211"/>
      <c r="CF176" s="211"/>
      <c r="CG176" s="211"/>
      <c r="CH176" s="211"/>
      <c r="CI176" s="211"/>
      <c r="CJ176" s="211"/>
      <c r="CK176" s="211"/>
      <c r="CL176" s="211"/>
      <c r="CM176" s="211"/>
      <c r="CN176" s="211"/>
      <c r="CO176" s="211"/>
      <c r="CP176" s="211"/>
      <c r="CQ176" s="211"/>
      <c r="CR176" s="211"/>
      <c r="CS176" s="187" t="s">
        <v>4670</v>
      </c>
      <c r="CT176" s="189" t="s">
        <v>4671</v>
      </c>
      <c r="CU176" s="211"/>
      <c r="CV176" s="211"/>
      <c r="CW176" s="211"/>
      <c r="CX176" s="211"/>
      <c r="CY176" s="211"/>
      <c r="CZ176" s="211"/>
      <c r="DA176" s="211"/>
      <c r="DB176" s="211"/>
      <c r="DC176" s="187" t="s">
        <v>4672</v>
      </c>
      <c r="DD176" s="211"/>
      <c r="DE176" s="211"/>
      <c r="DF176"/>
      <c r="DG176" s="73"/>
    </row>
    <row r="177" spans="33:111" ht="15.75" hidden="1" customHeight="1">
      <c r="AG177" s="73"/>
      <c r="AH177" s="209"/>
      <c r="AI177" s="209"/>
      <c r="AJ177" s="209"/>
      <c r="AK177" s="209"/>
      <c r="AL177" s="181" t="str">
        <f t="shared" si="4"/>
        <v>Tierra Blanca</v>
      </c>
      <c r="AM177" s="181" t="str">
        <f t="shared" si="5"/>
        <v>30174</v>
      </c>
      <c r="AN177"/>
      <c r="AO177" s="209"/>
      <c r="AP177" s="148">
        <v>175</v>
      </c>
      <c r="AQ177" s="210"/>
      <c r="AR177" s="210"/>
      <c r="AS177" s="210"/>
      <c r="AT177" s="210"/>
      <c r="AU177" s="210"/>
      <c r="AV177" s="210"/>
      <c r="AW177" s="210"/>
      <c r="AX177" s="210"/>
      <c r="AY177" s="210"/>
      <c r="AZ177" s="210"/>
      <c r="BA177" s="210"/>
      <c r="BB177" s="210"/>
      <c r="BC177" s="210"/>
      <c r="BD177" s="210"/>
      <c r="BE177" s="210"/>
      <c r="BF177" s="210"/>
      <c r="BG177" s="210"/>
      <c r="BH177" s="210"/>
      <c r="BI177" s="210"/>
      <c r="BJ177" s="185" t="s">
        <v>4673</v>
      </c>
      <c r="BK177" s="185" t="s">
        <v>4674</v>
      </c>
      <c r="BL177" s="210"/>
      <c r="BM177" s="210"/>
      <c r="BN177" s="210"/>
      <c r="BO177" s="210"/>
      <c r="BP177" s="210"/>
      <c r="BQ177" s="210"/>
      <c r="BR177" s="210"/>
      <c r="BS177" s="210"/>
      <c r="BT177" s="185" t="s">
        <v>4675</v>
      </c>
      <c r="BU177" s="210"/>
      <c r="BV177" s="210"/>
      <c r="BW177" s="209"/>
      <c r="BX177" s="209"/>
      <c r="BY177" s="209"/>
      <c r="BZ177" s="211"/>
      <c r="CA177" s="211"/>
      <c r="CB177" s="211"/>
      <c r="CC177" s="211"/>
      <c r="CD177" s="211"/>
      <c r="CE177" s="211"/>
      <c r="CF177" s="211"/>
      <c r="CG177" s="211"/>
      <c r="CH177" s="211"/>
      <c r="CI177" s="211"/>
      <c r="CJ177" s="211"/>
      <c r="CK177" s="211"/>
      <c r="CL177" s="211"/>
      <c r="CM177" s="211"/>
      <c r="CN177" s="211"/>
      <c r="CO177" s="211"/>
      <c r="CP177" s="211"/>
      <c r="CQ177" s="211"/>
      <c r="CR177" s="211"/>
      <c r="CS177" s="187" t="s">
        <v>4676</v>
      </c>
      <c r="CT177" s="187" t="s">
        <v>4677</v>
      </c>
      <c r="CU177" s="211"/>
      <c r="CV177" s="211"/>
      <c r="CW177" s="211"/>
      <c r="CX177" s="211"/>
      <c r="CY177" s="211"/>
      <c r="CZ177" s="211"/>
      <c r="DA177" s="211"/>
      <c r="DB177" s="211"/>
      <c r="DC177" s="187" t="s">
        <v>2698</v>
      </c>
      <c r="DD177" s="211"/>
      <c r="DE177" s="211"/>
      <c r="DF177"/>
      <c r="DG177" s="73"/>
    </row>
    <row r="178" spans="33:111" ht="15.75" hidden="1" customHeight="1">
      <c r="AG178" s="73"/>
      <c r="AH178" s="209"/>
      <c r="AI178" s="209"/>
      <c r="AJ178" s="209"/>
      <c r="AK178" s="209"/>
      <c r="AL178" s="181" t="str">
        <f t="shared" si="4"/>
        <v>Tihuatlán</v>
      </c>
      <c r="AM178" s="181" t="str">
        <f t="shared" si="5"/>
        <v>30175</v>
      </c>
      <c r="AN178"/>
      <c r="AO178" s="209"/>
      <c r="AP178" s="148">
        <v>176</v>
      </c>
      <c r="AQ178" s="210"/>
      <c r="AR178" s="210"/>
      <c r="AS178" s="210"/>
      <c r="AT178" s="210"/>
      <c r="AU178" s="210"/>
      <c r="AV178" s="210"/>
      <c r="AW178" s="210"/>
      <c r="AX178" s="210"/>
      <c r="AY178" s="210"/>
      <c r="AZ178" s="210"/>
      <c r="BA178" s="210"/>
      <c r="BB178" s="210"/>
      <c r="BC178" s="210"/>
      <c r="BD178" s="210"/>
      <c r="BE178" s="210"/>
      <c r="BF178" s="210"/>
      <c r="BG178" s="210"/>
      <c r="BH178" s="210"/>
      <c r="BI178" s="210"/>
      <c r="BJ178" s="185" t="s">
        <v>4678</v>
      </c>
      <c r="BK178" s="185" t="s">
        <v>4679</v>
      </c>
      <c r="BL178" s="210"/>
      <c r="BM178" s="210"/>
      <c r="BN178" s="210"/>
      <c r="BO178" s="210"/>
      <c r="BP178" s="210"/>
      <c r="BQ178" s="210"/>
      <c r="BR178" s="210"/>
      <c r="BS178" s="210"/>
      <c r="BT178" s="185" t="s">
        <v>4680</v>
      </c>
      <c r="BU178" s="210"/>
      <c r="BV178" s="210"/>
      <c r="BW178" s="209"/>
      <c r="BX178" s="209"/>
      <c r="BY178" s="209"/>
      <c r="BZ178" s="211"/>
      <c r="CA178" s="211"/>
      <c r="CB178" s="211"/>
      <c r="CC178" s="211"/>
      <c r="CD178" s="211"/>
      <c r="CE178" s="211"/>
      <c r="CF178" s="211"/>
      <c r="CG178" s="211"/>
      <c r="CH178" s="211"/>
      <c r="CI178" s="211"/>
      <c r="CJ178" s="211"/>
      <c r="CK178" s="211"/>
      <c r="CL178" s="211"/>
      <c r="CM178" s="211"/>
      <c r="CN178" s="211"/>
      <c r="CO178" s="211"/>
      <c r="CP178" s="211"/>
      <c r="CQ178" s="211"/>
      <c r="CR178" s="211"/>
      <c r="CS178" s="187" t="s">
        <v>4681</v>
      </c>
      <c r="CT178" s="187" t="s">
        <v>4682</v>
      </c>
      <c r="CU178" s="211"/>
      <c r="CV178" s="211"/>
      <c r="CW178" s="211"/>
      <c r="CX178" s="211"/>
      <c r="CY178" s="211"/>
      <c r="CZ178" s="211"/>
      <c r="DA178" s="211"/>
      <c r="DB178" s="211"/>
      <c r="DC178" s="187" t="s">
        <v>4683</v>
      </c>
      <c r="DD178" s="211"/>
      <c r="DE178" s="211"/>
      <c r="DF178"/>
      <c r="DG178" s="73"/>
    </row>
    <row r="179" spans="33:111" ht="15.75" hidden="1" customHeight="1">
      <c r="AG179" s="73"/>
      <c r="AH179" s="209"/>
      <c r="AI179" s="209"/>
      <c r="AJ179" s="209"/>
      <c r="AK179" s="209"/>
      <c r="AL179" s="181" t="str">
        <f t="shared" si="4"/>
        <v>Tlacojalpan</v>
      </c>
      <c r="AM179" s="181" t="str">
        <f t="shared" si="5"/>
        <v>30176</v>
      </c>
      <c r="AN179"/>
      <c r="AO179" s="209"/>
      <c r="AP179" s="148">
        <v>177</v>
      </c>
      <c r="AQ179" s="210"/>
      <c r="AR179" s="210"/>
      <c r="AS179" s="210"/>
      <c r="AT179" s="210"/>
      <c r="AU179" s="210"/>
      <c r="AV179" s="210"/>
      <c r="AW179" s="210"/>
      <c r="AX179" s="210"/>
      <c r="AY179" s="210"/>
      <c r="AZ179" s="210"/>
      <c r="BA179" s="210"/>
      <c r="BB179" s="210"/>
      <c r="BC179" s="210"/>
      <c r="BD179" s="210"/>
      <c r="BE179" s="210"/>
      <c r="BF179" s="210"/>
      <c r="BG179" s="210"/>
      <c r="BH179" s="210"/>
      <c r="BI179" s="210"/>
      <c r="BJ179" s="185" t="s">
        <v>4684</v>
      </c>
      <c r="BK179" s="185" t="s">
        <v>4685</v>
      </c>
      <c r="BL179" s="210"/>
      <c r="BM179" s="210"/>
      <c r="BN179" s="210"/>
      <c r="BO179" s="210"/>
      <c r="BP179" s="210"/>
      <c r="BQ179" s="210"/>
      <c r="BR179" s="210"/>
      <c r="BS179" s="210"/>
      <c r="BT179" s="185" t="s">
        <v>4686</v>
      </c>
      <c r="BU179" s="210"/>
      <c r="BV179" s="210"/>
      <c r="BW179" s="209"/>
      <c r="BX179" s="209"/>
      <c r="BY179" s="209"/>
      <c r="BZ179" s="211"/>
      <c r="CA179" s="211"/>
      <c r="CB179" s="211"/>
      <c r="CC179" s="211"/>
      <c r="CD179" s="211"/>
      <c r="CE179" s="211"/>
      <c r="CF179" s="211"/>
      <c r="CG179" s="211"/>
      <c r="CH179" s="211"/>
      <c r="CI179" s="211"/>
      <c r="CJ179" s="211"/>
      <c r="CK179" s="211"/>
      <c r="CL179" s="211"/>
      <c r="CM179" s="211"/>
      <c r="CN179" s="211"/>
      <c r="CO179" s="211"/>
      <c r="CP179" s="211"/>
      <c r="CQ179" s="211"/>
      <c r="CR179" s="211"/>
      <c r="CS179" s="187" t="s">
        <v>4687</v>
      </c>
      <c r="CT179" s="187" t="s">
        <v>4688</v>
      </c>
      <c r="CU179" s="211"/>
      <c r="CV179" s="211"/>
      <c r="CW179" s="211"/>
      <c r="CX179" s="211"/>
      <c r="CY179" s="211"/>
      <c r="CZ179" s="211"/>
      <c r="DA179" s="211"/>
      <c r="DB179" s="211"/>
      <c r="DC179" s="187" t="s">
        <v>4689</v>
      </c>
      <c r="DD179" s="211"/>
      <c r="DE179" s="211"/>
      <c r="DF179"/>
      <c r="DG179" s="73"/>
    </row>
    <row r="180" spans="33:111" ht="15.75" hidden="1" customHeight="1">
      <c r="AG180" s="73"/>
      <c r="AH180" s="209"/>
      <c r="AI180" s="209"/>
      <c r="AJ180" s="209"/>
      <c r="AK180" s="209"/>
      <c r="AL180" s="181" t="str">
        <f t="shared" si="4"/>
        <v>Tlacolulan</v>
      </c>
      <c r="AM180" s="181" t="str">
        <f t="shared" si="5"/>
        <v>30177</v>
      </c>
      <c r="AN180"/>
      <c r="AO180" s="209"/>
      <c r="AP180" s="148">
        <v>178</v>
      </c>
      <c r="AQ180" s="210"/>
      <c r="AR180" s="210"/>
      <c r="AS180" s="210"/>
      <c r="AT180" s="210"/>
      <c r="AU180" s="210"/>
      <c r="AV180" s="210"/>
      <c r="AW180" s="210"/>
      <c r="AX180" s="210"/>
      <c r="AY180" s="210"/>
      <c r="AZ180" s="210"/>
      <c r="BA180" s="210"/>
      <c r="BB180" s="210"/>
      <c r="BC180" s="210"/>
      <c r="BD180" s="210"/>
      <c r="BE180" s="210"/>
      <c r="BF180" s="210"/>
      <c r="BG180" s="210"/>
      <c r="BH180" s="210"/>
      <c r="BI180" s="210"/>
      <c r="BJ180" s="185" t="s">
        <v>4690</v>
      </c>
      <c r="BK180" s="185" t="s">
        <v>4691</v>
      </c>
      <c r="BL180" s="210"/>
      <c r="BM180" s="210"/>
      <c r="BN180" s="210"/>
      <c r="BO180" s="210"/>
      <c r="BP180" s="210"/>
      <c r="BQ180" s="210"/>
      <c r="BR180" s="210"/>
      <c r="BS180" s="210"/>
      <c r="BT180" s="185" t="s">
        <v>4692</v>
      </c>
      <c r="BU180" s="210"/>
      <c r="BV180" s="210"/>
      <c r="BW180" s="209"/>
      <c r="BX180" s="209"/>
      <c r="BY180" s="209"/>
      <c r="BZ180" s="211"/>
      <c r="CA180" s="211"/>
      <c r="CB180" s="211"/>
      <c r="CC180" s="211"/>
      <c r="CD180" s="211"/>
      <c r="CE180" s="211"/>
      <c r="CF180" s="211"/>
      <c r="CG180" s="211"/>
      <c r="CH180" s="211"/>
      <c r="CI180" s="211"/>
      <c r="CJ180" s="211"/>
      <c r="CK180" s="211"/>
      <c r="CL180" s="211"/>
      <c r="CM180" s="211"/>
      <c r="CN180" s="211"/>
      <c r="CO180" s="211"/>
      <c r="CP180" s="211"/>
      <c r="CQ180" s="211"/>
      <c r="CR180" s="211"/>
      <c r="CS180" s="187" t="s">
        <v>4693</v>
      </c>
      <c r="CT180" s="187" t="s">
        <v>4694</v>
      </c>
      <c r="CU180" s="211"/>
      <c r="CV180" s="211"/>
      <c r="CW180" s="211"/>
      <c r="CX180" s="211"/>
      <c r="CY180" s="211"/>
      <c r="CZ180" s="211"/>
      <c r="DA180" s="211"/>
      <c r="DB180" s="211"/>
      <c r="DC180" s="187" t="s">
        <v>4695</v>
      </c>
      <c r="DD180" s="211"/>
      <c r="DE180" s="211"/>
      <c r="DF180"/>
      <c r="DG180" s="73"/>
    </row>
    <row r="181" spans="33:111" ht="15.75" hidden="1" customHeight="1">
      <c r="AG181" s="73"/>
      <c r="AH181" s="209"/>
      <c r="AI181" s="209"/>
      <c r="AJ181" s="209"/>
      <c r="AK181" s="209"/>
      <c r="AL181" s="181" t="str">
        <f t="shared" si="4"/>
        <v>Tlacotalpan</v>
      </c>
      <c r="AM181" s="181" t="str">
        <f t="shared" si="5"/>
        <v>30178</v>
      </c>
      <c r="AN181"/>
      <c r="AO181" s="209"/>
      <c r="AP181" s="148">
        <v>179</v>
      </c>
      <c r="AQ181" s="210"/>
      <c r="AR181" s="210"/>
      <c r="AS181" s="210"/>
      <c r="AT181" s="210"/>
      <c r="AU181" s="210"/>
      <c r="AV181" s="210"/>
      <c r="AW181" s="210"/>
      <c r="AX181" s="210"/>
      <c r="AY181" s="210"/>
      <c r="AZ181" s="210"/>
      <c r="BA181" s="210"/>
      <c r="BB181" s="210"/>
      <c r="BC181" s="210"/>
      <c r="BD181" s="210"/>
      <c r="BE181" s="210"/>
      <c r="BF181" s="210"/>
      <c r="BG181" s="210"/>
      <c r="BH181" s="210"/>
      <c r="BI181" s="210"/>
      <c r="BJ181" s="185" t="s">
        <v>4696</v>
      </c>
      <c r="BK181" s="185" t="s">
        <v>4697</v>
      </c>
      <c r="BL181" s="210"/>
      <c r="BM181" s="210"/>
      <c r="BN181" s="210"/>
      <c r="BO181" s="210"/>
      <c r="BP181" s="210"/>
      <c r="BQ181" s="210"/>
      <c r="BR181" s="210"/>
      <c r="BS181" s="210"/>
      <c r="BT181" s="185" t="s">
        <v>4698</v>
      </c>
      <c r="BU181" s="210"/>
      <c r="BV181" s="210"/>
      <c r="BW181" s="209"/>
      <c r="BX181" s="209"/>
      <c r="BY181" s="209"/>
      <c r="BZ181" s="211"/>
      <c r="CA181" s="211"/>
      <c r="CB181" s="211"/>
      <c r="CC181" s="211"/>
      <c r="CD181" s="211"/>
      <c r="CE181" s="211"/>
      <c r="CF181" s="211"/>
      <c r="CG181" s="211"/>
      <c r="CH181" s="211"/>
      <c r="CI181" s="211"/>
      <c r="CJ181" s="211"/>
      <c r="CK181" s="211"/>
      <c r="CL181" s="211"/>
      <c r="CM181" s="211"/>
      <c r="CN181" s="211"/>
      <c r="CO181" s="211"/>
      <c r="CP181" s="211"/>
      <c r="CQ181" s="211"/>
      <c r="CR181" s="211"/>
      <c r="CS181" s="187" t="s">
        <v>4699</v>
      </c>
      <c r="CT181" s="187" t="s">
        <v>4700</v>
      </c>
      <c r="CU181" s="211"/>
      <c r="CV181" s="211"/>
      <c r="CW181" s="211"/>
      <c r="CX181" s="211"/>
      <c r="CY181" s="211"/>
      <c r="CZ181" s="211"/>
      <c r="DA181" s="211"/>
      <c r="DB181" s="211"/>
      <c r="DC181" s="187" t="s">
        <v>4701</v>
      </c>
      <c r="DD181" s="211"/>
      <c r="DE181" s="211"/>
      <c r="DF181"/>
      <c r="DG181" s="73"/>
    </row>
    <row r="182" spans="33:111" ht="15.75" hidden="1" customHeight="1">
      <c r="AG182" s="73"/>
      <c r="AH182" s="209"/>
      <c r="AI182" s="209"/>
      <c r="AJ182" s="209"/>
      <c r="AK182" s="209"/>
      <c r="AL182" s="181" t="str">
        <f t="shared" si="4"/>
        <v>Tlacotepec de Mejía</v>
      </c>
      <c r="AM182" s="181" t="str">
        <f t="shared" si="5"/>
        <v>30179</v>
      </c>
      <c r="AN182"/>
      <c r="AO182" s="209"/>
      <c r="AP182" s="148">
        <v>180</v>
      </c>
      <c r="AQ182" s="210"/>
      <c r="AR182" s="210"/>
      <c r="AS182" s="210"/>
      <c r="AT182" s="210"/>
      <c r="AU182" s="210"/>
      <c r="AV182" s="210"/>
      <c r="AW182" s="210"/>
      <c r="AX182" s="210"/>
      <c r="AY182" s="210"/>
      <c r="AZ182" s="210"/>
      <c r="BA182" s="210"/>
      <c r="BB182" s="210"/>
      <c r="BC182" s="210"/>
      <c r="BD182" s="210"/>
      <c r="BE182" s="210"/>
      <c r="BF182" s="210"/>
      <c r="BG182" s="210"/>
      <c r="BH182" s="210"/>
      <c r="BI182" s="210"/>
      <c r="BJ182" s="185" t="s">
        <v>4702</v>
      </c>
      <c r="BK182" s="185" t="s">
        <v>4703</v>
      </c>
      <c r="BL182" s="210"/>
      <c r="BM182" s="210"/>
      <c r="BN182" s="210"/>
      <c r="BO182" s="210"/>
      <c r="BP182" s="210"/>
      <c r="BQ182" s="210"/>
      <c r="BR182" s="210"/>
      <c r="BS182" s="210"/>
      <c r="BT182" s="185" t="s">
        <v>4704</v>
      </c>
      <c r="BU182" s="210"/>
      <c r="BV182" s="210"/>
      <c r="BW182" s="209"/>
      <c r="BX182" s="209"/>
      <c r="BY182" s="209"/>
      <c r="BZ182" s="211"/>
      <c r="CA182" s="211"/>
      <c r="CB182" s="211"/>
      <c r="CC182" s="211"/>
      <c r="CD182" s="211"/>
      <c r="CE182" s="211"/>
      <c r="CF182" s="211"/>
      <c r="CG182" s="211"/>
      <c r="CH182" s="211"/>
      <c r="CI182" s="211"/>
      <c r="CJ182" s="211"/>
      <c r="CK182" s="211"/>
      <c r="CL182" s="211"/>
      <c r="CM182" s="211"/>
      <c r="CN182" s="211"/>
      <c r="CO182" s="211"/>
      <c r="CP182" s="211"/>
      <c r="CQ182" s="211"/>
      <c r="CR182" s="211"/>
      <c r="CS182" s="187" t="s">
        <v>4705</v>
      </c>
      <c r="CT182" s="187" t="s">
        <v>4706</v>
      </c>
      <c r="CU182" s="211"/>
      <c r="CV182" s="211"/>
      <c r="CW182" s="211"/>
      <c r="CX182" s="211"/>
      <c r="CY182" s="211"/>
      <c r="CZ182" s="211"/>
      <c r="DA182" s="211"/>
      <c r="DB182" s="211"/>
      <c r="DC182" s="187" t="s">
        <v>4707</v>
      </c>
      <c r="DD182" s="211"/>
      <c r="DE182" s="211"/>
      <c r="DF182"/>
      <c r="DG182" s="73"/>
    </row>
    <row r="183" spans="33:111" ht="15.75" hidden="1" customHeight="1">
      <c r="AG183" s="73"/>
      <c r="AH183" s="209"/>
      <c r="AI183" s="209"/>
      <c r="AJ183" s="209"/>
      <c r="AK183" s="209"/>
      <c r="AL183" s="181" t="str">
        <f t="shared" si="4"/>
        <v>Tlachichilco</v>
      </c>
      <c r="AM183" s="181" t="str">
        <f t="shared" si="5"/>
        <v>30180</v>
      </c>
      <c r="AN183"/>
      <c r="AO183" s="209"/>
      <c r="AP183" s="148">
        <v>181</v>
      </c>
      <c r="AQ183" s="210"/>
      <c r="AR183" s="210"/>
      <c r="AS183" s="210"/>
      <c r="AT183" s="210"/>
      <c r="AU183" s="210"/>
      <c r="AV183" s="210"/>
      <c r="AW183" s="210"/>
      <c r="AX183" s="210"/>
      <c r="AY183" s="210"/>
      <c r="AZ183" s="210"/>
      <c r="BA183" s="210"/>
      <c r="BB183" s="210"/>
      <c r="BC183" s="210"/>
      <c r="BD183" s="210"/>
      <c r="BE183" s="210"/>
      <c r="BF183" s="210"/>
      <c r="BG183" s="210"/>
      <c r="BH183" s="210"/>
      <c r="BI183" s="210"/>
      <c r="BJ183" s="185" t="s">
        <v>4708</v>
      </c>
      <c r="BK183" s="185" t="s">
        <v>4709</v>
      </c>
      <c r="BL183" s="210"/>
      <c r="BM183" s="210"/>
      <c r="BN183" s="210"/>
      <c r="BO183" s="210"/>
      <c r="BP183" s="210"/>
      <c r="BQ183" s="210"/>
      <c r="BR183" s="210"/>
      <c r="BS183" s="210"/>
      <c r="BT183" s="185" t="s">
        <v>4710</v>
      </c>
      <c r="BU183" s="210"/>
      <c r="BV183" s="210"/>
      <c r="BW183" s="209"/>
      <c r="BX183" s="209"/>
      <c r="BY183" s="209"/>
      <c r="BZ183" s="211"/>
      <c r="CA183" s="211"/>
      <c r="CB183" s="211"/>
      <c r="CC183" s="211"/>
      <c r="CD183" s="211"/>
      <c r="CE183" s="211"/>
      <c r="CF183" s="211"/>
      <c r="CG183" s="211"/>
      <c r="CH183" s="211"/>
      <c r="CI183" s="211"/>
      <c r="CJ183" s="211"/>
      <c r="CK183" s="211"/>
      <c r="CL183" s="211"/>
      <c r="CM183" s="211"/>
      <c r="CN183" s="211"/>
      <c r="CO183" s="211"/>
      <c r="CP183" s="211"/>
      <c r="CQ183" s="211"/>
      <c r="CR183" s="211"/>
      <c r="CS183" s="187" t="s">
        <v>4711</v>
      </c>
      <c r="CT183" s="187" t="s">
        <v>4712</v>
      </c>
      <c r="CU183" s="211"/>
      <c r="CV183" s="211"/>
      <c r="CW183" s="211"/>
      <c r="CX183" s="211"/>
      <c r="CY183" s="211"/>
      <c r="CZ183" s="211"/>
      <c r="DA183" s="211"/>
      <c r="DB183" s="211"/>
      <c r="DC183" s="187" t="s">
        <v>4713</v>
      </c>
      <c r="DD183" s="211"/>
      <c r="DE183" s="211"/>
      <c r="DF183"/>
      <c r="DG183" s="73"/>
    </row>
    <row r="184" spans="33:111" ht="15.75" hidden="1" customHeight="1">
      <c r="AG184" s="73"/>
      <c r="AH184" s="209"/>
      <c r="AI184" s="209"/>
      <c r="AJ184" s="209"/>
      <c r="AK184" s="209"/>
      <c r="AL184" s="181" t="str">
        <f t="shared" si="4"/>
        <v>Tlalixcoyan</v>
      </c>
      <c r="AM184" s="181" t="str">
        <f t="shared" si="5"/>
        <v>30181</v>
      </c>
      <c r="AN184"/>
      <c r="AO184" s="209"/>
      <c r="AP184" s="148">
        <v>182</v>
      </c>
      <c r="AQ184" s="210"/>
      <c r="AR184" s="210"/>
      <c r="AS184" s="210"/>
      <c r="AT184" s="210"/>
      <c r="AU184" s="210"/>
      <c r="AV184" s="210"/>
      <c r="AW184" s="210"/>
      <c r="AX184" s="210"/>
      <c r="AY184" s="210"/>
      <c r="AZ184" s="210"/>
      <c r="BA184" s="210"/>
      <c r="BB184" s="210"/>
      <c r="BC184" s="210"/>
      <c r="BD184" s="210"/>
      <c r="BE184" s="210"/>
      <c r="BF184" s="210"/>
      <c r="BG184" s="210"/>
      <c r="BH184" s="210"/>
      <c r="BI184" s="210"/>
      <c r="BJ184" s="185" t="s">
        <v>4714</v>
      </c>
      <c r="BK184" s="185" t="s">
        <v>4715</v>
      </c>
      <c r="BL184" s="210"/>
      <c r="BM184" s="210"/>
      <c r="BN184" s="210"/>
      <c r="BO184" s="210"/>
      <c r="BP184" s="210"/>
      <c r="BQ184" s="210"/>
      <c r="BR184" s="210"/>
      <c r="BS184" s="210"/>
      <c r="BT184" s="185" t="s">
        <v>4716</v>
      </c>
      <c r="BU184" s="210"/>
      <c r="BV184" s="210"/>
      <c r="BW184" s="209"/>
      <c r="BX184" s="209"/>
      <c r="BY184" s="209"/>
      <c r="BZ184" s="211"/>
      <c r="CA184" s="211"/>
      <c r="CB184" s="211"/>
      <c r="CC184" s="211"/>
      <c r="CD184" s="211"/>
      <c r="CE184" s="211"/>
      <c r="CF184" s="211"/>
      <c r="CG184" s="211"/>
      <c r="CH184" s="211"/>
      <c r="CI184" s="211"/>
      <c r="CJ184" s="211"/>
      <c r="CK184" s="211"/>
      <c r="CL184" s="211"/>
      <c r="CM184" s="211"/>
      <c r="CN184" s="211"/>
      <c r="CO184" s="211"/>
      <c r="CP184" s="211"/>
      <c r="CQ184" s="211"/>
      <c r="CR184" s="211"/>
      <c r="CS184" s="187" t="s">
        <v>4717</v>
      </c>
      <c r="CT184" s="187" t="s">
        <v>4718</v>
      </c>
      <c r="CU184" s="211"/>
      <c r="CV184" s="211"/>
      <c r="CW184" s="211"/>
      <c r="CX184" s="211"/>
      <c r="CY184" s="211"/>
      <c r="CZ184" s="211"/>
      <c r="DA184" s="211"/>
      <c r="DB184" s="211"/>
      <c r="DC184" s="187" t="s">
        <v>4719</v>
      </c>
      <c r="DD184" s="211"/>
      <c r="DE184" s="211"/>
      <c r="DF184"/>
      <c r="DG184" s="73"/>
    </row>
    <row r="185" spans="33:111" ht="15.75" hidden="1" customHeight="1">
      <c r="AG185" s="73"/>
      <c r="AH185" s="209"/>
      <c r="AI185" s="209"/>
      <c r="AJ185" s="209"/>
      <c r="AK185" s="209"/>
      <c r="AL185" s="181" t="str">
        <f t="shared" si="4"/>
        <v>Tlalnelhuayocan</v>
      </c>
      <c r="AM185" s="181" t="str">
        <f t="shared" si="5"/>
        <v>30182</v>
      </c>
      <c r="AN185"/>
      <c r="AO185" s="209"/>
      <c r="AP185" s="148">
        <v>183</v>
      </c>
      <c r="AQ185" s="210"/>
      <c r="AR185" s="210"/>
      <c r="AS185" s="210"/>
      <c r="AT185" s="210"/>
      <c r="AU185" s="210"/>
      <c r="AV185" s="210"/>
      <c r="AW185" s="210"/>
      <c r="AX185" s="210"/>
      <c r="AY185" s="210"/>
      <c r="AZ185" s="210"/>
      <c r="BA185" s="210"/>
      <c r="BB185" s="210"/>
      <c r="BC185" s="210"/>
      <c r="BD185" s="210"/>
      <c r="BE185" s="210"/>
      <c r="BF185" s="210"/>
      <c r="BG185" s="210"/>
      <c r="BH185" s="210"/>
      <c r="BI185" s="210"/>
      <c r="BJ185" s="185" t="s">
        <v>4720</v>
      </c>
      <c r="BK185" s="185" t="s">
        <v>4721</v>
      </c>
      <c r="BL185" s="210"/>
      <c r="BM185" s="210"/>
      <c r="BN185" s="210"/>
      <c r="BO185" s="210"/>
      <c r="BP185" s="210"/>
      <c r="BQ185" s="210"/>
      <c r="BR185" s="210"/>
      <c r="BS185" s="210"/>
      <c r="BT185" s="185" t="s">
        <v>4722</v>
      </c>
      <c r="BU185" s="210"/>
      <c r="BV185" s="210"/>
      <c r="BW185" s="209"/>
      <c r="BX185" s="209"/>
      <c r="BY185" s="209"/>
      <c r="BZ185" s="211"/>
      <c r="CA185" s="211"/>
      <c r="CB185" s="211"/>
      <c r="CC185" s="211"/>
      <c r="CD185" s="211"/>
      <c r="CE185" s="211"/>
      <c r="CF185" s="211"/>
      <c r="CG185" s="211"/>
      <c r="CH185" s="211"/>
      <c r="CI185" s="211"/>
      <c r="CJ185" s="211"/>
      <c r="CK185" s="211"/>
      <c r="CL185" s="211"/>
      <c r="CM185" s="211"/>
      <c r="CN185" s="211"/>
      <c r="CO185" s="211"/>
      <c r="CP185" s="211"/>
      <c r="CQ185" s="211"/>
      <c r="CR185" s="211"/>
      <c r="CS185" s="187" t="s">
        <v>4723</v>
      </c>
      <c r="CT185" s="187" t="s">
        <v>4724</v>
      </c>
      <c r="CU185" s="211"/>
      <c r="CV185" s="211"/>
      <c r="CW185" s="211"/>
      <c r="CX185" s="211"/>
      <c r="CY185" s="211"/>
      <c r="CZ185" s="211"/>
      <c r="DA185" s="211"/>
      <c r="DB185" s="211"/>
      <c r="DC185" s="187" t="s">
        <v>4725</v>
      </c>
      <c r="DD185" s="211"/>
      <c r="DE185" s="211"/>
      <c r="DF185"/>
      <c r="DG185" s="73"/>
    </row>
    <row r="186" spans="33:111" ht="15.75" hidden="1" customHeight="1">
      <c r="AG186" s="73"/>
      <c r="AH186" s="209"/>
      <c r="AI186" s="209"/>
      <c r="AJ186" s="209"/>
      <c r="AK186" s="209"/>
      <c r="AL186" s="181" t="str">
        <f t="shared" si="4"/>
        <v>Tlapacoyan</v>
      </c>
      <c r="AM186" s="181" t="str">
        <f t="shared" si="5"/>
        <v>30183</v>
      </c>
      <c r="AN186"/>
      <c r="AO186" s="209"/>
      <c r="AP186" s="148">
        <v>184</v>
      </c>
      <c r="AQ186" s="210"/>
      <c r="AR186" s="210"/>
      <c r="AS186" s="210"/>
      <c r="AT186" s="210"/>
      <c r="AU186" s="210"/>
      <c r="AV186" s="210"/>
      <c r="AW186" s="210"/>
      <c r="AX186" s="210"/>
      <c r="AY186" s="210"/>
      <c r="AZ186" s="210"/>
      <c r="BA186" s="210"/>
      <c r="BB186" s="210"/>
      <c r="BC186" s="210"/>
      <c r="BD186" s="210"/>
      <c r="BE186" s="210"/>
      <c r="BF186" s="210"/>
      <c r="BG186" s="210"/>
      <c r="BH186" s="210"/>
      <c r="BI186" s="210"/>
      <c r="BJ186" s="185" t="s">
        <v>4726</v>
      </c>
      <c r="BK186" s="185" t="s">
        <v>4727</v>
      </c>
      <c r="BL186" s="210"/>
      <c r="BM186" s="210"/>
      <c r="BN186" s="210"/>
      <c r="BO186" s="210"/>
      <c r="BP186" s="210"/>
      <c r="BQ186" s="210"/>
      <c r="BR186" s="210"/>
      <c r="BS186" s="210"/>
      <c r="BT186" s="185" t="s">
        <v>4728</v>
      </c>
      <c r="BU186" s="210"/>
      <c r="BV186" s="210"/>
      <c r="BW186" s="209"/>
      <c r="BX186" s="209"/>
      <c r="BY186" s="209"/>
      <c r="BZ186" s="211"/>
      <c r="CA186" s="211"/>
      <c r="CB186" s="211"/>
      <c r="CC186" s="211"/>
      <c r="CD186" s="211"/>
      <c r="CE186" s="211"/>
      <c r="CF186" s="211"/>
      <c r="CG186" s="211"/>
      <c r="CH186" s="211"/>
      <c r="CI186" s="211"/>
      <c r="CJ186" s="211"/>
      <c r="CK186" s="211"/>
      <c r="CL186" s="211"/>
      <c r="CM186" s="211"/>
      <c r="CN186" s="211"/>
      <c r="CO186" s="211"/>
      <c r="CP186" s="211"/>
      <c r="CQ186" s="211"/>
      <c r="CR186" s="211"/>
      <c r="CS186" s="187" t="s">
        <v>4729</v>
      </c>
      <c r="CT186" s="187" t="s">
        <v>4730</v>
      </c>
      <c r="CU186" s="211"/>
      <c r="CV186" s="211"/>
      <c r="CW186" s="211"/>
      <c r="CX186" s="211"/>
      <c r="CY186" s="211"/>
      <c r="CZ186" s="211"/>
      <c r="DA186" s="211"/>
      <c r="DB186" s="211"/>
      <c r="DC186" s="187" t="s">
        <v>4731</v>
      </c>
      <c r="DD186" s="211"/>
      <c r="DE186" s="211"/>
      <c r="DF186"/>
      <c r="DG186" s="73"/>
    </row>
    <row r="187" spans="33:111" ht="15.75" hidden="1" customHeight="1">
      <c r="AG187" s="73"/>
      <c r="AH187" s="209"/>
      <c r="AI187" s="209"/>
      <c r="AJ187" s="209"/>
      <c r="AK187" s="209"/>
      <c r="AL187" s="181" t="str">
        <f t="shared" si="4"/>
        <v>Tlaquilpa</v>
      </c>
      <c r="AM187" s="181" t="str">
        <f t="shared" si="5"/>
        <v>30184</v>
      </c>
      <c r="AN187"/>
      <c r="AO187" s="209"/>
      <c r="AP187" s="148">
        <v>185</v>
      </c>
      <c r="AQ187" s="210"/>
      <c r="AR187" s="210"/>
      <c r="AS187" s="210"/>
      <c r="AT187" s="210"/>
      <c r="AU187" s="210"/>
      <c r="AV187" s="210"/>
      <c r="AW187" s="210"/>
      <c r="AX187" s="210"/>
      <c r="AY187" s="210"/>
      <c r="AZ187" s="210"/>
      <c r="BA187" s="210"/>
      <c r="BB187" s="210"/>
      <c r="BC187" s="210"/>
      <c r="BD187" s="210"/>
      <c r="BE187" s="210"/>
      <c r="BF187" s="210"/>
      <c r="BG187" s="210"/>
      <c r="BH187" s="210"/>
      <c r="BI187" s="210"/>
      <c r="BJ187" s="185" t="s">
        <v>4732</v>
      </c>
      <c r="BK187" s="185" t="s">
        <v>4733</v>
      </c>
      <c r="BL187" s="210"/>
      <c r="BM187" s="210"/>
      <c r="BN187" s="210"/>
      <c r="BO187" s="210"/>
      <c r="BP187" s="210"/>
      <c r="BQ187" s="210"/>
      <c r="BR187" s="210"/>
      <c r="BS187" s="210"/>
      <c r="BT187" s="185" t="s">
        <v>4734</v>
      </c>
      <c r="BU187" s="210"/>
      <c r="BV187" s="210"/>
      <c r="BW187" s="209"/>
      <c r="BX187" s="209"/>
      <c r="BY187" s="209"/>
      <c r="BZ187" s="211"/>
      <c r="CA187" s="211"/>
      <c r="CB187" s="211"/>
      <c r="CC187" s="211"/>
      <c r="CD187" s="211"/>
      <c r="CE187" s="211"/>
      <c r="CF187" s="211"/>
      <c r="CG187" s="211"/>
      <c r="CH187" s="211"/>
      <c r="CI187" s="211"/>
      <c r="CJ187" s="211"/>
      <c r="CK187" s="211"/>
      <c r="CL187" s="211"/>
      <c r="CM187" s="211"/>
      <c r="CN187" s="211"/>
      <c r="CO187" s="211"/>
      <c r="CP187" s="211"/>
      <c r="CQ187" s="211"/>
      <c r="CR187" s="211"/>
      <c r="CS187" s="187" t="s">
        <v>4735</v>
      </c>
      <c r="CT187" s="187" t="s">
        <v>4736</v>
      </c>
      <c r="CU187" s="211"/>
      <c r="CV187" s="211"/>
      <c r="CW187" s="211"/>
      <c r="CX187" s="211"/>
      <c r="CY187" s="211"/>
      <c r="CZ187" s="211"/>
      <c r="DA187" s="211"/>
      <c r="DB187" s="211"/>
      <c r="DC187" s="187" t="s">
        <v>4737</v>
      </c>
      <c r="DD187" s="211"/>
      <c r="DE187" s="211"/>
      <c r="DF187"/>
      <c r="DG187" s="73"/>
    </row>
    <row r="188" spans="33:111" ht="15.75" hidden="1" customHeight="1">
      <c r="AG188" s="73"/>
      <c r="AH188" s="209"/>
      <c r="AI188" s="209"/>
      <c r="AJ188" s="209"/>
      <c r="AK188" s="209"/>
      <c r="AL188" s="181" t="str">
        <f t="shared" si="4"/>
        <v>Tlilapan</v>
      </c>
      <c r="AM188" s="181" t="str">
        <f t="shared" si="5"/>
        <v>30185</v>
      </c>
      <c r="AN188"/>
      <c r="AO188" s="209"/>
      <c r="AP188" s="148">
        <v>186</v>
      </c>
      <c r="AQ188" s="210"/>
      <c r="AR188" s="210"/>
      <c r="AS188" s="210"/>
      <c r="AT188" s="210"/>
      <c r="AU188" s="210"/>
      <c r="AV188" s="210"/>
      <c r="AW188" s="210"/>
      <c r="AX188" s="210"/>
      <c r="AY188" s="210"/>
      <c r="AZ188" s="210"/>
      <c r="BA188" s="210"/>
      <c r="BB188" s="210"/>
      <c r="BC188" s="210"/>
      <c r="BD188" s="210"/>
      <c r="BE188" s="210"/>
      <c r="BF188" s="210"/>
      <c r="BG188" s="210"/>
      <c r="BH188" s="210"/>
      <c r="BI188" s="210"/>
      <c r="BJ188" s="185" t="s">
        <v>4738</v>
      </c>
      <c r="BK188" s="185" t="s">
        <v>4739</v>
      </c>
      <c r="BL188" s="210"/>
      <c r="BM188" s="210"/>
      <c r="BN188" s="210"/>
      <c r="BO188" s="210"/>
      <c r="BP188" s="210"/>
      <c r="BQ188" s="210"/>
      <c r="BR188" s="210"/>
      <c r="BS188" s="210"/>
      <c r="BT188" s="185" t="s">
        <v>4740</v>
      </c>
      <c r="BU188" s="210"/>
      <c r="BV188" s="210"/>
      <c r="BW188" s="209"/>
      <c r="BX188" s="209"/>
      <c r="BY188" s="209"/>
      <c r="BZ188" s="211"/>
      <c r="CA188" s="211"/>
      <c r="CB188" s="211"/>
      <c r="CC188" s="211"/>
      <c r="CD188" s="211"/>
      <c r="CE188" s="211"/>
      <c r="CF188" s="211"/>
      <c r="CG188" s="211"/>
      <c r="CH188" s="211"/>
      <c r="CI188" s="211"/>
      <c r="CJ188" s="211"/>
      <c r="CK188" s="211"/>
      <c r="CL188" s="211"/>
      <c r="CM188" s="211"/>
      <c r="CN188" s="211"/>
      <c r="CO188" s="211"/>
      <c r="CP188" s="211"/>
      <c r="CQ188" s="211"/>
      <c r="CR188" s="211"/>
      <c r="CS188" s="187" t="s">
        <v>4741</v>
      </c>
      <c r="CT188" s="187" t="s">
        <v>4742</v>
      </c>
      <c r="CU188" s="211"/>
      <c r="CV188" s="211"/>
      <c r="CW188" s="211"/>
      <c r="CX188" s="211"/>
      <c r="CY188" s="211"/>
      <c r="CZ188" s="211"/>
      <c r="DA188" s="211"/>
      <c r="DB188" s="211"/>
      <c r="DC188" s="187" t="s">
        <v>4743</v>
      </c>
      <c r="DD188" s="211"/>
      <c r="DE188" s="211"/>
      <c r="DF188"/>
      <c r="DG188" s="73"/>
    </row>
    <row r="189" spans="33:111" ht="15.75" hidden="1" customHeight="1">
      <c r="AG189" s="73"/>
      <c r="AH189" s="209"/>
      <c r="AI189" s="209"/>
      <c r="AJ189" s="209"/>
      <c r="AK189" s="209"/>
      <c r="AL189" s="181" t="str">
        <f t="shared" si="4"/>
        <v>Tomatlán</v>
      </c>
      <c r="AM189" s="181" t="str">
        <f t="shared" si="5"/>
        <v>30186</v>
      </c>
      <c r="AN189"/>
      <c r="AO189" s="209"/>
      <c r="AP189" s="148">
        <v>187</v>
      </c>
      <c r="AQ189" s="210"/>
      <c r="AR189" s="210"/>
      <c r="AS189" s="210"/>
      <c r="AT189" s="210"/>
      <c r="AU189" s="210"/>
      <c r="AV189" s="210"/>
      <c r="AW189" s="210"/>
      <c r="AX189" s="210"/>
      <c r="AY189" s="210"/>
      <c r="AZ189" s="210"/>
      <c r="BA189" s="210"/>
      <c r="BB189" s="210"/>
      <c r="BC189" s="210"/>
      <c r="BD189" s="210"/>
      <c r="BE189" s="210"/>
      <c r="BF189" s="210"/>
      <c r="BG189" s="210"/>
      <c r="BH189" s="210"/>
      <c r="BI189" s="210"/>
      <c r="BJ189" s="185" t="s">
        <v>4744</v>
      </c>
      <c r="BK189" s="185" t="s">
        <v>4745</v>
      </c>
      <c r="BL189" s="210"/>
      <c r="BM189" s="210"/>
      <c r="BN189" s="210"/>
      <c r="BO189" s="210"/>
      <c r="BP189" s="210"/>
      <c r="BQ189" s="210"/>
      <c r="BR189" s="210"/>
      <c r="BS189" s="210"/>
      <c r="BT189" s="185" t="s">
        <v>4746</v>
      </c>
      <c r="BU189" s="210"/>
      <c r="BV189" s="210"/>
      <c r="BW189" s="209"/>
      <c r="BX189" s="209"/>
      <c r="BY189" s="209"/>
      <c r="BZ189" s="211"/>
      <c r="CA189" s="211"/>
      <c r="CB189" s="211"/>
      <c r="CC189" s="211"/>
      <c r="CD189" s="211"/>
      <c r="CE189" s="211"/>
      <c r="CF189" s="211"/>
      <c r="CG189" s="211"/>
      <c r="CH189" s="211"/>
      <c r="CI189" s="211"/>
      <c r="CJ189" s="211"/>
      <c r="CK189" s="211"/>
      <c r="CL189" s="211"/>
      <c r="CM189" s="211"/>
      <c r="CN189" s="211"/>
      <c r="CO189" s="211"/>
      <c r="CP189" s="211"/>
      <c r="CQ189" s="211"/>
      <c r="CR189" s="211"/>
      <c r="CS189" s="187" t="s">
        <v>4747</v>
      </c>
      <c r="CT189" s="187" t="s">
        <v>4748</v>
      </c>
      <c r="CU189" s="211"/>
      <c r="CV189" s="211"/>
      <c r="CW189" s="211"/>
      <c r="CX189" s="211"/>
      <c r="CY189" s="211"/>
      <c r="CZ189" s="211"/>
      <c r="DA189" s="211"/>
      <c r="DB189" s="211"/>
      <c r="DC189" s="187" t="s">
        <v>4059</v>
      </c>
      <c r="DD189" s="211"/>
      <c r="DE189" s="211"/>
      <c r="DF189"/>
      <c r="DG189" s="73"/>
    </row>
    <row r="190" spans="33:111" ht="15.75" hidden="1" customHeight="1">
      <c r="AG190" s="73"/>
      <c r="AH190" s="209"/>
      <c r="AI190" s="209"/>
      <c r="AJ190" s="209"/>
      <c r="AK190" s="209"/>
      <c r="AL190" s="181" t="str">
        <f t="shared" si="4"/>
        <v>Tonayán</v>
      </c>
      <c r="AM190" s="181" t="str">
        <f t="shared" si="5"/>
        <v>30187</v>
      </c>
      <c r="AN190"/>
      <c r="AO190" s="209"/>
      <c r="AP190" s="148">
        <v>188</v>
      </c>
      <c r="AQ190" s="210"/>
      <c r="AR190" s="210"/>
      <c r="AS190" s="210"/>
      <c r="AT190" s="210"/>
      <c r="AU190" s="210"/>
      <c r="AV190" s="210"/>
      <c r="AW190" s="210"/>
      <c r="AX190" s="210"/>
      <c r="AY190" s="210"/>
      <c r="AZ190" s="210"/>
      <c r="BA190" s="210"/>
      <c r="BB190" s="210"/>
      <c r="BC190" s="210"/>
      <c r="BD190" s="210"/>
      <c r="BE190" s="210"/>
      <c r="BF190" s="210"/>
      <c r="BG190" s="210"/>
      <c r="BH190" s="210"/>
      <c r="BI190" s="210"/>
      <c r="BJ190" s="185" t="s">
        <v>4749</v>
      </c>
      <c r="BK190" s="185" t="s">
        <v>4750</v>
      </c>
      <c r="BL190" s="210"/>
      <c r="BM190" s="210"/>
      <c r="BN190" s="210"/>
      <c r="BO190" s="210"/>
      <c r="BP190" s="210"/>
      <c r="BQ190" s="210"/>
      <c r="BR190" s="210"/>
      <c r="BS190" s="210"/>
      <c r="BT190" s="185" t="s">
        <v>4751</v>
      </c>
      <c r="BU190" s="210"/>
      <c r="BV190" s="210"/>
      <c r="BW190" s="209"/>
      <c r="BX190" s="209"/>
      <c r="BY190" s="209"/>
      <c r="BZ190" s="211"/>
      <c r="CA190" s="211"/>
      <c r="CB190" s="211"/>
      <c r="CC190" s="211"/>
      <c r="CD190" s="211"/>
      <c r="CE190" s="211"/>
      <c r="CF190" s="211"/>
      <c r="CG190" s="211"/>
      <c r="CH190" s="211"/>
      <c r="CI190" s="211"/>
      <c r="CJ190" s="211"/>
      <c r="CK190" s="211"/>
      <c r="CL190" s="211"/>
      <c r="CM190" s="211"/>
      <c r="CN190" s="211"/>
      <c r="CO190" s="211"/>
      <c r="CP190" s="211"/>
      <c r="CQ190" s="211"/>
      <c r="CR190" s="211"/>
      <c r="CS190" s="187" t="s">
        <v>4752</v>
      </c>
      <c r="CT190" s="187" t="s">
        <v>2478</v>
      </c>
      <c r="CU190" s="211"/>
      <c r="CV190" s="211"/>
      <c r="CW190" s="211"/>
      <c r="CX190" s="211"/>
      <c r="CY190" s="211"/>
      <c r="CZ190" s="211"/>
      <c r="DA190" s="211"/>
      <c r="DB190" s="211"/>
      <c r="DC190" s="187" t="s">
        <v>4753</v>
      </c>
      <c r="DD190" s="211"/>
      <c r="DE190" s="211"/>
      <c r="DF190"/>
      <c r="DG190" s="73"/>
    </row>
    <row r="191" spans="33:111" ht="15.75" hidden="1" customHeight="1">
      <c r="AG191" s="73"/>
      <c r="AH191" s="209"/>
      <c r="AI191" s="209"/>
      <c r="AJ191" s="209"/>
      <c r="AK191" s="209"/>
      <c r="AL191" s="181" t="str">
        <f t="shared" si="4"/>
        <v>Totutla</v>
      </c>
      <c r="AM191" s="181" t="str">
        <f t="shared" si="5"/>
        <v>30188</v>
      </c>
      <c r="AN191"/>
      <c r="AO191" s="209"/>
      <c r="AP191" s="148">
        <v>189</v>
      </c>
      <c r="AQ191" s="210"/>
      <c r="AR191" s="210"/>
      <c r="AS191" s="210"/>
      <c r="AT191" s="210"/>
      <c r="AU191" s="210"/>
      <c r="AV191" s="210"/>
      <c r="AW191" s="210"/>
      <c r="AX191" s="210"/>
      <c r="AY191" s="210"/>
      <c r="AZ191" s="210"/>
      <c r="BA191" s="210"/>
      <c r="BB191" s="210"/>
      <c r="BC191" s="210"/>
      <c r="BD191" s="210"/>
      <c r="BE191" s="210"/>
      <c r="BF191" s="210"/>
      <c r="BG191" s="210"/>
      <c r="BH191" s="210"/>
      <c r="BI191" s="210"/>
      <c r="BJ191" s="185" t="s">
        <v>4754</v>
      </c>
      <c r="BK191" s="185" t="s">
        <v>4755</v>
      </c>
      <c r="BL191" s="210"/>
      <c r="BM191" s="210"/>
      <c r="BN191" s="210"/>
      <c r="BO191" s="210"/>
      <c r="BP191" s="210"/>
      <c r="BQ191" s="210"/>
      <c r="BR191" s="210"/>
      <c r="BS191" s="210"/>
      <c r="BT191" s="185" t="s">
        <v>4756</v>
      </c>
      <c r="BU191" s="210"/>
      <c r="BV191" s="210"/>
      <c r="BW191" s="209"/>
      <c r="BX191" s="209"/>
      <c r="BY191" s="209"/>
      <c r="BZ191" s="211"/>
      <c r="CA191" s="211"/>
      <c r="CB191" s="211"/>
      <c r="CC191" s="211"/>
      <c r="CD191" s="211"/>
      <c r="CE191" s="211"/>
      <c r="CF191" s="211"/>
      <c r="CG191" s="211"/>
      <c r="CH191" s="211"/>
      <c r="CI191" s="211"/>
      <c r="CJ191" s="211"/>
      <c r="CK191" s="211"/>
      <c r="CL191" s="211"/>
      <c r="CM191" s="211"/>
      <c r="CN191" s="211"/>
      <c r="CO191" s="211"/>
      <c r="CP191" s="211"/>
      <c r="CQ191" s="211"/>
      <c r="CR191" s="211"/>
      <c r="CS191" s="187" t="s">
        <v>4757</v>
      </c>
      <c r="CT191" s="187" t="s">
        <v>4758</v>
      </c>
      <c r="CU191" s="211"/>
      <c r="CV191" s="211"/>
      <c r="CW191" s="211"/>
      <c r="CX191" s="211"/>
      <c r="CY191" s="211"/>
      <c r="CZ191" s="211"/>
      <c r="DA191" s="211"/>
      <c r="DB191" s="211"/>
      <c r="DC191" s="187" t="s">
        <v>4759</v>
      </c>
      <c r="DD191" s="211"/>
      <c r="DE191" s="211"/>
      <c r="DF191"/>
      <c r="DG191" s="73"/>
    </row>
    <row r="192" spans="33:111" ht="15.75" hidden="1" customHeight="1">
      <c r="AG192" s="73"/>
      <c r="AH192" s="209"/>
      <c r="AI192" s="209"/>
      <c r="AJ192" s="209"/>
      <c r="AK192" s="209"/>
      <c r="AL192" s="181" t="str">
        <f t="shared" si="4"/>
        <v>Tuxpan</v>
      </c>
      <c r="AM192" s="181" t="str">
        <f t="shared" si="5"/>
        <v>30189</v>
      </c>
      <c r="AN192"/>
      <c r="AO192" s="209"/>
      <c r="AP192" s="148">
        <v>190</v>
      </c>
      <c r="AQ192" s="210"/>
      <c r="AR192" s="210"/>
      <c r="AS192" s="210"/>
      <c r="AT192" s="210"/>
      <c r="AU192" s="210"/>
      <c r="AV192" s="210"/>
      <c r="AW192" s="210"/>
      <c r="AX192" s="210"/>
      <c r="AY192" s="210"/>
      <c r="AZ192" s="210"/>
      <c r="BA192" s="210"/>
      <c r="BB192" s="210"/>
      <c r="BC192" s="210"/>
      <c r="BD192" s="210"/>
      <c r="BE192" s="210"/>
      <c r="BF192" s="210"/>
      <c r="BG192" s="210"/>
      <c r="BH192" s="210"/>
      <c r="BI192" s="210"/>
      <c r="BJ192" s="185" t="s">
        <v>4760</v>
      </c>
      <c r="BK192" s="185" t="s">
        <v>4761</v>
      </c>
      <c r="BL192" s="210"/>
      <c r="BM192" s="210"/>
      <c r="BN192" s="210"/>
      <c r="BO192" s="210"/>
      <c r="BP192" s="210"/>
      <c r="BQ192" s="210"/>
      <c r="BR192" s="210"/>
      <c r="BS192" s="210"/>
      <c r="BT192" s="185" t="s">
        <v>4762</v>
      </c>
      <c r="BU192" s="210"/>
      <c r="BV192" s="210"/>
      <c r="BW192" s="209"/>
      <c r="BX192" s="209"/>
      <c r="BY192" s="209"/>
      <c r="BZ192" s="211"/>
      <c r="CA192" s="211"/>
      <c r="CB192" s="211"/>
      <c r="CC192" s="211"/>
      <c r="CD192" s="211"/>
      <c r="CE192" s="211"/>
      <c r="CF192" s="211"/>
      <c r="CG192" s="211"/>
      <c r="CH192" s="211"/>
      <c r="CI192" s="211"/>
      <c r="CJ192" s="211"/>
      <c r="CK192" s="211"/>
      <c r="CL192" s="211"/>
      <c r="CM192" s="211"/>
      <c r="CN192" s="211"/>
      <c r="CO192" s="211"/>
      <c r="CP192" s="211"/>
      <c r="CQ192" s="211"/>
      <c r="CR192" s="211"/>
      <c r="CS192" s="187" t="s">
        <v>4763</v>
      </c>
      <c r="CT192" s="187" t="s">
        <v>4764</v>
      </c>
      <c r="CU192" s="211"/>
      <c r="CV192" s="211"/>
      <c r="CW192" s="211"/>
      <c r="CX192" s="211"/>
      <c r="CY192" s="211"/>
      <c r="CZ192" s="211"/>
      <c r="DA192" s="211"/>
      <c r="DB192" s="211"/>
      <c r="DC192" s="187" t="s">
        <v>1811</v>
      </c>
      <c r="DD192" s="211"/>
      <c r="DE192" s="211"/>
      <c r="DF192"/>
      <c r="DG192" s="73"/>
    </row>
    <row r="193" spans="33:111" ht="15.75" hidden="1" customHeight="1">
      <c r="AG193" s="73"/>
      <c r="AH193" s="209"/>
      <c r="AI193" s="209"/>
      <c r="AJ193" s="209"/>
      <c r="AK193" s="209"/>
      <c r="AL193" s="181" t="str">
        <f t="shared" si="4"/>
        <v>Tuxtilla</v>
      </c>
      <c r="AM193" s="181" t="str">
        <f t="shared" si="5"/>
        <v>30190</v>
      </c>
      <c r="AN193"/>
      <c r="AO193" s="209"/>
      <c r="AP193" s="148">
        <v>191</v>
      </c>
      <c r="AQ193" s="210"/>
      <c r="AR193" s="210"/>
      <c r="AS193" s="210"/>
      <c r="AT193" s="210"/>
      <c r="AU193" s="210"/>
      <c r="AV193" s="210"/>
      <c r="AW193" s="210"/>
      <c r="AX193" s="210"/>
      <c r="AY193" s="210"/>
      <c r="AZ193" s="210"/>
      <c r="BA193" s="210"/>
      <c r="BB193" s="210"/>
      <c r="BC193" s="210"/>
      <c r="BD193" s="210"/>
      <c r="BE193" s="210"/>
      <c r="BF193" s="210"/>
      <c r="BG193" s="210"/>
      <c r="BH193" s="210"/>
      <c r="BI193" s="210"/>
      <c r="BJ193" s="185" t="s">
        <v>4765</v>
      </c>
      <c r="BK193" s="185" t="s">
        <v>4766</v>
      </c>
      <c r="BL193" s="210"/>
      <c r="BM193" s="210"/>
      <c r="BN193" s="210"/>
      <c r="BO193" s="210"/>
      <c r="BP193" s="210"/>
      <c r="BQ193" s="210"/>
      <c r="BR193" s="210"/>
      <c r="BS193" s="210"/>
      <c r="BT193" s="185" t="s">
        <v>4767</v>
      </c>
      <c r="BU193" s="210"/>
      <c r="BV193" s="210"/>
      <c r="BW193" s="209"/>
      <c r="BX193" s="209"/>
      <c r="BY193" s="209"/>
      <c r="BZ193" s="211"/>
      <c r="CA193" s="211"/>
      <c r="CB193" s="211"/>
      <c r="CC193" s="211"/>
      <c r="CD193" s="211"/>
      <c r="CE193" s="211"/>
      <c r="CF193" s="211"/>
      <c r="CG193" s="211"/>
      <c r="CH193" s="211"/>
      <c r="CI193" s="211"/>
      <c r="CJ193" s="211"/>
      <c r="CK193" s="211"/>
      <c r="CL193" s="211"/>
      <c r="CM193" s="211"/>
      <c r="CN193" s="211"/>
      <c r="CO193" s="211"/>
      <c r="CP193" s="211"/>
      <c r="CQ193" s="211"/>
      <c r="CR193" s="211"/>
      <c r="CS193" s="187" t="s">
        <v>4768</v>
      </c>
      <c r="CT193" s="187" t="s">
        <v>4769</v>
      </c>
      <c r="CU193" s="211"/>
      <c r="CV193" s="211"/>
      <c r="CW193" s="211"/>
      <c r="CX193" s="211"/>
      <c r="CY193" s="211"/>
      <c r="CZ193" s="211"/>
      <c r="DA193" s="211"/>
      <c r="DB193" s="211"/>
      <c r="DC193" s="187" t="s">
        <v>4770</v>
      </c>
      <c r="DD193" s="211"/>
      <c r="DE193" s="211"/>
      <c r="DF193"/>
      <c r="DG193" s="73"/>
    </row>
    <row r="194" spans="33:111" ht="15.75" hidden="1" customHeight="1">
      <c r="AG194" s="73"/>
      <c r="AH194" s="209"/>
      <c r="AI194" s="209"/>
      <c r="AJ194" s="209"/>
      <c r="AK194" s="209"/>
      <c r="AL194" s="181" t="str">
        <f t="shared" si="4"/>
        <v>Ursulo Galván</v>
      </c>
      <c r="AM194" s="181" t="str">
        <f t="shared" si="5"/>
        <v>30191</v>
      </c>
      <c r="AN194"/>
      <c r="AO194" s="209"/>
      <c r="AP194" s="148">
        <v>192</v>
      </c>
      <c r="AQ194" s="210"/>
      <c r="AR194" s="210"/>
      <c r="AS194" s="210"/>
      <c r="AT194" s="210"/>
      <c r="AU194" s="210"/>
      <c r="AV194" s="210"/>
      <c r="AW194" s="210"/>
      <c r="AX194" s="210"/>
      <c r="AY194" s="210"/>
      <c r="AZ194" s="210"/>
      <c r="BA194" s="210"/>
      <c r="BB194" s="210"/>
      <c r="BC194" s="210"/>
      <c r="BD194" s="210"/>
      <c r="BE194" s="210"/>
      <c r="BF194" s="210"/>
      <c r="BG194" s="210"/>
      <c r="BH194" s="210"/>
      <c r="BI194" s="210"/>
      <c r="BJ194" s="185" t="s">
        <v>4771</v>
      </c>
      <c r="BK194" s="185" t="s">
        <v>4772</v>
      </c>
      <c r="BL194" s="210"/>
      <c r="BM194" s="210"/>
      <c r="BN194" s="210"/>
      <c r="BO194" s="210"/>
      <c r="BP194" s="210"/>
      <c r="BQ194" s="210"/>
      <c r="BR194" s="210"/>
      <c r="BS194" s="210"/>
      <c r="BT194" s="185" t="s">
        <v>4773</v>
      </c>
      <c r="BU194" s="210"/>
      <c r="BV194" s="210"/>
      <c r="BW194" s="209"/>
      <c r="BX194" s="209"/>
      <c r="BY194" s="209"/>
      <c r="BZ194" s="211"/>
      <c r="CA194" s="211"/>
      <c r="CB194" s="211"/>
      <c r="CC194" s="211"/>
      <c r="CD194" s="211"/>
      <c r="CE194" s="211"/>
      <c r="CF194" s="211"/>
      <c r="CG194" s="211"/>
      <c r="CH194" s="211"/>
      <c r="CI194" s="211"/>
      <c r="CJ194" s="211"/>
      <c r="CK194" s="211"/>
      <c r="CL194" s="211"/>
      <c r="CM194" s="211"/>
      <c r="CN194" s="211"/>
      <c r="CO194" s="211"/>
      <c r="CP194" s="211"/>
      <c r="CQ194" s="211"/>
      <c r="CR194" s="211"/>
      <c r="CS194" s="187" t="s">
        <v>4774</v>
      </c>
      <c r="CT194" s="187" t="s">
        <v>4775</v>
      </c>
      <c r="CU194" s="211"/>
      <c r="CV194" s="211"/>
      <c r="CW194" s="211"/>
      <c r="CX194" s="211"/>
      <c r="CY194" s="211"/>
      <c r="CZ194" s="211"/>
      <c r="DA194" s="211"/>
      <c r="DB194" s="211"/>
      <c r="DC194" s="187" t="s">
        <v>4776</v>
      </c>
      <c r="DD194" s="211"/>
      <c r="DE194" s="211"/>
      <c r="DF194"/>
      <c r="DG194" s="73"/>
    </row>
    <row r="195" spans="33:111" ht="15.75" hidden="1" customHeight="1">
      <c r="AG195" s="73"/>
      <c r="AH195" s="209"/>
      <c r="AI195" s="209"/>
      <c r="AJ195" s="209"/>
      <c r="AK195" s="209"/>
      <c r="AL195" s="181" t="str">
        <f t="shared" si="4"/>
        <v>Vega de Alatorre</v>
      </c>
      <c r="AM195" s="181" t="str">
        <f t="shared" si="5"/>
        <v>30192</v>
      </c>
      <c r="AN195"/>
      <c r="AO195" s="209"/>
      <c r="AP195" s="148">
        <v>193</v>
      </c>
      <c r="AQ195" s="210"/>
      <c r="AR195" s="210"/>
      <c r="AS195" s="210"/>
      <c r="AT195" s="210"/>
      <c r="AU195" s="210"/>
      <c r="AV195" s="210"/>
      <c r="AW195" s="210"/>
      <c r="AX195" s="210"/>
      <c r="AY195" s="210"/>
      <c r="AZ195" s="210"/>
      <c r="BA195" s="210"/>
      <c r="BB195" s="210"/>
      <c r="BC195" s="210"/>
      <c r="BD195" s="210"/>
      <c r="BE195" s="210"/>
      <c r="BF195" s="210"/>
      <c r="BG195" s="210"/>
      <c r="BH195" s="210"/>
      <c r="BI195" s="210"/>
      <c r="BJ195" s="185" t="s">
        <v>4777</v>
      </c>
      <c r="BK195" s="185" t="s">
        <v>4778</v>
      </c>
      <c r="BL195" s="210"/>
      <c r="BM195" s="210"/>
      <c r="BN195" s="210"/>
      <c r="BO195" s="210"/>
      <c r="BP195" s="210"/>
      <c r="BQ195" s="210"/>
      <c r="BR195" s="210"/>
      <c r="BS195" s="210"/>
      <c r="BT195" s="185" t="s">
        <v>4779</v>
      </c>
      <c r="BU195" s="210"/>
      <c r="BV195" s="210"/>
      <c r="BW195" s="209"/>
      <c r="BX195" s="209"/>
      <c r="BY195" s="209"/>
      <c r="BZ195" s="211"/>
      <c r="CA195" s="211"/>
      <c r="CB195" s="211"/>
      <c r="CC195" s="211"/>
      <c r="CD195" s="211"/>
      <c r="CE195" s="211"/>
      <c r="CF195" s="211"/>
      <c r="CG195" s="211"/>
      <c r="CH195" s="211"/>
      <c r="CI195" s="211"/>
      <c r="CJ195" s="211"/>
      <c r="CK195" s="211"/>
      <c r="CL195" s="211"/>
      <c r="CM195" s="211"/>
      <c r="CN195" s="211"/>
      <c r="CO195" s="211"/>
      <c r="CP195" s="211"/>
      <c r="CQ195" s="211"/>
      <c r="CR195" s="211"/>
      <c r="CS195" s="187" t="s">
        <v>4780</v>
      </c>
      <c r="CT195" s="187" t="s">
        <v>4781</v>
      </c>
      <c r="CU195" s="211"/>
      <c r="CV195" s="211"/>
      <c r="CW195" s="211"/>
      <c r="CX195" s="211"/>
      <c r="CY195" s="211"/>
      <c r="CZ195" s="211"/>
      <c r="DA195" s="211"/>
      <c r="DB195" s="211"/>
      <c r="DC195" s="187" t="s">
        <v>4782</v>
      </c>
      <c r="DD195" s="211"/>
      <c r="DE195" s="211"/>
      <c r="DF195"/>
      <c r="DG195" s="73"/>
    </row>
    <row r="196" spans="33:111" ht="15.75" hidden="1" customHeight="1">
      <c r="AG196" s="73"/>
      <c r="AH196" s="209"/>
      <c r="AI196" s="209"/>
      <c r="AJ196" s="209"/>
      <c r="AK196" s="209"/>
      <c r="AL196" s="181" t="str">
        <f t="shared" ref="AL196:AL259" si="6">IFERROR(IF(HLOOKUP($N$10, $BZ$3:$DE$574, $AP196, FALSE )="", "", HLOOKUP($N$10, $BZ$3:$DE$574, $AP196, FALSE)), "")</f>
        <v>Veracruz</v>
      </c>
      <c r="AM196" s="181" t="str">
        <f t="shared" ref="AM196:AM259" si="7">IFERROR(IF(AL196="", "", HLOOKUP($N$10, $AQ$3:$BV$574, AP196, FALSE)), "")</f>
        <v>30193</v>
      </c>
      <c r="AN196"/>
      <c r="AO196" s="209"/>
      <c r="AP196" s="148">
        <v>194</v>
      </c>
      <c r="AQ196" s="210"/>
      <c r="AR196" s="210"/>
      <c r="AS196" s="210"/>
      <c r="AT196" s="210"/>
      <c r="AU196" s="210"/>
      <c r="AV196" s="210"/>
      <c r="AW196" s="210"/>
      <c r="AX196" s="210"/>
      <c r="AY196" s="210"/>
      <c r="AZ196" s="210"/>
      <c r="BA196" s="210"/>
      <c r="BB196" s="210"/>
      <c r="BC196" s="210"/>
      <c r="BD196" s="210"/>
      <c r="BE196" s="210"/>
      <c r="BF196" s="210"/>
      <c r="BG196" s="210"/>
      <c r="BH196" s="210"/>
      <c r="BI196" s="210"/>
      <c r="BJ196" s="185" t="s">
        <v>4783</v>
      </c>
      <c r="BK196" s="185" t="s">
        <v>4784</v>
      </c>
      <c r="BL196" s="210"/>
      <c r="BM196" s="210"/>
      <c r="BN196" s="210"/>
      <c r="BO196" s="210"/>
      <c r="BP196" s="210"/>
      <c r="BQ196" s="210"/>
      <c r="BR196" s="210"/>
      <c r="BS196" s="210"/>
      <c r="BT196" s="185" t="s">
        <v>4785</v>
      </c>
      <c r="BU196" s="210"/>
      <c r="BV196" s="210"/>
      <c r="BW196" s="209"/>
      <c r="BX196" s="209"/>
      <c r="BY196" s="209"/>
      <c r="BZ196" s="211"/>
      <c r="CA196" s="211"/>
      <c r="CB196" s="211"/>
      <c r="CC196" s="211"/>
      <c r="CD196" s="211"/>
      <c r="CE196" s="211"/>
      <c r="CF196" s="211"/>
      <c r="CG196" s="211"/>
      <c r="CH196" s="211"/>
      <c r="CI196" s="211"/>
      <c r="CJ196" s="211"/>
      <c r="CK196" s="211"/>
      <c r="CL196" s="211"/>
      <c r="CM196" s="211"/>
      <c r="CN196" s="211"/>
      <c r="CO196" s="211"/>
      <c r="CP196" s="211"/>
      <c r="CQ196" s="211"/>
      <c r="CR196" s="211"/>
      <c r="CS196" s="187" t="s">
        <v>4786</v>
      </c>
      <c r="CT196" s="187" t="s">
        <v>4787</v>
      </c>
      <c r="CU196" s="211"/>
      <c r="CV196" s="211"/>
      <c r="CW196" s="211"/>
      <c r="CX196" s="211"/>
      <c r="CY196" s="211"/>
      <c r="CZ196" s="211"/>
      <c r="DA196" s="211"/>
      <c r="DB196" s="211"/>
      <c r="DC196" s="187" t="s">
        <v>4788</v>
      </c>
      <c r="DD196" s="211"/>
      <c r="DE196" s="211"/>
      <c r="DF196"/>
      <c r="DG196" s="73"/>
    </row>
    <row r="197" spans="33:111" ht="15.75" hidden="1" customHeight="1">
      <c r="AG197" s="73"/>
      <c r="AH197" s="209"/>
      <c r="AI197" s="209"/>
      <c r="AJ197" s="209"/>
      <c r="AK197" s="209"/>
      <c r="AL197" s="181" t="str">
        <f t="shared" si="6"/>
        <v>Villa Aldama</v>
      </c>
      <c r="AM197" s="181" t="str">
        <f t="shared" si="7"/>
        <v>30194</v>
      </c>
      <c r="AN197"/>
      <c r="AO197" s="209"/>
      <c r="AP197" s="148">
        <v>195</v>
      </c>
      <c r="AQ197" s="210"/>
      <c r="AR197" s="210"/>
      <c r="AS197" s="210"/>
      <c r="AT197" s="210"/>
      <c r="AU197" s="210"/>
      <c r="AV197" s="210"/>
      <c r="AW197" s="210"/>
      <c r="AX197" s="210"/>
      <c r="AY197" s="210"/>
      <c r="AZ197" s="210"/>
      <c r="BA197" s="210"/>
      <c r="BB197" s="210"/>
      <c r="BC197" s="210"/>
      <c r="BD197" s="210"/>
      <c r="BE197" s="210"/>
      <c r="BF197" s="210"/>
      <c r="BG197" s="210"/>
      <c r="BH197" s="210"/>
      <c r="BI197" s="210"/>
      <c r="BJ197" s="185" t="s">
        <v>4789</v>
      </c>
      <c r="BK197" s="185" t="s">
        <v>4790</v>
      </c>
      <c r="BL197" s="210"/>
      <c r="BM197" s="210"/>
      <c r="BN197" s="210"/>
      <c r="BO197" s="210"/>
      <c r="BP197" s="210"/>
      <c r="BQ197" s="210"/>
      <c r="BR197" s="210"/>
      <c r="BS197" s="210"/>
      <c r="BT197" s="185" t="s">
        <v>4791</v>
      </c>
      <c r="BU197" s="210"/>
      <c r="BV197" s="210"/>
      <c r="BW197" s="209"/>
      <c r="BX197" s="209"/>
      <c r="BY197" s="209"/>
      <c r="BZ197" s="211"/>
      <c r="CA197" s="211"/>
      <c r="CB197" s="211"/>
      <c r="CC197" s="211"/>
      <c r="CD197" s="211"/>
      <c r="CE197" s="211"/>
      <c r="CF197" s="211"/>
      <c r="CG197" s="211"/>
      <c r="CH197" s="211"/>
      <c r="CI197" s="211"/>
      <c r="CJ197" s="211"/>
      <c r="CK197" s="211"/>
      <c r="CL197" s="211"/>
      <c r="CM197" s="211"/>
      <c r="CN197" s="211"/>
      <c r="CO197" s="211"/>
      <c r="CP197" s="211"/>
      <c r="CQ197" s="211"/>
      <c r="CR197" s="211"/>
      <c r="CS197" s="187" t="s">
        <v>1716</v>
      </c>
      <c r="CT197" s="187" t="s">
        <v>1703</v>
      </c>
      <c r="CU197" s="211"/>
      <c r="CV197" s="211"/>
      <c r="CW197" s="211"/>
      <c r="CX197" s="211"/>
      <c r="CY197" s="211"/>
      <c r="CZ197" s="211"/>
      <c r="DA197" s="211"/>
      <c r="DB197" s="211"/>
      <c r="DC197" s="187" t="s">
        <v>4792</v>
      </c>
      <c r="DD197" s="211"/>
      <c r="DE197" s="211"/>
      <c r="DF197"/>
      <c r="DG197" s="73"/>
    </row>
    <row r="198" spans="33:111" ht="15.75" hidden="1" customHeight="1">
      <c r="AG198" s="73"/>
      <c r="AH198" s="209"/>
      <c r="AI198" s="209"/>
      <c r="AJ198" s="209"/>
      <c r="AK198" s="209"/>
      <c r="AL198" s="181" t="str">
        <f t="shared" si="6"/>
        <v>Xoxocotla</v>
      </c>
      <c r="AM198" s="181" t="str">
        <f t="shared" si="7"/>
        <v>30195</v>
      </c>
      <c r="AN198"/>
      <c r="AO198" s="209"/>
      <c r="AP198" s="148">
        <v>196</v>
      </c>
      <c r="AQ198" s="210"/>
      <c r="AR198" s="210"/>
      <c r="AS198" s="210"/>
      <c r="AT198" s="210"/>
      <c r="AU198" s="210"/>
      <c r="AV198" s="210"/>
      <c r="AW198" s="210"/>
      <c r="AX198" s="210"/>
      <c r="AY198" s="210"/>
      <c r="AZ198" s="210"/>
      <c r="BA198" s="210"/>
      <c r="BB198" s="210"/>
      <c r="BC198" s="210"/>
      <c r="BD198" s="210"/>
      <c r="BE198" s="210"/>
      <c r="BF198" s="210"/>
      <c r="BG198" s="210"/>
      <c r="BH198" s="210"/>
      <c r="BI198" s="210"/>
      <c r="BJ198" s="185" t="s">
        <v>4793</v>
      </c>
      <c r="BK198" s="185" t="s">
        <v>4794</v>
      </c>
      <c r="BL198" s="210"/>
      <c r="BM198" s="210"/>
      <c r="BN198" s="210"/>
      <c r="BO198" s="210"/>
      <c r="BP198" s="210"/>
      <c r="BQ198" s="210"/>
      <c r="BR198" s="210"/>
      <c r="BS198" s="210"/>
      <c r="BT198" s="185" t="s">
        <v>4795</v>
      </c>
      <c r="BU198" s="210"/>
      <c r="BV198" s="210"/>
      <c r="BW198" s="209"/>
      <c r="BX198" s="209"/>
      <c r="BY198" s="209"/>
      <c r="BZ198" s="211"/>
      <c r="CA198" s="211"/>
      <c r="CB198" s="211"/>
      <c r="CC198" s="211"/>
      <c r="CD198" s="211"/>
      <c r="CE198" s="211"/>
      <c r="CF198" s="211"/>
      <c r="CG198" s="211"/>
      <c r="CH198" s="211"/>
      <c r="CI198" s="211"/>
      <c r="CJ198" s="211"/>
      <c r="CK198" s="211"/>
      <c r="CL198" s="211"/>
      <c r="CM198" s="211"/>
      <c r="CN198" s="211"/>
      <c r="CO198" s="211"/>
      <c r="CP198" s="211"/>
      <c r="CQ198" s="211"/>
      <c r="CR198" s="211"/>
      <c r="CS198" s="187" t="s">
        <v>4796</v>
      </c>
      <c r="CT198" s="187" t="s">
        <v>2624</v>
      </c>
      <c r="CU198" s="211"/>
      <c r="CV198" s="211"/>
      <c r="CW198" s="211"/>
      <c r="CX198" s="211"/>
      <c r="CY198" s="211"/>
      <c r="CZ198" s="211"/>
      <c r="DA198" s="211"/>
      <c r="DB198" s="211"/>
      <c r="DC198" s="187" t="s">
        <v>2513</v>
      </c>
      <c r="DD198" s="211"/>
      <c r="DE198" s="211"/>
      <c r="DF198"/>
      <c r="DG198" s="73"/>
    </row>
    <row r="199" spans="33:111" ht="15.75" hidden="1" customHeight="1">
      <c r="AG199" s="73"/>
      <c r="AH199" s="209"/>
      <c r="AI199" s="209"/>
      <c r="AJ199" s="209"/>
      <c r="AK199" s="209"/>
      <c r="AL199" s="181" t="str">
        <f t="shared" si="6"/>
        <v>Yanga</v>
      </c>
      <c r="AM199" s="181" t="str">
        <f t="shared" si="7"/>
        <v>30196</v>
      </c>
      <c r="AN199"/>
      <c r="AO199" s="209"/>
      <c r="AP199" s="148">
        <v>197</v>
      </c>
      <c r="AQ199" s="210"/>
      <c r="AR199" s="210"/>
      <c r="AS199" s="210"/>
      <c r="AT199" s="210"/>
      <c r="AU199" s="210"/>
      <c r="AV199" s="210"/>
      <c r="AW199" s="210"/>
      <c r="AX199" s="210"/>
      <c r="AY199" s="210"/>
      <c r="AZ199" s="210"/>
      <c r="BA199" s="210"/>
      <c r="BB199" s="210"/>
      <c r="BC199" s="210"/>
      <c r="BD199" s="210"/>
      <c r="BE199" s="210"/>
      <c r="BF199" s="210"/>
      <c r="BG199" s="210"/>
      <c r="BH199" s="210"/>
      <c r="BI199" s="210"/>
      <c r="BJ199" s="185" t="s">
        <v>4797</v>
      </c>
      <c r="BK199" s="185" t="s">
        <v>4798</v>
      </c>
      <c r="BL199" s="210"/>
      <c r="BM199" s="210"/>
      <c r="BN199" s="210"/>
      <c r="BO199" s="210"/>
      <c r="BP199" s="210"/>
      <c r="BQ199" s="210"/>
      <c r="BR199" s="210"/>
      <c r="BS199" s="210"/>
      <c r="BT199" s="185" t="s">
        <v>4799</v>
      </c>
      <c r="BU199" s="210"/>
      <c r="BV199" s="210"/>
      <c r="BW199" s="209"/>
      <c r="BX199" s="209"/>
      <c r="BY199" s="209"/>
      <c r="BZ199" s="211"/>
      <c r="CA199" s="211"/>
      <c r="CB199" s="211"/>
      <c r="CC199" s="211"/>
      <c r="CD199" s="211"/>
      <c r="CE199" s="211"/>
      <c r="CF199" s="211"/>
      <c r="CG199" s="211"/>
      <c r="CH199" s="211"/>
      <c r="CI199" s="211"/>
      <c r="CJ199" s="211"/>
      <c r="CK199" s="211"/>
      <c r="CL199" s="211"/>
      <c r="CM199" s="211"/>
      <c r="CN199" s="211"/>
      <c r="CO199" s="211"/>
      <c r="CP199" s="211"/>
      <c r="CQ199" s="211"/>
      <c r="CR199" s="211"/>
      <c r="CS199" s="187" t="s">
        <v>4800</v>
      </c>
      <c r="CT199" s="187" t="s">
        <v>4801</v>
      </c>
      <c r="CU199" s="211"/>
      <c r="CV199" s="211"/>
      <c r="CW199" s="211"/>
      <c r="CX199" s="211"/>
      <c r="CY199" s="211"/>
      <c r="CZ199" s="211"/>
      <c r="DA199" s="211"/>
      <c r="DB199" s="211"/>
      <c r="DC199" s="187" t="s">
        <v>4802</v>
      </c>
      <c r="DD199" s="211"/>
      <c r="DE199" s="211"/>
      <c r="DF199"/>
      <c r="DG199" s="73"/>
    </row>
    <row r="200" spans="33:111" ht="15.75" hidden="1" customHeight="1">
      <c r="AG200" s="73"/>
      <c r="AH200" s="209"/>
      <c r="AI200" s="209"/>
      <c r="AJ200" s="209"/>
      <c r="AK200" s="209"/>
      <c r="AL200" s="181" t="str">
        <f t="shared" si="6"/>
        <v>Yecuatla</v>
      </c>
      <c r="AM200" s="181" t="str">
        <f t="shared" si="7"/>
        <v>30197</v>
      </c>
      <c r="AN200"/>
      <c r="AO200" s="209"/>
      <c r="AP200" s="148">
        <v>198</v>
      </c>
      <c r="AQ200" s="210"/>
      <c r="AR200" s="210"/>
      <c r="AS200" s="210"/>
      <c r="AT200" s="210"/>
      <c r="AU200" s="210"/>
      <c r="AV200" s="210"/>
      <c r="AW200" s="210"/>
      <c r="AX200" s="210"/>
      <c r="AY200" s="210"/>
      <c r="AZ200" s="210"/>
      <c r="BA200" s="210"/>
      <c r="BB200" s="210"/>
      <c r="BC200" s="210"/>
      <c r="BD200" s="210"/>
      <c r="BE200" s="210"/>
      <c r="BF200" s="210"/>
      <c r="BG200" s="210"/>
      <c r="BH200" s="210"/>
      <c r="BI200" s="210"/>
      <c r="BJ200" s="185" t="s">
        <v>4803</v>
      </c>
      <c r="BK200" s="185" t="s">
        <v>4804</v>
      </c>
      <c r="BL200" s="210"/>
      <c r="BM200" s="210"/>
      <c r="BN200" s="210"/>
      <c r="BO200" s="210"/>
      <c r="BP200" s="210"/>
      <c r="BQ200" s="210"/>
      <c r="BR200" s="210"/>
      <c r="BS200" s="210"/>
      <c r="BT200" s="185" t="s">
        <v>4805</v>
      </c>
      <c r="BU200" s="210"/>
      <c r="BV200" s="210"/>
      <c r="BW200" s="209"/>
      <c r="BX200" s="209"/>
      <c r="BY200" s="209"/>
      <c r="BZ200" s="211"/>
      <c r="CA200" s="211"/>
      <c r="CB200" s="211"/>
      <c r="CC200" s="211"/>
      <c r="CD200" s="211"/>
      <c r="CE200" s="211"/>
      <c r="CF200" s="211"/>
      <c r="CG200" s="211"/>
      <c r="CH200" s="211"/>
      <c r="CI200" s="211"/>
      <c r="CJ200" s="211"/>
      <c r="CK200" s="211"/>
      <c r="CL200" s="211"/>
      <c r="CM200" s="211"/>
      <c r="CN200" s="211"/>
      <c r="CO200" s="211"/>
      <c r="CP200" s="211"/>
      <c r="CQ200" s="211"/>
      <c r="CR200" s="211"/>
      <c r="CS200" s="187" t="s">
        <v>4806</v>
      </c>
      <c r="CT200" s="187" t="s">
        <v>4807</v>
      </c>
      <c r="CU200" s="211"/>
      <c r="CV200" s="211"/>
      <c r="CW200" s="211"/>
      <c r="CX200" s="211"/>
      <c r="CY200" s="211"/>
      <c r="CZ200" s="211"/>
      <c r="DA200" s="211"/>
      <c r="DB200" s="211"/>
      <c r="DC200" s="187" t="s">
        <v>4808</v>
      </c>
      <c r="DD200" s="211"/>
      <c r="DE200" s="211"/>
      <c r="DF200"/>
      <c r="DG200" s="73"/>
    </row>
    <row r="201" spans="33:111" ht="15.75" hidden="1" customHeight="1">
      <c r="AG201" s="73"/>
      <c r="AH201" s="209"/>
      <c r="AI201" s="209"/>
      <c r="AJ201" s="209"/>
      <c r="AK201" s="209"/>
      <c r="AL201" s="181" t="str">
        <f t="shared" si="6"/>
        <v>Zacualpan</v>
      </c>
      <c r="AM201" s="181" t="str">
        <f t="shared" si="7"/>
        <v>30198</v>
      </c>
      <c r="AN201"/>
      <c r="AO201" s="209"/>
      <c r="AP201" s="148">
        <v>199</v>
      </c>
      <c r="AQ201" s="210"/>
      <c r="AR201" s="210"/>
      <c r="AS201" s="210"/>
      <c r="AT201" s="210"/>
      <c r="AU201" s="210"/>
      <c r="AV201" s="210"/>
      <c r="AW201" s="210"/>
      <c r="AX201" s="210"/>
      <c r="AY201" s="210"/>
      <c r="AZ201" s="210"/>
      <c r="BA201" s="210"/>
      <c r="BB201" s="210"/>
      <c r="BC201" s="210"/>
      <c r="BD201" s="210"/>
      <c r="BE201" s="210"/>
      <c r="BF201" s="210"/>
      <c r="BG201" s="210"/>
      <c r="BH201" s="210"/>
      <c r="BI201" s="210"/>
      <c r="BJ201" s="185" t="s">
        <v>4809</v>
      </c>
      <c r="BK201" s="185" t="s">
        <v>4810</v>
      </c>
      <c r="BL201" s="210"/>
      <c r="BM201" s="210"/>
      <c r="BN201" s="210"/>
      <c r="BO201" s="210"/>
      <c r="BP201" s="210"/>
      <c r="BQ201" s="210"/>
      <c r="BR201" s="210"/>
      <c r="BS201" s="210"/>
      <c r="BT201" s="185" t="s">
        <v>4811</v>
      </c>
      <c r="BU201" s="210"/>
      <c r="BV201" s="210"/>
      <c r="BW201" s="209"/>
      <c r="BX201" s="209"/>
      <c r="BY201" s="209"/>
      <c r="BZ201" s="211"/>
      <c r="CA201" s="211"/>
      <c r="CB201" s="211"/>
      <c r="CC201" s="211"/>
      <c r="CD201" s="211"/>
      <c r="CE201" s="211"/>
      <c r="CF201" s="211"/>
      <c r="CG201" s="211"/>
      <c r="CH201" s="211"/>
      <c r="CI201" s="211"/>
      <c r="CJ201" s="211"/>
      <c r="CK201" s="211"/>
      <c r="CL201" s="211"/>
      <c r="CM201" s="211"/>
      <c r="CN201" s="211"/>
      <c r="CO201" s="211"/>
      <c r="CP201" s="211"/>
      <c r="CQ201" s="211"/>
      <c r="CR201" s="211"/>
      <c r="CS201" s="187" t="s">
        <v>4812</v>
      </c>
      <c r="CT201" s="187" t="s">
        <v>4813</v>
      </c>
      <c r="CU201" s="211"/>
      <c r="CV201" s="211"/>
      <c r="CW201" s="211"/>
      <c r="CX201" s="211"/>
      <c r="CY201" s="211"/>
      <c r="CZ201" s="211"/>
      <c r="DA201" s="211"/>
      <c r="DB201" s="211"/>
      <c r="DC201" s="187" t="s">
        <v>4291</v>
      </c>
      <c r="DD201" s="211"/>
      <c r="DE201" s="211"/>
      <c r="DF201"/>
      <c r="DG201" s="73"/>
    </row>
    <row r="202" spans="33:111" ht="15.75" hidden="1" customHeight="1">
      <c r="AG202" s="73"/>
      <c r="AH202" s="209"/>
      <c r="AI202" s="209"/>
      <c r="AJ202" s="209"/>
      <c r="AK202" s="209"/>
      <c r="AL202" s="181" t="str">
        <f t="shared" si="6"/>
        <v>Zaragoza</v>
      </c>
      <c r="AM202" s="181" t="str">
        <f t="shared" si="7"/>
        <v>30199</v>
      </c>
      <c r="AN202"/>
      <c r="AO202" s="209"/>
      <c r="AP202" s="148">
        <v>200</v>
      </c>
      <c r="AQ202" s="210"/>
      <c r="AR202" s="210"/>
      <c r="AS202" s="210"/>
      <c r="AT202" s="210"/>
      <c r="AU202" s="210"/>
      <c r="AV202" s="210"/>
      <c r="AW202" s="210"/>
      <c r="AX202" s="210"/>
      <c r="AY202" s="210"/>
      <c r="AZ202" s="210"/>
      <c r="BA202" s="210"/>
      <c r="BB202" s="210"/>
      <c r="BC202" s="210"/>
      <c r="BD202" s="210"/>
      <c r="BE202" s="210"/>
      <c r="BF202" s="210"/>
      <c r="BG202" s="210"/>
      <c r="BH202" s="210"/>
      <c r="BI202" s="210"/>
      <c r="BJ202" s="185" t="s">
        <v>4814</v>
      </c>
      <c r="BK202" s="185" t="s">
        <v>4815</v>
      </c>
      <c r="BL202" s="210"/>
      <c r="BM202" s="210"/>
      <c r="BN202" s="210"/>
      <c r="BO202" s="210"/>
      <c r="BP202" s="210"/>
      <c r="BQ202" s="210"/>
      <c r="BR202" s="210"/>
      <c r="BS202" s="210"/>
      <c r="BT202" s="185" t="s">
        <v>4816</v>
      </c>
      <c r="BU202" s="210"/>
      <c r="BV202" s="210"/>
      <c r="BW202" s="209"/>
      <c r="BX202" s="209"/>
      <c r="BY202" s="209"/>
      <c r="BZ202" s="211"/>
      <c r="CA202" s="211"/>
      <c r="CB202" s="211"/>
      <c r="CC202" s="211"/>
      <c r="CD202" s="211"/>
      <c r="CE202" s="211"/>
      <c r="CF202" s="211"/>
      <c r="CG202" s="211"/>
      <c r="CH202" s="211"/>
      <c r="CI202" s="211"/>
      <c r="CJ202" s="211"/>
      <c r="CK202" s="211"/>
      <c r="CL202" s="211"/>
      <c r="CM202" s="211"/>
      <c r="CN202" s="211"/>
      <c r="CO202" s="211"/>
      <c r="CP202" s="211"/>
      <c r="CQ202" s="211"/>
      <c r="CR202" s="211"/>
      <c r="CS202" s="187" t="s">
        <v>4817</v>
      </c>
      <c r="CT202" s="187" t="s">
        <v>4818</v>
      </c>
      <c r="CU202" s="211"/>
      <c r="CV202" s="211"/>
      <c r="CW202" s="211"/>
      <c r="CX202" s="211"/>
      <c r="CY202" s="211"/>
      <c r="CZ202" s="211"/>
      <c r="DA202" s="211"/>
      <c r="DB202" s="211"/>
      <c r="DC202" s="187" t="s">
        <v>2621</v>
      </c>
      <c r="DD202" s="211"/>
      <c r="DE202" s="211"/>
      <c r="DF202"/>
      <c r="DG202" s="73"/>
    </row>
    <row r="203" spans="33:111" ht="15.75" hidden="1" customHeight="1">
      <c r="AG203" s="73"/>
      <c r="AH203" s="209"/>
      <c r="AI203" s="209"/>
      <c r="AJ203" s="209"/>
      <c r="AK203" s="209"/>
      <c r="AL203" s="181" t="str">
        <f t="shared" si="6"/>
        <v>Zentla</v>
      </c>
      <c r="AM203" s="181" t="str">
        <f t="shared" si="7"/>
        <v>30200</v>
      </c>
      <c r="AN203"/>
      <c r="AO203" s="209"/>
      <c r="AP203" s="148">
        <v>201</v>
      </c>
      <c r="AQ203" s="210"/>
      <c r="AR203" s="210"/>
      <c r="AS203" s="210"/>
      <c r="AT203" s="210"/>
      <c r="AU203" s="210"/>
      <c r="AV203" s="210"/>
      <c r="AW203" s="210"/>
      <c r="AX203" s="210"/>
      <c r="AY203" s="210"/>
      <c r="AZ203" s="210"/>
      <c r="BA203" s="210"/>
      <c r="BB203" s="210"/>
      <c r="BC203" s="210"/>
      <c r="BD203" s="210"/>
      <c r="BE203" s="210"/>
      <c r="BF203" s="210"/>
      <c r="BG203" s="210"/>
      <c r="BH203" s="210"/>
      <c r="BI203" s="210"/>
      <c r="BJ203" s="185" t="s">
        <v>4819</v>
      </c>
      <c r="BK203" s="185" t="s">
        <v>4820</v>
      </c>
      <c r="BL203" s="210"/>
      <c r="BM203" s="210"/>
      <c r="BN203" s="210"/>
      <c r="BO203" s="210"/>
      <c r="BP203" s="210"/>
      <c r="BQ203" s="210"/>
      <c r="BR203" s="210"/>
      <c r="BS203" s="210"/>
      <c r="BT203" s="185" t="s">
        <v>4821</v>
      </c>
      <c r="BU203" s="210"/>
      <c r="BV203" s="210"/>
      <c r="BW203" s="209"/>
      <c r="BX203" s="209"/>
      <c r="BY203" s="209"/>
      <c r="BZ203" s="211"/>
      <c r="CA203" s="211"/>
      <c r="CB203" s="211"/>
      <c r="CC203" s="211"/>
      <c r="CD203" s="211"/>
      <c r="CE203" s="211"/>
      <c r="CF203" s="211"/>
      <c r="CG203" s="211"/>
      <c r="CH203" s="211"/>
      <c r="CI203" s="211"/>
      <c r="CJ203" s="211"/>
      <c r="CK203" s="211"/>
      <c r="CL203" s="211"/>
      <c r="CM203" s="211"/>
      <c r="CN203" s="211"/>
      <c r="CO203" s="211"/>
      <c r="CP203" s="211"/>
      <c r="CQ203" s="211"/>
      <c r="CR203" s="211"/>
      <c r="CS203" s="187" t="s">
        <v>4822</v>
      </c>
      <c r="CT203" s="187" t="s">
        <v>4823</v>
      </c>
      <c r="CU203" s="211"/>
      <c r="CV203" s="211"/>
      <c r="CW203" s="211"/>
      <c r="CX203" s="211"/>
      <c r="CY203" s="211"/>
      <c r="CZ203" s="211"/>
      <c r="DA203" s="211"/>
      <c r="DB203" s="211"/>
      <c r="DC203" s="187" t="s">
        <v>4824</v>
      </c>
      <c r="DD203" s="211"/>
      <c r="DE203" s="211"/>
      <c r="DF203"/>
      <c r="DG203" s="73"/>
    </row>
    <row r="204" spans="33:111" ht="15.75" hidden="1" customHeight="1">
      <c r="AG204" s="73"/>
      <c r="AH204" s="209"/>
      <c r="AI204" s="209"/>
      <c r="AJ204" s="209"/>
      <c r="AK204" s="209"/>
      <c r="AL204" s="181" t="str">
        <f t="shared" si="6"/>
        <v>Zongolica</v>
      </c>
      <c r="AM204" s="181" t="str">
        <f t="shared" si="7"/>
        <v>30201</v>
      </c>
      <c r="AN204"/>
      <c r="AO204" s="209"/>
      <c r="AP204" s="148">
        <v>202</v>
      </c>
      <c r="AQ204" s="210"/>
      <c r="AR204" s="210"/>
      <c r="AS204" s="210"/>
      <c r="AT204" s="210"/>
      <c r="AU204" s="210"/>
      <c r="AV204" s="210"/>
      <c r="AW204" s="210"/>
      <c r="AX204" s="210"/>
      <c r="AY204" s="210"/>
      <c r="AZ204" s="210"/>
      <c r="BA204" s="210"/>
      <c r="BB204" s="210"/>
      <c r="BC204" s="210"/>
      <c r="BD204" s="210"/>
      <c r="BE204" s="210"/>
      <c r="BF204" s="210"/>
      <c r="BG204" s="210"/>
      <c r="BH204" s="210"/>
      <c r="BI204" s="210"/>
      <c r="BJ204" s="185" t="s">
        <v>4825</v>
      </c>
      <c r="BK204" s="185" t="s">
        <v>4826</v>
      </c>
      <c r="BL204" s="210"/>
      <c r="BM204" s="210"/>
      <c r="BN204" s="210"/>
      <c r="BO204" s="210"/>
      <c r="BP204" s="210"/>
      <c r="BQ204" s="210"/>
      <c r="BR204" s="210"/>
      <c r="BS204" s="210"/>
      <c r="BT204" s="185" t="s">
        <v>4827</v>
      </c>
      <c r="BU204" s="210"/>
      <c r="BV204" s="210"/>
      <c r="BW204" s="209"/>
      <c r="BX204" s="209"/>
      <c r="BY204" s="209"/>
      <c r="BZ204" s="211"/>
      <c r="CA204" s="211"/>
      <c r="CB204" s="211"/>
      <c r="CC204" s="211"/>
      <c r="CD204" s="211"/>
      <c r="CE204" s="211"/>
      <c r="CF204" s="211"/>
      <c r="CG204" s="211"/>
      <c r="CH204" s="211"/>
      <c r="CI204" s="211"/>
      <c r="CJ204" s="211"/>
      <c r="CK204" s="211"/>
      <c r="CL204" s="211"/>
      <c r="CM204" s="211"/>
      <c r="CN204" s="211"/>
      <c r="CO204" s="211"/>
      <c r="CP204" s="211"/>
      <c r="CQ204" s="211"/>
      <c r="CR204" s="211"/>
      <c r="CS204" s="187" t="s">
        <v>4828</v>
      </c>
      <c r="CT204" s="187" t="s">
        <v>4829</v>
      </c>
      <c r="CU204" s="211"/>
      <c r="CV204" s="211"/>
      <c r="CW204" s="211"/>
      <c r="CX204" s="211"/>
      <c r="CY204" s="211"/>
      <c r="CZ204" s="211"/>
      <c r="DA204" s="211"/>
      <c r="DB204" s="211"/>
      <c r="DC204" s="187" t="s">
        <v>4830</v>
      </c>
      <c r="DD204" s="211"/>
      <c r="DE204" s="211"/>
      <c r="DF204"/>
      <c r="DG204" s="73"/>
    </row>
    <row r="205" spans="33:111" ht="15.75" hidden="1" customHeight="1">
      <c r="AG205" s="73"/>
      <c r="AH205" s="209"/>
      <c r="AI205" s="209"/>
      <c r="AJ205" s="209"/>
      <c r="AK205" s="209"/>
      <c r="AL205" s="181" t="str">
        <f t="shared" si="6"/>
        <v>Zontecomatlán de López y Fuentes</v>
      </c>
      <c r="AM205" s="181" t="str">
        <f t="shared" si="7"/>
        <v>30202</v>
      </c>
      <c r="AN205"/>
      <c r="AO205" s="209"/>
      <c r="AP205" s="148">
        <v>203</v>
      </c>
      <c r="AQ205" s="210"/>
      <c r="AR205" s="210"/>
      <c r="AS205" s="210"/>
      <c r="AT205" s="210"/>
      <c r="AU205" s="210"/>
      <c r="AV205" s="210"/>
      <c r="AW205" s="210"/>
      <c r="AX205" s="210"/>
      <c r="AY205" s="210"/>
      <c r="AZ205" s="210"/>
      <c r="BA205" s="210"/>
      <c r="BB205" s="210"/>
      <c r="BC205" s="210"/>
      <c r="BD205" s="210"/>
      <c r="BE205" s="210"/>
      <c r="BF205" s="210"/>
      <c r="BG205" s="210"/>
      <c r="BH205" s="210"/>
      <c r="BI205" s="210"/>
      <c r="BJ205" s="185" t="s">
        <v>4831</v>
      </c>
      <c r="BK205" s="185" t="s">
        <v>4832</v>
      </c>
      <c r="BL205" s="210"/>
      <c r="BM205" s="210"/>
      <c r="BN205" s="210"/>
      <c r="BO205" s="210"/>
      <c r="BP205" s="210"/>
      <c r="BQ205" s="210"/>
      <c r="BR205" s="210"/>
      <c r="BS205" s="210"/>
      <c r="BT205" s="185" t="s">
        <v>4833</v>
      </c>
      <c r="BU205" s="210"/>
      <c r="BV205" s="210"/>
      <c r="BW205" s="209"/>
      <c r="BX205" s="209"/>
      <c r="BY205" s="209"/>
      <c r="BZ205" s="211"/>
      <c r="CA205" s="211"/>
      <c r="CB205" s="211"/>
      <c r="CC205" s="211"/>
      <c r="CD205" s="211"/>
      <c r="CE205" s="211"/>
      <c r="CF205" s="211"/>
      <c r="CG205" s="211"/>
      <c r="CH205" s="211"/>
      <c r="CI205" s="211"/>
      <c r="CJ205" s="211"/>
      <c r="CK205" s="211"/>
      <c r="CL205" s="211"/>
      <c r="CM205" s="211"/>
      <c r="CN205" s="211"/>
      <c r="CO205" s="211"/>
      <c r="CP205" s="211"/>
      <c r="CQ205" s="211"/>
      <c r="CR205" s="211"/>
      <c r="CS205" s="187" t="s">
        <v>4834</v>
      </c>
      <c r="CT205" s="187" t="s">
        <v>4835</v>
      </c>
      <c r="CU205" s="211"/>
      <c r="CV205" s="211"/>
      <c r="CW205" s="211"/>
      <c r="CX205" s="211"/>
      <c r="CY205" s="211"/>
      <c r="CZ205" s="211"/>
      <c r="DA205" s="211"/>
      <c r="DB205" s="211"/>
      <c r="DC205" s="187" t="s">
        <v>4836</v>
      </c>
      <c r="DD205" s="211"/>
      <c r="DE205" s="211"/>
      <c r="DF205"/>
      <c r="DG205" s="73"/>
    </row>
    <row r="206" spans="33:111" ht="15.75" hidden="1" customHeight="1">
      <c r="AG206" s="73"/>
      <c r="AH206" s="209"/>
      <c r="AI206" s="209"/>
      <c r="AJ206" s="209"/>
      <c r="AK206" s="209"/>
      <c r="AL206" s="181" t="str">
        <f t="shared" si="6"/>
        <v>Zozocolco de Hidalgo</v>
      </c>
      <c r="AM206" s="181" t="str">
        <f t="shared" si="7"/>
        <v>30203</v>
      </c>
      <c r="AN206"/>
      <c r="AO206" s="209"/>
      <c r="AP206" s="148">
        <v>204</v>
      </c>
      <c r="AQ206" s="210"/>
      <c r="AR206" s="210"/>
      <c r="AS206" s="210"/>
      <c r="AT206" s="210"/>
      <c r="AU206" s="210"/>
      <c r="AV206" s="210"/>
      <c r="AW206" s="210"/>
      <c r="AX206" s="210"/>
      <c r="AY206" s="210"/>
      <c r="AZ206" s="210"/>
      <c r="BA206" s="210"/>
      <c r="BB206" s="210"/>
      <c r="BC206" s="210"/>
      <c r="BD206" s="210"/>
      <c r="BE206" s="210"/>
      <c r="BF206" s="210"/>
      <c r="BG206" s="210"/>
      <c r="BH206" s="210"/>
      <c r="BI206" s="210"/>
      <c r="BJ206" s="185" t="s">
        <v>4837</v>
      </c>
      <c r="BK206" s="185" t="s">
        <v>4838</v>
      </c>
      <c r="BL206" s="210"/>
      <c r="BM206" s="210"/>
      <c r="BN206" s="210"/>
      <c r="BO206" s="210"/>
      <c r="BP206" s="210"/>
      <c r="BQ206" s="210"/>
      <c r="BR206" s="210"/>
      <c r="BS206" s="210"/>
      <c r="BT206" s="185" t="s">
        <v>4839</v>
      </c>
      <c r="BU206" s="210"/>
      <c r="BV206" s="210"/>
      <c r="BW206" s="209"/>
      <c r="BX206" s="209"/>
      <c r="BY206" s="209"/>
      <c r="BZ206" s="211"/>
      <c r="CA206" s="211"/>
      <c r="CB206" s="211"/>
      <c r="CC206" s="211"/>
      <c r="CD206" s="211"/>
      <c r="CE206" s="211"/>
      <c r="CF206" s="211"/>
      <c r="CG206" s="211"/>
      <c r="CH206" s="211"/>
      <c r="CI206" s="211"/>
      <c r="CJ206" s="211"/>
      <c r="CK206" s="211"/>
      <c r="CL206" s="211"/>
      <c r="CM206" s="211"/>
      <c r="CN206" s="211"/>
      <c r="CO206" s="211"/>
      <c r="CP206" s="211"/>
      <c r="CQ206" s="211"/>
      <c r="CR206" s="211"/>
      <c r="CS206" s="187" t="s">
        <v>4840</v>
      </c>
      <c r="CT206" s="187" t="s">
        <v>4841</v>
      </c>
      <c r="CU206" s="211"/>
      <c r="CV206" s="211"/>
      <c r="CW206" s="211"/>
      <c r="CX206" s="211"/>
      <c r="CY206" s="211"/>
      <c r="CZ206" s="211"/>
      <c r="DA206" s="211"/>
      <c r="DB206" s="211"/>
      <c r="DC206" s="187" t="s">
        <v>4842</v>
      </c>
      <c r="DD206" s="211"/>
      <c r="DE206" s="211"/>
      <c r="DF206"/>
      <c r="DG206" s="73"/>
    </row>
    <row r="207" spans="33:111" ht="15.75" hidden="1" customHeight="1">
      <c r="AG207" s="73"/>
      <c r="AH207" s="209"/>
      <c r="AI207" s="209"/>
      <c r="AJ207" s="209"/>
      <c r="AK207" s="209"/>
      <c r="AL207" s="181" t="str">
        <f t="shared" si="6"/>
        <v>Agua Dulce</v>
      </c>
      <c r="AM207" s="181" t="str">
        <f t="shared" si="7"/>
        <v>30204</v>
      </c>
      <c r="AN207"/>
      <c r="AO207" s="209"/>
      <c r="AP207" s="148">
        <v>205</v>
      </c>
      <c r="AQ207" s="210"/>
      <c r="AR207" s="210"/>
      <c r="AS207" s="210"/>
      <c r="AT207" s="210"/>
      <c r="AU207" s="210"/>
      <c r="AV207" s="210"/>
      <c r="AW207" s="210"/>
      <c r="AX207" s="210"/>
      <c r="AY207" s="210"/>
      <c r="AZ207" s="210"/>
      <c r="BA207" s="210"/>
      <c r="BB207" s="210"/>
      <c r="BC207" s="210"/>
      <c r="BD207" s="210"/>
      <c r="BE207" s="210"/>
      <c r="BF207" s="210"/>
      <c r="BG207" s="210"/>
      <c r="BH207" s="210"/>
      <c r="BI207" s="210"/>
      <c r="BJ207" s="185" t="s">
        <v>4843</v>
      </c>
      <c r="BK207" s="185" t="s">
        <v>4844</v>
      </c>
      <c r="BL207" s="210"/>
      <c r="BM207" s="210"/>
      <c r="BN207" s="210"/>
      <c r="BO207" s="210"/>
      <c r="BP207" s="210"/>
      <c r="BQ207" s="210"/>
      <c r="BR207" s="210"/>
      <c r="BS207" s="210"/>
      <c r="BT207" s="185" t="s">
        <v>4845</v>
      </c>
      <c r="BU207" s="210"/>
      <c r="BV207" s="210"/>
      <c r="BW207" s="209"/>
      <c r="BX207" s="209"/>
      <c r="BY207" s="209"/>
      <c r="BZ207" s="211"/>
      <c r="CA207" s="211"/>
      <c r="CB207" s="211"/>
      <c r="CC207" s="211"/>
      <c r="CD207" s="211"/>
      <c r="CE207" s="211"/>
      <c r="CF207" s="211"/>
      <c r="CG207" s="211"/>
      <c r="CH207" s="211"/>
      <c r="CI207" s="211"/>
      <c r="CJ207" s="211"/>
      <c r="CK207" s="211"/>
      <c r="CL207" s="211"/>
      <c r="CM207" s="211"/>
      <c r="CN207" s="211"/>
      <c r="CO207" s="211"/>
      <c r="CP207" s="211"/>
      <c r="CQ207" s="211"/>
      <c r="CR207" s="211"/>
      <c r="CS207" s="187" t="s">
        <v>4846</v>
      </c>
      <c r="CT207" s="187" t="s">
        <v>4847</v>
      </c>
      <c r="CU207" s="211"/>
      <c r="CV207" s="211"/>
      <c r="CW207" s="211"/>
      <c r="CX207" s="211"/>
      <c r="CY207" s="211"/>
      <c r="CZ207" s="211"/>
      <c r="DA207" s="211"/>
      <c r="DB207" s="211"/>
      <c r="DC207" s="187" t="s">
        <v>4848</v>
      </c>
      <c r="DD207" s="211"/>
      <c r="DE207" s="211"/>
      <c r="DF207"/>
      <c r="DG207" s="73"/>
    </row>
    <row r="208" spans="33:111" ht="15.75" hidden="1" customHeight="1">
      <c r="AG208" s="73"/>
      <c r="AH208" s="209"/>
      <c r="AI208" s="209"/>
      <c r="AJ208" s="209"/>
      <c r="AK208" s="209"/>
      <c r="AL208" s="181" t="str">
        <f t="shared" si="6"/>
        <v>El Higo</v>
      </c>
      <c r="AM208" s="181" t="str">
        <f t="shared" si="7"/>
        <v>30205</v>
      </c>
      <c r="AN208"/>
      <c r="AO208" s="209"/>
      <c r="AP208" s="148">
        <v>206</v>
      </c>
      <c r="AQ208" s="210"/>
      <c r="AR208" s="210"/>
      <c r="AS208" s="210"/>
      <c r="AT208" s="210"/>
      <c r="AU208" s="210"/>
      <c r="AV208" s="210"/>
      <c r="AW208" s="210"/>
      <c r="AX208" s="210"/>
      <c r="AY208" s="210"/>
      <c r="AZ208" s="210"/>
      <c r="BA208" s="210"/>
      <c r="BB208" s="210"/>
      <c r="BC208" s="210"/>
      <c r="BD208" s="210"/>
      <c r="BE208" s="210"/>
      <c r="BF208" s="210"/>
      <c r="BG208" s="210"/>
      <c r="BH208" s="210"/>
      <c r="BI208" s="210"/>
      <c r="BJ208" s="185" t="s">
        <v>4849</v>
      </c>
      <c r="BK208" s="185" t="s">
        <v>4850</v>
      </c>
      <c r="BL208" s="210"/>
      <c r="BM208" s="210"/>
      <c r="BN208" s="210"/>
      <c r="BO208" s="210"/>
      <c r="BP208" s="210"/>
      <c r="BQ208" s="210"/>
      <c r="BR208" s="210"/>
      <c r="BS208" s="210"/>
      <c r="BT208" s="185" t="s">
        <v>4851</v>
      </c>
      <c r="BU208" s="210"/>
      <c r="BV208" s="210"/>
      <c r="BW208" s="209"/>
      <c r="BX208" s="209"/>
      <c r="BY208" s="209"/>
      <c r="BZ208" s="211"/>
      <c r="CA208" s="211"/>
      <c r="CB208" s="211"/>
      <c r="CC208" s="211"/>
      <c r="CD208" s="211"/>
      <c r="CE208" s="211"/>
      <c r="CF208" s="211"/>
      <c r="CG208" s="211"/>
      <c r="CH208" s="211"/>
      <c r="CI208" s="211"/>
      <c r="CJ208" s="211"/>
      <c r="CK208" s="211"/>
      <c r="CL208" s="211"/>
      <c r="CM208" s="211"/>
      <c r="CN208" s="211"/>
      <c r="CO208" s="211"/>
      <c r="CP208" s="211"/>
      <c r="CQ208" s="211"/>
      <c r="CR208" s="211"/>
      <c r="CS208" s="187" t="s">
        <v>4852</v>
      </c>
      <c r="CT208" s="187" t="s">
        <v>4853</v>
      </c>
      <c r="CU208" s="211"/>
      <c r="CV208" s="211"/>
      <c r="CW208" s="211"/>
      <c r="CX208" s="211"/>
      <c r="CY208" s="211"/>
      <c r="CZ208" s="211"/>
      <c r="DA208" s="211"/>
      <c r="DB208" s="211"/>
      <c r="DC208" s="187" t="s">
        <v>4854</v>
      </c>
      <c r="DD208" s="211"/>
      <c r="DE208" s="211"/>
      <c r="DF208"/>
      <c r="DG208" s="73"/>
    </row>
    <row r="209" spans="33:111" ht="15.75" hidden="1" customHeight="1">
      <c r="AG209" s="73"/>
      <c r="AH209" s="209"/>
      <c r="AI209" s="209"/>
      <c r="AJ209" s="209"/>
      <c r="AK209" s="209"/>
      <c r="AL209" s="181" t="str">
        <f t="shared" si="6"/>
        <v>Nanchital de Lázaro Cárdenas del Río</v>
      </c>
      <c r="AM209" s="181" t="str">
        <f t="shared" si="7"/>
        <v>30206</v>
      </c>
      <c r="AN209"/>
      <c r="AO209" s="209"/>
      <c r="AP209" s="148">
        <v>207</v>
      </c>
      <c r="AQ209" s="210"/>
      <c r="AR209" s="210"/>
      <c r="AS209" s="210"/>
      <c r="AT209" s="210"/>
      <c r="AU209" s="210"/>
      <c r="AV209" s="210"/>
      <c r="AW209" s="210"/>
      <c r="AX209" s="210"/>
      <c r="AY209" s="210"/>
      <c r="AZ209" s="210"/>
      <c r="BA209" s="210"/>
      <c r="BB209" s="210"/>
      <c r="BC209" s="210"/>
      <c r="BD209" s="210"/>
      <c r="BE209" s="210"/>
      <c r="BF209" s="210"/>
      <c r="BG209" s="210"/>
      <c r="BH209" s="210"/>
      <c r="BI209" s="210"/>
      <c r="BJ209" s="185" t="s">
        <v>4855</v>
      </c>
      <c r="BK209" s="185" t="s">
        <v>4856</v>
      </c>
      <c r="BL209" s="210"/>
      <c r="BM209" s="210"/>
      <c r="BN209" s="210"/>
      <c r="BO209" s="210"/>
      <c r="BP209" s="210"/>
      <c r="BQ209" s="210"/>
      <c r="BR209" s="210"/>
      <c r="BS209" s="210"/>
      <c r="BT209" s="185" t="s">
        <v>4857</v>
      </c>
      <c r="BU209" s="210"/>
      <c r="BV209" s="210"/>
      <c r="BW209" s="209"/>
      <c r="BX209" s="209"/>
      <c r="BY209" s="209"/>
      <c r="BZ209" s="211"/>
      <c r="CA209" s="211"/>
      <c r="CB209" s="211"/>
      <c r="CC209" s="211"/>
      <c r="CD209" s="211"/>
      <c r="CE209" s="211"/>
      <c r="CF209" s="211"/>
      <c r="CG209" s="211"/>
      <c r="CH209" s="211"/>
      <c r="CI209" s="211"/>
      <c r="CJ209" s="211"/>
      <c r="CK209" s="211"/>
      <c r="CL209" s="211"/>
      <c r="CM209" s="211"/>
      <c r="CN209" s="211"/>
      <c r="CO209" s="211"/>
      <c r="CP209" s="211"/>
      <c r="CQ209" s="211"/>
      <c r="CR209" s="211"/>
      <c r="CS209" s="187" t="s">
        <v>4858</v>
      </c>
      <c r="CT209" s="187" t="s">
        <v>4859</v>
      </c>
      <c r="CU209" s="211"/>
      <c r="CV209" s="211"/>
      <c r="CW209" s="211"/>
      <c r="CX209" s="211"/>
      <c r="CY209" s="211"/>
      <c r="CZ209" s="211"/>
      <c r="DA209" s="211"/>
      <c r="DB209" s="211"/>
      <c r="DC209" s="187" t="s">
        <v>4860</v>
      </c>
      <c r="DD209" s="211"/>
      <c r="DE209" s="211"/>
      <c r="DF209"/>
      <c r="DG209" s="73"/>
    </row>
    <row r="210" spans="33:111" ht="15.75" hidden="1" customHeight="1">
      <c r="AG210" s="73"/>
      <c r="AH210" s="209"/>
      <c r="AI210" s="209"/>
      <c r="AJ210" s="209"/>
      <c r="AK210" s="209"/>
      <c r="AL210" s="181" t="str">
        <f t="shared" si="6"/>
        <v>Tres Valles</v>
      </c>
      <c r="AM210" s="181" t="str">
        <f t="shared" si="7"/>
        <v>30207</v>
      </c>
      <c r="AN210"/>
      <c r="AO210" s="209"/>
      <c r="AP210" s="148">
        <v>208</v>
      </c>
      <c r="AQ210" s="210"/>
      <c r="AR210" s="210"/>
      <c r="AS210" s="210"/>
      <c r="AT210" s="210"/>
      <c r="AU210" s="210"/>
      <c r="AV210" s="210"/>
      <c r="AW210" s="210"/>
      <c r="AX210" s="210"/>
      <c r="AY210" s="210"/>
      <c r="AZ210" s="210"/>
      <c r="BA210" s="210"/>
      <c r="BB210" s="210"/>
      <c r="BC210" s="210"/>
      <c r="BD210" s="210"/>
      <c r="BE210" s="210"/>
      <c r="BF210" s="210"/>
      <c r="BG210" s="210"/>
      <c r="BH210" s="210"/>
      <c r="BI210" s="210"/>
      <c r="BJ210" s="185" t="s">
        <v>4861</v>
      </c>
      <c r="BK210" s="185" t="s">
        <v>4862</v>
      </c>
      <c r="BL210" s="210"/>
      <c r="BM210" s="210"/>
      <c r="BN210" s="210"/>
      <c r="BO210" s="210"/>
      <c r="BP210" s="210"/>
      <c r="BQ210" s="210"/>
      <c r="BR210" s="210"/>
      <c r="BS210" s="210"/>
      <c r="BT210" s="185" t="s">
        <v>4863</v>
      </c>
      <c r="BU210" s="210"/>
      <c r="BV210" s="210"/>
      <c r="BW210" s="209"/>
      <c r="BX210" s="209"/>
      <c r="BY210" s="209"/>
      <c r="BZ210" s="211"/>
      <c r="CA210" s="211"/>
      <c r="CB210" s="211"/>
      <c r="CC210" s="211"/>
      <c r="CD210" s="211"/>
      <c r="CE210" s="211"/>
      <c r="CF210" s="211"/>
      <c r="CG210" s="211"/>
      <c r="CH210" s="211"/>
      <c r="CI210" s="211"/>
      <c r="CJ210" s="211"/>
      <c r="CK210" s="211"/>
      <c r="CL210" s="211"/>
      <c r="CM210" s="211"/>
      <c r="CN210" s="211"/>
      <c r="CO210" s="211"/>
      <c r="CP210" s="211"/>
      <c r="CQ210" s="211"/>
      <c r="CR210" s="211"/>
      <c r="CS210" s="187" t="s">
        <v>4864</v>
      </c>
      <c r="CT210" s="187" t="s">
        <v>4865</v>
      </c>
      <c r="CU210" s="211"/>
      <c r="CV210" s="211"/>
      <c r="CW210" s="211"/>
      <c r="CX210" s="211"/>
      <c r="CY210" s="211"/>
      <c r="CZ210" s="211"/>
      <c r="DA210" s="211"/>
      <c r="DB210" s="211"/>
      <c r="DC210" s="187" t="s">
        <v>4866</v>
      </c>
      <c r="DD210" s="211"/>
      <c r="DE210" s="211"/>
      <c r="DF210"/>
      <c r="DG210" s="73"/>
    </row>
    <row r="211" spans="33:111" ht="15.75" hidden="1" customHeight="1">
      <c r="AG211" s="73"/>
      <c r="AH211" s="209"/>
      <c r="AI211" s="209"/>
      <c r="AJ211" s="209"/>
      <c r="AK211" s="209"/>
      <c r="AL211" s="181" t="str">
        <f t="shared" si="6"/>
        <v>Carlos A. Carrillo</v>
      </c>
      <c r="AM211" s="181" t="str">
        <f t="shared" si="7"/>
        <v>30208</v>
      </c>
      <c r="AN211"/>
      <c r="AO211" s="209"/>
      <c r="AP211" s="148">
        <v>209</v>
      </c>
      <c r="AQ211" s="210"/>
      <c r="AR211" s="210"/>
      <c r="AS211" s="210"/>
      <c r="AT211" s="210"/>
      <c r="AU211" s="210"/>
      <c r="AV211" s="210"/>
      <c r="AW211" s="210"/>
      <c r="AX211" s="210"/>
      <c r="AY211" s="210"/>
      <c r="AZ211" s="210"/>
      <c r="BA211" s="210"/>
      <c r="BB211" s="210"/>
      <c r="BC211" s="210"/>
      <c r="BD211" s="210"/>
      <c r="BE211" s="210"/>
      <c r="BF211" s="210"/>
      <c r="BG211" s="210"/>
      <c r="BH211" s="210"/>
      <c r="BI211" s="210"/>
      <c r="BJ211" s="185" t="s">
        <v>4867</v>
      </c>
      <c r="BK211" s="185" t="s">
        <v>4868</v>
      </c>
      <c r="BL211" s="210"/>
      <c r="BM211" s="210"/>
      <c r="BN211" s="210"/>
      <c r="BO211" s="210"/>
      <c r="BP211" s="210"/>
      <c r="BQ211" s="210"/>
      <c r="BR211" s="210"/>
      <c r="BS211" s="210"/>
      <c r="BT211" s="185" t="s">
        <v>4869</v>
      </c>
      <c r="BU211" s="210"/>
      <c r="BV211" s="210"/>
      <c r="BW211" s="209"/>
      <c r="BX211" s="209"/>
      <c r="BY211" s="209"/>
      <c r="BZ211" s="211"/>
      <c r="CA211" s="211"/>
      <c r="CB211" s="211"/>
      <c r="CC211" s="211"/>
      <c r="CD211" s="211"/>
      <c r="CE211" s="211"/>
      <c r="CF211" s="211"/>
      <c r="CG211" s="211"/>
      <c r="CH211" s="211"/>
      <c r="CI211" s="211"/>
      <c r="CJ211" s="211"/>
      <c r="CK211" s="211"/>
      <c r="CL211" s="211"/>
      <c r="CM211" s="211"/>
      <c r="CN211" s="211"/>
      <c r="CO211" s="211"/>
      <c r="CP211" s="211"/>
      <c r="CQ211" s="211"/>
      <c r="CR211" s="211"/>
      <c r="CS211" s="232" t="s">
        <v>4870</v>
      </c>
      <c r="CT211" s="187" t="s">
        <v>4871</v>
      </c>
      <c r="CU211" s="211"/>
      <c r="CV211" s="211"/>
      <c r="CW211" s="211"/>
      <c r="CX211" s="211"/>
      <c r="CY211" s="211"/>
      <c r="CZ211" s="211"/>
      <c r="DA211" s="211"/>
      <c r="DB211" s="211"/>
      <c r="DC211" s="187" t="s">
        <v>4872</v>
      </c>
      <c r="DD211" s="211"/>
      <c r="DE211" s="211"/>
      <c r="DF211"/>
      <c r="DG211" s="73"/>
    </row>
    <row r="212" spans="33:111" ht="15.75" hidden="1" customHeight="1">
      <c r="AG212" s="73"/>
      <c r="AH212" s="209"/>
      <c r="AI212" s="209"/>
      <c r="AJ212" s="209"/>
      <c r="AK212" s="209"/>
      <c r="AL212" s="181" t="str">
        <f t="shared" si="6"/>
        <v>Tatahuicapan de Juárez</v>
      </c>
      <c r="AM212" s="181" t="str">
        <f t="shared" si="7"/>
        <v>30209</v>
      </c>
      <c r="AN212"/>
      <c r="AO212" s="209"/>
      <c r="AP212" s="148">
        <v>210</v>
      </c>
      <c r="AQ212" s="210"/>
      <c r="AR212" s="210"/>
      <c r="AS212" s="210"/>
      <c r="AT212" s="210"/>
      <c r="AU212" s="210"/>
      <c r="AV212" s="210"/>
      <c r="AW212" s="210"/>
      <c r="AX212" s="210"/>
      <c r="AY212" s="210"/>
      <c r="AZ212" s="210"/>
      <c r="BA212" s="210"/>
      <c r="BB212" s="210"/>
      <c r="BC212" s="210"/>
      <c r="BD212" s="210"/>
      <c r="BE212" s="210"/>
      <c r="BF212" s="210"/>
      <c r="BG212" s="210"/>
      <c r="BH212" s="210"/>
      <c r="BI212" s="210"/>
      <c r="BJ212" s="185" t="s">
        <v>4873</v>
      </c>
      <c r="BK212" s="185" t="s">
        <v>4874</v>
      </c>
      <c r="BL212" s="210"/>
      <c r="BM212" s="210"/>
      <c r="BN212" s="210"/>
      <c r="BO212" s="210"/>
      <c r="BP212" s="210"/>
      <c r="BQ212" s="210"/>
      <c r="BR212" s="210"/>
      <c r="BS212" s="210"/>
      <c r="BT212" s="185" t="s">
        <v>4875</v>
      </c>
      <c r="BU212" s="210"/>
      <c r="BV212" s="210"/>
      <c r="BW212" s="209"/>
      <c r="BX212" s="209"/>
      <c r="BY212" s="209"/>
      <c r="BZ212" s="211"/>
      <c r="CA212" s="211"/>
      <c r="CB212" s="211"/>
      <c r="CC212" s="211"/>
      <c r="CD212" s="211"/>
      <c r="CE212" s="211"/>
      <c r="CF212" s="211"/>
      <c r="CG212" s="211"/>
      <c r="CH212" s="211"/>
      <c r="CI212" s="211"/>
      <c r="CJ212" s="211"/>
      <c r="CK212" s="211"/>
      <c r="CL212" s="211"/>
      <c r="CM212" s="211"/>
      <c r="CN212" s="211"/>
      <c r="CO212" s="211"/>
      <c r="CP212" s="211"/>
      <c r="CQ212" s="211"/>
      <c r="CR212" s="211"/>
      <c r="CS212" s="232" t="s">
        <v>4876</v>
      </c>
      <c r="CT212" s="187" t="s">
        <v>4877</v>
      </c>
      <c r="CU212" s="211"/>
      <c r="CV212" s="211"/>
      <c r="CW212" s="211"/>
      <c r="CX212" s="211"/>
      <c r="CY212" s="211"/>
      <c r="CZ212" s="211"/>
      <c r="DA212" s="211"/>
      <c r="DB212" s="211"/>
      <c r="DC212" s="187" t="s">
        <v>4878</v>
      </c>
      <c r="DD212" s="211"/>
      <c r="DE212" s="211"/>
      <c r="DF212"/>
      <c r="DG212" s="73"/>
    </row>
    <row r="213" spans="33:111" ht="15.75" hidden="1" customHeight="1">
      <c r="AG213" s="73"/>
      <c r="AH213" s="209"/>
      <c r="AI213" s="209"/>
      <c r="AJ213" s="209"/>
      <c r="AK213" s="209"/>
      <c r="AL213" s="181" t="str">
        <f t="shared" si="6"/>
        <v>Uxpanapa</v>
      </c>
      <c r="AM213" s="181" t="str">
        <f t="shared" si="7"/>
        <v>30210</v>
      </c>
      <c r="AN213"/>
      <c r="AO213" s="209"/>
      <c r="AP213" s="148">
        <v>211</v>
      </c>
      <c r="AQ213" s="210"/>
      <c r="AR213" s="210"/>
      <c r="AS213" s="210"/>
      <c r="AT213" s="210"/>
      <c r="AU213" s="210"/>
      <c r="AV213" s="210"/>
      <c r="AW213" s="210"/>
      <c r="AX213" s="210"/>
      <c r="AY213" s="210"/>
      <c r="AZ213" s="210"/>
      <c r="BA213" s="210"/>
      <c r="BB213" s="210"/>
      <c r="BC213" s="210"/>
      <c r="BD213" s="210"/>
      <c r="BE213" s="210"/>
      <c r="BF213" s="210"/>
      <c r="BG213" s="210"/>
      <c r="BH213" s="210"/>
      <c r="BI213" s="210"/>
      <c r="BJ213" s="185" t="s">
        <v>4879</v>
      </c>
      <c r="BK213" s="185" t="s">
        <v>4880</v>
      </c>
      <c r="BL213" s="210"/>
      <c r="BM213" s="210"/>
      <c r="BN213" s="210"/>
      <c r="BO213" s="210"/>
      <c r="BP213" s="210"/>
      <c r="BQ213" s="210"/>
      <c r="BR213" s="210"/>
      <c r="BS213" s="210"/>
      <c r="BT213" s="185" t="s">
        <v>4881</v>
      </c>
      <c r="BU213" s="210"/>
      <c r="BV213" s="210"/>
      <c r="BW213" s="209"/>
      <c r="BX213" s="209"/>
      <c r="BY213" s="209"/>
      <c r="BZ213" s="211"/>
      <c r="CA213" s="211"/>
      <c r="CB213" s="211"/>
      <c r="CC213" s="211"/>
      <c r="CD213" s="211"/>
      <c r="CE213" s="211"/>
      <c r="CF213" s="211"/>
      <c r="CG213" s="211"/>
      <c r="CH213" s="211"/>
      <c r="CI213" s="211"/>
      <c r="CJ213" s="211"/>
      <c r="CK213" s="211"/>
      <c r="CL213" s="211"/>
      <c r="CM213" s="211"/>
      <c r="CN213" s="211"/>
      <c r="CO213" s="211"/>
      <c r="CP213" s="211"/>
      <c r="CQ213" s="211"/>
      <c r="CR213" s="211"/>
      <c r="CS213" s="187" t="s">
        <v>4882</v>
      </c>
      <c r="CT213" s="187" t="s">
        <v>4883</v>
      </c>
      <c r="CU213" s="211"/>
      <c r="CV213" s="211"/>
      <c r="CW213" s="211"/>
      <c r="CX213" s="211"/>
      <c r="CY213" s="211"/>
      <c r="CZ213" s="211"/>
      <c r="DA213" s="211"/>
      <c r="DB213" s="211"/>
      <c r="DC213" s="187" t="s">
        <v>4884</v>
      </c>
      <c r="DD213" s="211"/>
      <c r="DE213" s="211"/>
      <c r="DF213"/>
      <c r="DG213" s="73"/>
    </row>
    <row r="214" spans="33:111" ht="15.75" hidden="1" customHeight="1">
      <c r="AG214" s="73"/>
      <c r="AH214" s="209"/>
      <c r="AI214" s="209"/>
      <c r="AJ214" s="209"/>
      <c r="AK214" s="209"/>
      <c r="AL214" s="181" t="str">
        <f t="shared" si="6"/>
        <v>San Rafael</v>
      </c>
      <c r="AM214" s="181" t="str">
        <f t="shared" si="7"/>
        <v>30211</v>
      </c>
      <c r="AN214"/>
      <c r="AO214" s="209"/>
      <c r="AP214" s="148">
        <v>212</v>
      </c>
      <c r="AQ214" s="210"/>
      <c r="AR214" s="210"/>
      <c r="AS214" s="210"/>
      <c r="AT214" s="210"/>
      <c r="AU214" s="210"/>
      <c r="AV214" s="210"/>
      <c r="AW214" s="210"/>
      <c r="AX214" s="210"/>
      <c r="AY214" s="210"/>
      <c r="AZ214" s="210"/>
      <c r="BA214" s="210"/>
      <c r="BB214" s="210"/>
      <c r="BC214" s="210"/>
      <c r="BD214" s="210"/>
      <c r="BE214" s="210"/>
      <c r="BF214" s="210"/>
      <c r="BG214" s="210"/>
      <c r="BH214" s="210"/>
      <c r="BI214" s="210"/>
      <c r="BJ214" s="185" t="s">
        <v>4885</v>
      </c>
      <c r="BK214" s="185" t="s">
        <v>4886</v>
      </c>
      <c r="BL214" s="210"/>
      <c r="BM214" s="210"/>
      <c r="BN214" s="210"/>
      <c r="BO214" s="210"/>
      <c r="BP214" s="210"/>
      <c r="BQ214" s="210"/>
      <c r="BR214" s="210"/>
      <c r="BS214" s="210"/>
      <c r="BT214" s="185" t="s">
        <v>4887</v>
      </c>
      <c r="BU214" s="210"/>
      <c r="BV214" s="210"/>
      <c r="BW214" s="209"/>
      <c r="BX214" s="209"/>
      <c r="BY214" s="209"/>
      <c r="BZ214" s="211"/>
      <c r="CA214" s="211"/>
      <c r="CB214" s="211"/>
      <c r="CC214" s="211"/>
      <c r="CD214" s="211"/>
      <c r="CE214" s="211"/>
      <c r="CF214" s="211"/>
      <c r="CG214" s="211"/>
      <c r="CH214" s="211"/>
      <c r="CI214" s="211"/>
      <c r="CJ214" s="211"/>
      <c r="CK214" s="211"/>
      <c r="CL214" s="211"/>
      <c r="CM214" s="211"/>
      <c r="CN214" s="211"/>
      <c r="CO214" s="211"/>
      <c r="CP214" s="211"/>
      <c r="CQ214" s="211"/>
      <c r="CR214" s="211"/>
      <c r="CS214" s="187" t="s">
        <v>4888</v>
      </c>
      <c r="CT214" s="187" t="s">
        <v>2621</v>
      </c>
      <c r="CU214" s="211"/>
      <c r="CV214" s="211"/>
      <c r="CW214" s="211"/>
      <c r="CX214" s="211"/>
      <c r="CY214" s="211"/>
      <c r="CZ214" s="211"/>
      <c r="DA214" s="211"/>
      <c r="DB214" s="211"/>
      <c r="DC214" s="187" t="s">
        <v>4889</v>
      </c>
      <c r="DD214" s="211"/>
      <c r="DE214" s="211"/>
      <c r="DF214"/>
      <c r="DG214" s="73"/>
    </row>
    <row r="215" spans="33:111" ht="15.75" hidden="1" customHeight="1">
      <c r="AG215" s="73"/>
      <c r="AH215" s="209"/>
      <c r="AI215" s="209"/>
      <c r="AJ215" s="209"/>
      <c r="AK215" s="209"/>
      <c r="AL215" s="181" t="str">
        <f t="shared" si="6"/>
        <v>Santiago Sochiapan</v>
      </c>
      <c r="AM215" s="181" t="str">
        <f t="shared" si="7"/>
        <v>30212</v>
      </c>
      <c r="AN215"/>
      <c r="AO215" s="209"/>
      <c r="AP215" s="148">
        <v>213</v>
      </c>
      <c r="AQ215" s="210"/>
      <c r="AR215" s="210"/>
      <c r="AS215" s="210"/>
      <c r="AT215" s="210"/>
      <c r="AU215" s="210"/>
      <c r="AV215" s="210"/>
      <c r="AW215" s="210"/>
      <c r="AX215" s="210"/>
      <c r="AY215" s="210"/>
      <c r="AZ215" s="210"/>
      <c r="BA215" s="210"/>
      <c r="BB215" s="210"/>
      <c r="BC215" s="210"/>
      <c r="BD215" s="210"/>
      <c r="BE215" s="210"/>
      <c r="BF215" s="210"/>
      <c r="BG215" s="210"/>
      <c r="BH215" s="210"/>
      <c r="BI215" s="210"/>
      <c r="BJ215" s="185" t="s">
        <v>4890</v>
      </c>
      <c r="BK215" s="185" t="s">
        <v>4891</v>
      </c>
      <c r="BL215" s="210"/>
      <c r="BM215" s="210"/>
      <c r="BN215" s="210"/>
      <c r="BO215" s="210"/>
      <c r="BP215" s="210"/>
      <c r="BQ215" s="210"/>
      <c r="BR215" s="210"/>
      <c r="BS215" s="210"/>
      <c r="BT215" s="185" t="s">
        <v>4892</v>
      </c>
      <c r="BU215" s="210"/>
      <c r="BV215" s="210"/>
      <c r="BW215" s="209"/>
      <c r="BX215" s="209"/>
      <c r="BY215" s="209"/>
      <c r="BZ215" s="211"/>
      <c r="CA215" s="211"/>
      <c r="CB215" s="211"/>
      <c r="CC215" s="211"/>
      <c r="CD215" s="211"/>
      <c r="CE215" s="211"/>
      <c r="CF215" s="211"/>
      <c r="CG215" s="211"/>
      <c r="CH215" s="211"/>
      <c r="CI215" s="211"/>
      <c r="CJ215" s="211"/>
      <c r="CK215" s="211"/>
      <c r="CL215" s="211"/>
      <c r="CM215" s="211"/>
      <c r="CN215" s="211"/>
      <c r="CO215" s="211"/>
      <c r="CP215" s="211"/>
      <c r="CQ215" s="211"/>
      <c r="CR215" s="211"/>
      <c r="CS215" s="187" t="s">
        <v>4893</v>
      </c>
      <c r="CT215" s="187" t="s">
        <v>4894</v>
      </c>
      <c r="CU215" s="211"/>
      <c r="CV215" s="211"/>
      <c r="CW215" s="211"/>
      <c r="CX215" s="211"/>
      <c r="CY215" s="211"/>
      <c r="CZ215" s="211"/>
      <c r="DA215" s="211"/>
      <c r="DB215" s="211"/>
      <c r="DC215" s="187" t="s">
        <v>4895</v>
      </c>
      <c r="DD215" s="211"/>
      <c r="DE215" s="211"/>
      <c r="DF215"/>
      <c r="DG215" s="73"/>
    </row>
    <row r="216" spans="33:111" ht="15.75" hidden="1" customHeight="1">
      <c r="AG216" s="73"/>
      <c r="AH216" s="209"/>
      <c r="AI216" s="209"/>
      <c r="AJ216" s="209"/>
      <c r="AK216" s="209"/>
      <c r="AL216" s="181" t="str">
        <f t="shared" si="6"/>
        <v>No identificado</v>
      </c>
      <c r="AM216" s="181">
        <f t="shared" si="7"/>
        <v>30999</v>
      </c>
      <c r="AN216"/>
      <c r="AO216" s="209"/>
      <c r="AP216" s="148">
        <v>214</v>
      </c>
      <c r="AQ216" s="210"/>
      <c r="AR216" s="210"/>
      <c r="AS216" s="210"/>
      <c r="AT216" s="210"/>
      <c r="AU216" s="210"/>
      <c r="AV216" s="210"/>
      <c r="AW216" s="210"/>
      <c r="AX216" s="210"/>
      <c r="AY216" s="210"/>
      <c r="AZ216" s="210"/>
      <c r="BA216" s="210"/>
      <c r="BB216" s="210"/>
      <c r="BC216" s="210"/>
      <c r="BD216" s="210"/>
      <c r="BE216" s="210"/>
      <c r="BF216" s="210"/>
      <c r="BG216" s="210"/>
      <c r="BH216" s="210"/>
      <c r="BI216" s="210"/>
      <c r="BJ216" s="185" t="s">
        <v>4896</v>
      </c>
      <c r="BK216" s="185" t="s">
        <v>4897</v>
      </c>
      <c r="BL216" s="210"/>
      <c r="BM216" s="210"/>
      <c r="BN216" s="210"/>
      <c r="BO216" s="210"/>
      <c r="BP216" s="210"/>
      <c r="BQ216" s="210"/>
      <c r="BR216" s="210"/>
      <c r="BS216" s="210"/>
      <c r="BT216" s="210">
        <v>30999</v>
      </c>
      <c r="BU216" s="210"/>
      <c r="BV216" s="210"/>
      <c r="BW216" s="209"/>
      <c r="BX216" s="209"/>
      <c r="BY216" s="209"/>
      <c r="BZ216" s="211"/>
      <c r="CA216" s="211"/>
      <c r="CB216" s="211"/>
      <c r="CC216" s="211"/>
      <c r="CD216" s="211"/>
      <c r="CE216" s="211"/>
      <c r="CF216" s="211"/>
      <c r="CG216" s="211"/>
      <c r="CH216" s="211"/>
      <c r="CI216" s="211"/>
      <c r="CJ216" s="211"/>
      <c r="CK216" s="211"/>
      <c r="CL216" s="211"/>
      <c r="CM216" s="211"/>
      <c r="CN216" s="211"/>
      <c r="CO216" s="211"/>
      <c r="CP216" s="211"/>
      <c r="CQ216" s="211"/>
      <c r="CR216" s="211"/>
      <c r="CS216" s="187" t="s">
        <v>4898</v>
      </c>
      <c r="CT216" s="187" t="s">
        <v>4899</v>
      </c>
      <c r="CU216" s="211"/>
      <c r="CV216" s="211"/>
      <c r="CW216" s="211"/>
      <c r="CX216" s="211"/>
      <c r="CY216" s="211"/>
      <c r="CZ216" s="211"/>
      <c r="DA216" s="211"/>
      <c r="DB216" s="211"/>
      <c r="DC216" s="187" t="s">
        <v>274</v>
      </c>
      <c r="DD216" s="211"/>
      <c r="DE216" s="211"/>
      <c r="DF216"/>
      <c r="DG216" s="73"/>
    </row>
    <row r="217" spans="33:111" ht="15.75" hidden="1" customHeight="1">
      <c r="AG217" s="73"/>
      <c r="AH217" s="209"/>
      <c r="AI217" s="209"/>
      <c r="AJ217" s="209"/>
      <c r="AK217" s="209"/>
      <c r="AL217" s="181" t="str">
        <f t="shared" si="6"/>
        <v/>
      </c>
      <c r="AM217" s="181" t="str">
        <f t="shared" si="7"/>
        <v/>
      </c>
      <c r="AN217"/>
      <c r="AO217" s="209"/>
      <c r="AP217" s="148">
        <v>215</v>
      </c>
      <c r="AQ217" s="210"/>
      <c r="AR217" s="210"/>
      <c r="AS217" s="210"/>
      <c r="AT217" s="210"/>
      <c r="AU217" s="210"/>
      <c r="AV217" s="210"/>
      <c r="AW217" s="210"/>
      <c r="AX217" s="210"/>
      <c r="AY217" s="210"/>
      <c r="AZ217" s="210"/>
      <c r="BA217" s="210"/>
      <c r="BB217" s="210"/>
      <c r="BC217" s="210"/>
      <c r="BD217" s="210"/>
      <c r="BE217" s="210"/>
      <c r="BF217" s="210"/>
      <c r="BG217" s="210"/>
      <c r="BH217" s="210"/>
      <c r="BI217" s="210"/>
      <c r="BJ217" s="185" t="s">
        <v>4900</v>
      </c>
      <c r="BK217" s="185" t="s">
        <v>4901</v>
      </c>
      <c r="BL217" s="210"/>
      <c r="BM217" s="210"/>
      <c r="BN217" s="210"/>
      <c r="BO217" s="210"/>
      <c r="BP217" s="210"/>
      <c r="BQ217" s="210"/>
      <c r="BR217" s="210"/>
      <c r="BS217" s="210"/>
      <c r="BT217" s="210"/>
      <c r="BU217" s="210"/>
      <c r="BV217" s="210"/>
      <c r="BW217" s="209"/>
      <c r="BX217" s="209"/>
      <c r="BY217" s="209"/>
      <c r="BZ217" s="211"/>
      <c r="CA217" s="211"/>
      <c r="CB217" s="211"/>
      <c r="CC217" s="211"/>
      <c r="CD217" s="211"/>
      <c r="CE217" s="211"/>
      <c r="CF217" s="211"/>
      <c r="CG217" s="211"/>
      <c r="CH217" s="211"/>
      <c r="CI217" s="211"/>
      <c r="CJ217" s="211"/>
      <c r="CK217" s="211"/>
      <c r="CL217" s="211"/>
      <c r="CM217" s="211"/>
      <c r="CN217" s="211"/>
      <c r="CO217" s="211"/>
      <c r="CP217" s="211"/>
      <c r="CQ217" s="211"/>
      <c r="CR217" s="211"/>
      <c r="CS217" s="187" t="s">
        <v>4902</v>
      </c>
      <c r="CT217" s="187" t="s">
        <v>4903</v>
      </c>
      <c r="CU217" s="211"/>
      <c r="CV217" s="211"/>
      <c r="CW217" s="211"/>
      <c r="CX217" s="211"/>
      <c r="CY217" s="211"/>
      <c r="CZ217" s="211"/>
      <c r="DA217" s="211"/>
      <c r="DB217" s="211"/>
      <c r="DC217" s="211"/>
      <c r="DD217" s="211"/>
      <c r="DE217" s="211"/>
      <c r="DF217"/>
      <c r="DG217" s="73"/>
    </row>
    <row r="218" spans="33:111" ht="15.75" hidden="1" customHeight="1">
      <c r="AG218" s="73"/>
      <c r="AH218" s="209"/>
      <c r="AI218" s="209"/>
      <c r="AJ218" s="209"/>
      <c r="AK218" s="209"/>
      <c r="AL218" s="181" t="str">
        <f t="shared" si="6"/>
        <v/>
      </c>
      <c r="AM218" s="181" t="str">
        <f t="shared" si="7"/>
        <v/>
      </c>
      <c r="AN218"/>
      <c r="AO218" s="209"/>
      <c r="AP218" s="148">
        <v>216</v>
      </c>
      <c r="AQ218" s="210"/>
      <c r="AR218" s="210"/>
      <c r="AS218" s="210"/>
      <c r="AT218" s="210"/>
      <c r="AU218" s="210"/>
      <c r="AV218" s="210"/>
      <c r="AW218" s="210"/>
      <c r="AX218" s="210"/>
      <c r="AY218" s="210"/>
      <c r="AZ218" s="210"/>
      <c r="BA218" s="210"/>
      <c r="BB218" s="210"/>
      <c r="BC218" s="210"/>
      <c r="BD218" s="210"/>
      <c r="BE218" s="210"/>
      <c r="BF218" s="210"/>
      <c r="BG218" s="210"/>
      <c r="BH218" s="210"/>
      <c r="BI218" s="210"/>
      <c r="BJ218" s="185" t="s">
        <v>4904</v>
      </c>
      <c r="BK218" s="185" t="s">
        <v>4905</v>
      </c>
      <c r="BL218" s="210"/>
      <c r="BM218" s="210"/>
      <c r="BN218" s="210"/>
      <c r="BO218" s="210"/>
      <c r="BP218" s="210"/>
      <c r="BQ218" s="210"/>
      <c r="BR218" s="210"/>
      <c r="BS218" s="210"/>
      <c r="BT218" s="210"/>
      <c r="BU218" s="210"/>
      <c r="BV218" s="210"/>
      <c r="BW218" s="209"/>
      <c r="BX218" s="209"/>
      <c r="BY218" s="209"/>
      <c r="BZ218" s="211"/>
      <c r="CA218" s="211"/>
      <c r="CB218" s="211"/>
      <c r="CC218" s="211"/>
      <c r="CD218" s="211"/>
      <c r="CE218" s="211"/>
      <c r="CF218" s="211"/>
      <c r="CG218" s="211"/>
      <c r="CH218" s="211"/>
      <c r="CI218" s="211"/>
      <c r="CJ218" s="211"/>
      <c r="CK218" s="211"/>
      <c r="CL218" s="211"/>
      <c r="CM218" s="211"/>
      <c r="CN218" s="211"/>
      <c r="CO218" s="211"/>
      <c r="CP218" s="211"/>
      <c r="CQ218" s="211"/>
      <c r="CR218" s="211"/>
      <c r="CS218" s="187" t="s">
        <v>4906</v>
      </c>
      <c r="CT218" s="187" t="s">
        <v>4907</v>
      </c>
      <c r="CU218" s="211"/>
      <c r="CV218" s="211"/>
      <c r="CW218" s="211"/>
      <c r="CX218" s="211"/>
      <c r="CY218" s="211"/>
      <c r="CZ218" s="211"/>
      <c r="DA218" s="211"/>
      <c r="DB218" s="211"/>
      <c r="DC218" s="211"/>
      <c r="DD218" s="211"/>
      <c r="DE218" s="211"/>
      <c r="DF218"/>
      <c r="DG218" s="73"/>
    </row>
    <row r="219" spans="33:111" ht="15.75" hidden="1" customHeight="1">
      <c r="AG219" s="73"/>
      <c r="AH219" s="209"/>
      <c r="AI219" s="209"/>
      <c r="AJ219" s="209"/>
      <c r="AK219" s="209"/>
      <c r="AL219" s="181" t="str">
        <f t="shared" si="6"/>
        <v/>
      </c>
      <c r="AM219" s="181" t="str">
        <f t="shared" si="7"/>
        <v/>
      </c>
      <c r="AN219"/>
      <c r="AO219" s="209"/>
      <c r="AP219" s="148">
        <v>217</v>
      </c>
      <c r="AQ219" s="210"/>
      <c r="AR219" s="210"/>
      <c r="AS219" s="210"/>
      <c r="AT219" s="210"/>
      <c r="AU219" s="210"/>
      <c r="AV219" s="210"/>
      <c r="AW219" s="210"/>
      <c r="AX219" s="210"/>
      <c r="AY219" s="210"/>
      <c r="AZ219" s="210"/>
      <c r="BA219" s="210"/>
      <c r="BB219" s="210"/>
      <c r="BC219" s="210"/>
      <c r="BD219" s="210"/>
      <c r="BE219" s="210"/>
      <c r="BF219" s="210"/>
      <c r="BG219" s="210"/>
      <c r="BH219" s="210"/>
      <c r="BI219" s="210"/>
      <c r="BJ219" s="185" t="s">
        <v>4908</v>
      </c>
      <c r="BK219" s="185" t="s">
        <v>4909</v>
      </c>
      <c r="BL219" s="210"/>
      <c r="BM219" s="210"/>
      <c r="BN219" s="210"/>
      <c r="BO219" s="210"/>
      <c r="BP219" s="210"/>
      <c r="BQ219" s="210"/>
      <c r="BR219" s="210"/>
      <c r="BS219" s="210"/>
      <c r="BT219" s="210"/>
      <c r="BU219" s="210"/>
      <c r="BV219" s="210"/>
      <c r="BW219" s="209"/>
      <c r="BX219" s="209"/>
      <c r="BY219" s="209"/>
      <c r="BZ219" s="211"/>
      <c r="CA219" s="211"/>
      <c r="CB219" s="211"/>
      <c r="CC219" s="211"/>
      <c r="CD219" s="211"/>
      <c r="CE219" s="211"/>
      <c r="CF219" s="211"/>
      <c r="CG219" s="211"/>
      <c r="CH219" s="211"/>
      <c r="CI219" s="211"/>
      <c r="CJ219" s="211"/>
      <c r="CK219" s="211"/>
      <c r="CL219" s="211"/>
      <c r="CM219" s="211"/>
      <c r="CN219" s="211"/>
      <c r="CO219" s="211"/>
      <c r="CP219" s="211"/>
      <c r="CQ219" s="211"/>
      <c r="CR219" s="211"/>
      <c r="CS219" s="187" t="s">
        <v>4910</v>
      </c>
      <c r="CT219" s="187" t="s">
        <v>4911</v>
      </c>
      <c r="CU219" s="211"/>
      <c r="CV219" s="211"/>
      <c r="CW219" s="211"/>
      <c r="CX219" s="211"/>
      <c r="CY219" s="211"/>
      <c r="CZ219" s="211"/>
      <c r="DA219" s="211"/>
      <c r="DB219" s="211"/>
      <c r="DC219" s="211"/>
      <c r="DD219" s="211"/>
      <c r="DE219" s="211"/>
      <c r="DF219"/>
      <c r="DG219" s="73"/>
    </row>
    <row r="220" spans="33:111" ht="15.75" hidden="1" customHeight="1">
      <c r="AG220" s="73"/>
      <c r="AH220" s="209"/>
      <c r="AI220" s="209"/>
      <c r="AJ220" s="209"/>
      <c r="AK220" s="209"/>
      <c r="AL220" s="181" t="str">
        <f t="shared" si="6"/>
        <v/>
      </c>
      <c r="AM220" s="181" t="str">
        <f t="shared" si="7"/>
        <v/>
      </c>
      <c r="AN220"/>
      <c r="AO220" s="209"/>
      <c r="AP220" s="148">
        <v>218</v>
      </c>
      <c r="AQ220" s="210"/>
      <c r="AR220" s="210"/>
      <c r="AS220" s="210"/>
      <c r="AT220" s="210"/>
      <c r="AU220" s="210"/>
      <c r="AV220" s="210"/>
      <c r="AW220" s="210"/>
      <c r="AX220" s="210"/>
      <c r="AY220" s="210"/>
      <c r="AZ220" s="210"/>
      <c r="BA220" s="210"/>
      <c r="BB220" s="210"/>
      <c r="BC220" s="210"/>
      <c r="BD220" s="210"/>
      <c r="BE220" s="210"/>
      <c r="BF220" s="210"/>
      <c r="BG220" s="210"/>
      <c r="BH220" s="210"/>
      <c r="BI220" s="210"/>
      <c r="BJ220" s="185" t="s">
        <v>4912</v>
      </c>
      <c r="BK220" s="185" t="s">
        <v>4913</v>
      </c>
      <c r="BL220" s="210"/>
      <c r="BM220" s="210"/>
      <c r="BN220" s="210"/>
      <c r="BO220" s="210"/>
      <c r="BP220" s="210"/>
      <c r="BQ220" s="210"/>
      <c r="BR220" s="210"/>
      <c r="BS220" s="210"/>
      <c r="BT220" s="210"/>
      <c r="BU220" s="210"/>
      <c r="BV220" s="210"/>
      <c r="BW220" s="209"/>
      <c r="BX220" s="209"/>
      <c r="BY220" s="209"/>
      <c r="BZ220" s="211"/>
      <c r="CA220" s="211"/>
      <c r="CB220" s="211"/>
      <c r="CC220" s="211"/>
      <c r="CD220" s="211"/>
      <c r="CE220" s="211"/>
      <c r="CF220" s="211"/>
      <c r="CG220" s="211"/>
      <c r="CH220" s="211"/>
      <c r="CI220" s="211"/>
      <c r="CJ220" s="211"/>
      <c r="CK220" s="211"/>
      <c r="CL220" s="211"/>
      <c r="CM220" s="211"/>
      <c r="CN220" s="211"/>
      <c r="CO220" s="211"/>
      <c r="CP220" s="211"/>
      <c r="CQ220" s="211"/>
      <c r="CR220" s="211"/>
      <c r="CS220" s="187" t="s">
        <v>4914</v>
      </c>
      <c r="CT220" s="187" t="s">
        <v>4915</v>
      </c>
      <c r="CU220" s="211"/>
      <c r="CV220" s="211"/>
      <c r="CW220" s="211"/>
      <c r="CX220" s="211"/>
      <c r="CY220" s="211"/>
      <c r="CZ220" s="211"/>
      <c r="DA220" s="211"/>
      <c r="DB220" s="211"/>
      <c r="DC220" s="211"/>
      <c r="DD220" s="211"/>
      <c r="DE220" s="211"/>
      <c r="DF220"/>
      <c r="DG220" s="73"/>
    </row>
    <row r="221" spans="33:111" ht="15.75" hidden="1" customHeight="1">
      <c r="AG221" s="73"/>
      <c r="AH221" s="209"/>
      <c r="AI221" s="209"/>
      <c r="AJ221" s="209"/>
      <c r="AK221" s="209"/>
      <c r="AL221" s="181" t="str">
        <f t="shared" si="6"/>
        <v/>
      </c>
      <c r="AM221" s="181" t="str">
        <f t="shared" si="7"/>
        <v/>
      </c>
      <c r="AN221"/>
      <c r="AO221" s="209"/>
      <c r="AP221" s="148">
        <v>219</v>
      </c>
      <c r="AQ221" s="210"/>
      <c r="AR221" s="210"/>
      <c r="AS221" s="210"/>
      <c r="AT221" s="210"/>
      <c r="AU221" s="210"/>
      <c r="AV221" s="210"/>
      <c r="AW221" s="210"/>
      <c r="AX221" s="210"/>
      <c r="AY221" s="210"/>
      <c r="AZ221" s="210"/>
      <c r="BA221" s="210"/>
      <c r="BB221" s="210"/>
      <c r="BC221" s="210"/>
      <c r="BD221" s="210"/>
      <c r="BE221" s="210"/>
      <c r="BF221" s="210"/>
      <c r="BG221" s="210"/>
      <c r="BH221" s="210"/>
      <c r="BI221" s="210"/>
      <c r="BJ221" s="185" t="s">
        <v>4916</v>
      </c>
      <c r="BK221" s="210">
        <v>21999</v>
      </c>
      <c r="BL221" s="210"/>
      <c r="BM221" s="210"/>
      <c r="BN221" s="210"/>
      <c r="BO221" s="210"/>
      <c r="BP221" s="210"/>
      <c r="BQ221" s="210"/>
      <c r="BR221" s="210"/>
      <c r="BS221" s="210"/>
      <c r="BT221" s="210"/>
      <c r="BU221" s="210"/>
      <c r="BV221" s="210"/>
      <c r="BW221" s="209"/>
      <c r="BX221" s="209"/>
      <c r="BY221" s="209"/>
      <c r="BZ221" s="211"/>
      <c r="CA221" s="211"/>
      <c r="CB221" s="211"/>
      <c r="CC221" s="211"/>
      <c r="CD221" s="211"/>
      <c r="CE221" s="211"/>
      <c r="CF221" s="211"/>
      <c r="CG221" s="211"/>
      <c r="CH221" s="211"/>
      <c r="CI221" s="211"/>
      <c r="CJ221" s="211"/>
      <c r="CK221" s="211"/>
      <c r="CL221" s="211"/>
      <c r="CM221" s="211"/>
      <c r="CN221" s="211"/>
      <c r="CO221" s="211"/>
      <c r="CP221" s="211"/>
      <c r="CQ221" s="211"/>
      <c r="CR221" s="211"/>
      <c r="CS221" s="187" t="s">
        <v>4917</v>
      </c>
      <c r="CT221" s="187" t="s">
        <v>274</v>
      </c>
      <c r="CU221" s="211"/>
      <c r="CV221" s="211"/>
      <c r="CW221" s="211"/>
      <c r="CX221" s="211"/>
      <c r="CY221" s="211"/>
      <c r="CZ221" s="211"/>
      <c r="DA221" s="211"/>
      <c r="DB221" s="211"/>
      <c r="DC221" s="211"/>
      <c r="DD221" s="211"/>
      <c r="DE221" s="211"/>
      <c r="DF221"/>
      <c r="DG221" s="73"/>
    </row>
    <row r="222" spans="33:111" ht="15.75" hidden="1" customHeight="1">
      <c r="AG222" s="73"/>
      <c r="AH222" s="209"/>
      <c r="AI222" s="209"/>
      <c r="AJ222" s="209"/>
      <c r="AK222" s="209"/>
      <c r="AL222" s="181" t="str">
        <f t="shared" si="6"/>
        <v/>
      </c>
      <c r="AM222" s="181" t="str">
        <f t="shared" si="7"/>
        <v/>
      </c>
      <c r="AN222"/>
      <c r="AO222" s="209"/>
      <c r="AP222" s="148">
        <v>220</v>
      </c>
      <c r="AQ222" s="210"/>
      <c r="AR222" s="210"/>
      <c r="AS222" s="210"/>
      <c r="AT222" s="210"/>
      <c r="AU222" s="210"/>
      <c r="AV222" s="210"/>
      <c r="AW222" s="210"/>
      <c r="AX222" s="210"/>
      <c r="AY222" s="210"/>
      <c r="AZ222" s="210"/>
      <c r="BA222" s="210"/>
      <c r="BB222" s="210"/>
      <c r="BC222" s="210"/>
      <c r="BD222" s="210"/>
      <c r="BE222" s="210"/>
      <c r="BF222" s="210"/>
      <c r="BG222" s="210"/>
      <c r="BH222" s="210"/>
      <c r="BI222" s="210"/>
      <c r="BJ222" s="185" t="s">
        <v>4918</v>
      </c>
      <c r="BK222" s="210"/>
      <c r="BL222" s="210"/>
      <c r="BM222" s="210"/>
      <c r="BN222" s="210"/>
      <c r="BO222" s="210"/>
      <c r="BP222" s="210"/>
      <c r="BQ222" s="210"/>
      <c r="BR222" s="210"/>
      <c r="BS222" s="210"/>
      <c r="BT222" s="210"/>
      <c r="BU222" s="210"/>
      <c r="BV222" s="210"/>
      <c r="BW222" s="209"/>
      <c r="BX222" s="209"/>
      <c r="BY222" s="209"/>
      <c r="BZ222" s="211"/>
      <c r="CA222" s="211"/>
      <c r="CB222" s="211"/>
      <c r="CC222" s="211"/>
      <c r="CD222" s="211"/>
      <c r="CE222" s="211"/>
      <c r="CF222" s="211"/>
      <c r="CG222" s="211"/>
      <c r="CH222" s="211"/>
      <c r="CI222" s="211"/>
      <c r="CJ222" s="211"/>
      <c r="CK222" s="211"/>
      <c r="CL222" s="211"/>
      <c r="CM222" s="211"/>
      <c r="CN222" s="211"/>
      <c r="CO222" s="211"/>
      <c r="CP222" s="211"/>
      <c r="CQ222" s="211"/>
      <c r="CR222" s="211"/>
      <c r="CS222" s="187" t="s">
        <v>4919</v>
      </c>
      <c r="CT222" s="211"/>
      <c r="CU222" s="211"/>
      <c r="CV222" s="211"/>
      <c r="CW222" s="211"/>
      <c r="CX222" s="211"/>
      <c r="CY222" s="211"/>
      <c r="CZ222" s="211"/>
      <c r="DA222" s="211"/>
      <c r="DB222" s="211"/>
      <c r="DC222" s="211"/>
      <c r="DD222" s="211"/>
      <c r="DE222" s="211"/>
      <c r="DF222"/>
      <c r="DG222" s="73"/>
    </row>
    <row r="223" spans="33:111" ht="15.75" hidden="1" customHeight="1">
      <c r="AG223" s="73"/>
      <c r="AH223" s="209"/>
      <c r="AI223" s="209"/>
      <c r="AJ223" s="209"/>
      <c r="AK223" s="209"/>
      <c r="AL223" s="181" t="str">
        <f t="shared" si="6"/>
        <v/>
      </c>
      <c r="AM223" s="181" t="str">
        <f t="shared" si="7"/>
        <v/>
      </c>
      <c r="AN223"/>
      <c r="AO223" s="209"/>
      <c r="AP223" s="148">
        <v>221</v>
      </c>
      <c r="AQ223" s="210"/>
      <c r="AR223" s="210"/>
      <c r="AS223" s="210"/>
      <c r="AT223" s="210"/>
      <c r="AU223" s="210"/>
      <c r="AV223" s="210"/>
      <c r="AW223" s="210"/>
      <c r="AX223" s="210"/>
      <c r="AY223" s="210"/>
      <c r="AZ223" s="210"/>
      <c r="BA223" s="210"/>
      <c r="BB223" s="210"/>
      <c r="BC223" s="210"/>
      <c r="BD223" s="210"/>
      <c r="BE223" s="210"/>
      <c r="BF223" s="210"/>
      <c r="BG223" s="210"/>
      <c r="BH223" s="210"/>
      <c r="BI223" s="210"/>
      <c r="BJ223" s="185" t="s">
        <v>4920</v>
      </c>
      <c r="BK223" s="210"/>
      <c r="BL223" s="210"/>
      <c r="BM223" s="210"/>
      <c r="BN223" s="210"/>
      <c r="BO223" s="210"/>
      <c r="BP223" s="210"/>
      <c r="BQ223" s="210"/>
      <c r="BR223" s="210"/>
      <c r="BS223" s="210"/>
      <c r="BT223" s="210"/>
      <c r="BU223" s="210"/>
      <c r="BV223" s="210"/>
      <c r="BW223" s="209"/>
      <c r="BX223" s="209"/>
      <c r="BY223" s="209"/>
      <c r="BZ223" s="211"/>
      <c r="CA223" s="211"/>
      <c r="CB223" s="211"/>
      <c r="CC223" s="211"/>
      <c r="CD223" s="211"/>
      <c r="CE223" s="211"/>
      <c r="CF223" s="211"/>
      <c r="CG223" s="211"/>
      <c r="CH223" s="211"/>
      <c r="CI223" s="211"/>
      <c r="CJ223" s="211"/>
      <c r="CK223" s="211"/>
      <c r="CL223" s="211"/>
      <c r="CM223" s="211"/>
      <c r="CN223" s="211"/>
      <c r="CO223" s="211"/>
      <c r="CP223" s="211"/>
      <c r="CQ223" s="211"/>
      <c r="CR223" s="211"/>
      <c r="CS223" s="187" t="s">
        <v>4921</v>
      </c>
      <c r="CT223" s="211"/>
      <c r="CU223" s="211"/>
      <c r="CV223" s="211"/>
      <c r="CW223" s="211"/>
      <c r="CX223" s="211"/>
      <c r="CY223" s="211"/>
      <c r="CZ223" s="211"/>
      <c r="DA223" s="211"/>
      <c r="DB223" s="211"/>
      <c r="DC223" s="211"/>
      <c r="DD223" s="211"/>
      <c r="DE223" s="211"/>
      <c r="DF223"/>
      <c r="DG223" s="73"/>
    </row>
    <row r="224" spans="33:111" ht="15.75" hidden="1" customHeight="1">
      <c r="AG224" s="73"/>
      <c r="AH224" s="209"/>
      <c r="AI224" s="209"/>
      <c r="AJ224" s="209"/>
      <c r="AK224" s="209"/>
      <c r="AL224" s="181" t="str">
        <f t="shared" si="6"/>
        <v/>
      </c>
      <c r="AM224" s="181" t="str">
        <f t="shared" si="7"/>
        <v/>
      </c>
      <c r="AN224"/>
      <c r="AO224" s="209"/>
      <c r="AP224" s="148">
        <v>222</v>
      </c>
      <c r="AQ224" s="210"/>
      <c r="AR224" s="210"/>
      <c r="AS224" s="210"/>
      <c r="AT224" s="210"/>
      <c r="AU224" s="210"/>
      <c r="AV224" s="210"/>
      <c r="AW224" s="210"/>
      <c r="AX224" s="210"/>
      <c r="AY224" s="210"/>
      <c r="AZ224" s="210"/>
      <c r="BA224" s="210"/>
      <c r="BB224" s="210"/>
      <c r="BC224" s="210"/>
      <c r="BD224" s="210"/>
      <c r="BE224" s="210"/>
      <c r="BF224" s="210"/>
      <c r="BG224" s="210"/>
      <c r="BH224" s="210"/>
      <c r="BI224" s="210"/>
      <c r="BJ224" s="185" t="s">
        <v>4922</v>
      </c>
      <c r="BK224" s="210"/>
      <c r="BL224" s="210"/>
      <c r="BM224" s="210"/>
      <c r="BN224" s="210"/>
      <c r="BO224" s="210"/>
      <c r="BP224" s="210"/>
      <c r="BQ224" s="210"/>
      <c r="BR224" s="210"/>
      <c r="BS224" s="210"/>
      <c r="BT224" s="210"/>
      <c r="BU224" s="210"/>
      <c r="BV224" s="210"/>
      <c r="BW224" s="209"/>
      <c r="BX224" s="209"/>
      <c r="BY224" s="209"/>
      <c r="BZ224" s="211"/>
      <c r="CA224" s="211"/>
      <c r="CB224" s="211"/>
      <c r="CC224" s="211"/>
      <c r="CD224" s="211"/>
      <c r="CE224" s="211"/>
      <c r="CF224" s="211"/>
      <c r="CG224" s="211"/>
      <c r="CH224" s="211"/>
      <c r="CI224" s="211"/>
      <c r="CJ224" s="211"/>
      <c r="CK224" s="211"/>
      <c r="CL224" s="211"/>
      <c r="CM224" s="211"/>
      <c r="CN224" s="211"/>
      <c r="CO224" s="211"/>
      <c r="CP224" s="211"/>
      <c r="CQ224" s="211"/>
      <c r="CR224" s="211"/>
      <c r="CS224" s="187" t="s">
        <v>4923</v>
      </c>
      <c r="CT224" s="211"/>
      <c r="CU224" s="211"/>
      <c r="CV224" s="211"/>
      <c r="CW224" s="211"/>
      <c r="CX224" s="211"/>
      <c r="CY224" s="211"/>
      <c r="CZ224" s="211"/>
      <c r="DA224" s="211"/>
      <c r="DB224" s="211"/>
      <c r="DC224" s="211"/>
      <c r="DD224" s="211"/>
      <c r="DE224" s="211"/>
      <c r="DF224"/>
      <c r="DG224" s="73"/>
    </row>
    <row r="225" spans="33:111" ht="15.75" hidden="1" customHeight="1">
      <c r="AG225" s="73"/>
      <c r="AH225" s="209"/>
      <c r="AI225" s="209"/>
      <c r="AJ225" s="209"/>
      <c r="AK225" s="209"/>
      <c r="AL225" s="181" t="str">
        <f t="shared" si="6"/>
        <v/>
      </c>
      <c r="AM225" s="181" t="str">
        <f t="shared" si="7"/>
        <v/>
      </c>
      <c r="AN225"/>
      <c r="AO225" s="209"/>
      <c r="AP225" s="148">
        <v>223</v>
      </c>
      <c r="AQ225" s="210"/>
      <c r="AR225" s="210"/>
      <c r="AS225" s="210"/>
      <c r="AT225" s="210"/>
      <c r="AU225" s="210"/>
      <c r="AV225" s="210"/>
      <c r="AW225" s="210"/>
      <c r="AX225" s="210"/>
      <c r="AY225" s="210"/>
      <c r="AZ225" s="210"/>
      <c r="BA225" s="210"/>
      <c r="BB225" s="210"/>
      <c r="BC225" s="210"/>
      <c r="BD225" s="210"/>
      <c r="BE225" s="210"/>
      <c r="BF225" s="210"/>
      <c r="BG225" s="210"/>
      <c r="BH225" s="210"/>
      <c r="BI225" s="210"/>
      <c r="BJ225" s="185" t="s">
        <v>4924</v>
      </c>
      <c r="BK225" s="210"/>
      <c r="BL225" s="210"/>
      <c r="BM225" s="210"/>
      <c r="BN225" s="210"/>
      <c r="BO225" s="210"/>
      <c r="BP225" s="210"/>
      <c r="BQ225" s="210"/>
      <c r="BR225" s="210"/>
      <c r="BS225" s="210"/>
      <c r="BT225" s="210"/>
      <c r="BU225" s="210"/>
      <c r="BV225" s="210"/>
      <c r="BW225" s="209"/>
      <c r="BX225" s="209"/>
      <c r="BY225" s="209"/>
      <c r="BZ225" s="211"/>
      <c r="CA225" s="211"/>
      <c r="CB225" s="211"/>
      <c r="CC225" s="211"/>
      <c r="CD225" s="211"/>
      <c r="CE225" s="211"/>
      <c r="CF225" s="211"/>
      <c r="CG225" s="211"/>
      <c r="CH225" s="211"/>
      <c r="CI225" s="211"/>
      <c r="CJ225" s="211"/>
      <c r="CK225" s="211"/>
      <c r="CL225" s="211"/>
      <c r="CM225" s="211"/>
      <c r="CN225" s="211"/>
      <c r="CO225" s="211"/>
      <c r="CP225" s="211"/>
      <c r="CQ225" s="211"/>
      <c r="CR225" s="211"/>
      <c r="CS225" s="187" t="s">
        <v>4925</v>
      </c>
      <c r="CT225" s="211"/>
      <c r="CU225" s="211"/>
      <c r="CV225" s="211"/>
      <c r="CW225" s="211"/>
      <c r="CX225" s="211"/>
      <c r="CY225" s="211"/>
      <c r="CZ225" s="211"/>
      <c r="DA225" s="211"/>
      <c r="DB225" s="211"/>
      <c r="DC225" s="211"/>
      <c r="DD225" s="211"/>
      <c r="DE225" s="211"/>
      <c r="DF225"/>
      <c r="DG225" s="73"/>
    </row>
    <row r="226" spans="33:111" ht="15.75" hidden="1" customHeight="1">
      <c r="AG226" s="73"/>
      <c r="AH226" s="209"/>
      <c r="AI226" s="209"/>
      <c r="AJ226" s="209"/>
      <c r="AK226" s="209"/>
      <c r="AL226" s="181" t="str">
        <f t="shared" si="6"/>
        <v/>
      </c>
      <c r="AM226" s="181" t="str">
        <f t="shared" si="7"/>
        <v/>
      </c>
      <c r="AN226"/>
      <c r="AO226" s="209"/>
      <c r="AP226" s="148">
        <v>224</v>
      </c>
      <c r="AQ226" s="210"/>
      <c r="AR226" s="210"/>
      <c r="AS226" s="210"/>
      <c r="AT226" s="210"/>
      <c r="AU226" s="210"/>
      <c r="AV226" s="210"/>
      <c r="AW226" s="210"/>
      <c r="AX226" s="210"/>
      <c r="AY226" s="210"/>
      <c r="AZ226" s="210"/>
      <c r="BA226" s="210"/>
      <c r="BB226" s="210"/>
      <c r="BC226" s="210"/>
      <c r="BD226" s="210"/>
      <c r="BE226" s="210"/>
      <c r="BF226" s="210"/>
      <c r="BG226" s="210"/>
      <c r="BH226" s="210"/>
      <c r="BI226" s="210"/>
      <c r="BJ226" s="185" t="s">
        <v>4926</v>
      </c>
      <c r="BK226" s="210"/>
      <c r="BL226" s="210"/>
      <c r="BM226" s="210"/>
      <c r="BN226" s="210"/>
      <c r="BO226" s="210"/>
      <c r="BP226" s="210"/>
      <c r="BQ226" s="210"/>
      <c r="BR226" s="210"/>
      <c r="BS226" s="210"/>
      <c r="BT226" s="210"/>
      <c r="BU226" s="210"/>
      <c r="BV226" s="210"/>
      <c r="BW226" s="209"/>
      <c r="BX226" s="209"/>
      <c r="BY226" s="209"/>
      <c r="BZ226" s="211"/>
      <c r="CA226" s="211"/>
      <c r="CB226" s="211"/>
      <c r="CC226" s="211"/>
      <c r="CD226" s="211"/>
      <c r="CE226" s="211"/>
      <c r="CF226" s="211"/>
      <c r="CG226" s="211"/>
      <c r="CH226" s="211"/>
      <c r="CI226" s="211"/>
      <c r="CJ226" s="211"/>
      <c r="CK226" s="211"/>
      <c r="CL226" s="211"/>
      <c r="CM226" s="211"/>
      <c r="CN226" s="211"/>
      <c r="CO226" s="211"/>
      <c r="CP226" s="211"/>
      <c r="CQ226" s="211"/>
      <c r="CR226" s="211"/>
      <c r="CS226" s="187" t="s">
        <v>4927</v>
      </c>
      <c r="CT226" s="211"/>
      <c r="CU226" s="211"/>
      <c r="CV226" s="211"/>
      <c r="CW226" s="211"/>
      <c r="CX226" s="211"/>
      <c r="CY226" s="211"/>
      <c r="CZ226" s="211"/>
      <c r="DA226" s="211"/>
      <c r="DB226" s="211"/>
      <c r="DC226" s="211"/>
      <c r="DD226" s="211"/>
      <c r="DE226" s="211"/>
      <c r="DF226"/>
      <c r="DG226" s="73"/>
    </row>
    <row r="227" spans="33:111" ht="15.75" hidden="1" customHeight="1">
      <c r="AG227" s="73"/>
      <c r="AH227" s="209"/>
      <c r="AI227" s="209"/>
      <c r="AJ227" s="209"/>
      <c r="AK227" s="209"/>
      <c r="AL227" s="181" t="str">
        <f t="shared" si="6"/>
        <v/>
      </c>
      <c r="AM227" s="181" t="str">
        <f t="shared" si="7"/>
        <v/>
      </c>
      <c r="AN227"/>
      <c r="AO227" s="209"/>
      <c r="AP227" s="148">
        <v>225</v>
      </c>
      <c r="AQ227" s="210"/>
      <c r="AR227" s="210"/>
      <c r="AS227" s="210"/>
      <c r="AT227" s="210"/>
      <c r="AU227" s="210"/>
      <c r="AV227" s="210"/>
      <c r="AW227" s="210"/>
      <c r="AX227" s="210"/>
      <c r="AY227" s="210"/>
      <c r="AZ227" s="210"/>
      <c r="BA227" s="210"/>
      <c r="BB227" s="210"/>
      <c r="BC227" s="210"/>
      <c r="BD227" s="210"/>
      <c r="BE227" s="210"/>
      <c r="BF227" s="210"/>
      <c r="BG227" s="210"/>
      <c r="BH227" s="210"/>
      <c r="BI227" s="210"/>
      <c r="BJ227" s="185" t="s">
        <v>4928</v>
      </c>
      <c r="BK227" s="210"/>
      <c r="BL227" s="210"/>
      <c r="BM227" s="210"/>
      <c r="BN227" s="210"/>
      <c r="BO227" s="210"/>
      <c r="BP227" s="210"/>
      <c r="BQ227" s="210"/>
      <c r="BR227" s="210"/>
      <c r="BS227" s="210"/>
      <c r="BT227" s="210"/>
      <c r="BU227" s="210"/>
      <c r="BV227" s="210"/>
      <c r="BW227" s="209"/>
      <c r="BX227" s="209"/>
      <c r="BY227" s="209"/>
      <c r="BZ227" s="211"/>
      <c r="CA227" s="211"/>
      <c r="CB227" s="211"/>
      <c r="CC227" s="211"/>
      <c r="CD227" s="211"/>
      <c r="CE227" s="211"/>
      <c r="CF227" s="211"/>
      <c r="CG227" s="211"/>
      <c r="CH227" s="211"/>
      <c r="CI227" s="211"/>
      <c r="CJ227" s="211"/>
      <c r="CK227" s="211"/>
      <c r="CL227" s="211"/>
      <c r="CM227" s="211"/>
      <c r="CN227" s="211"/>
      <c r="CO227" s="211"/>
      <c r="CP227" s="211"/>
      <c r="CQ227" s="211"/>
      <c r="CR227" s="211"/>
      <c r="CS227" s="187" t="s">
        <v>4929</v>
      </c>
      <c r="CT227" s="211"/>
      <c r="CU227" s="211"/>
      <c r="CV227" s="211"/>
      <c r="CW227" s="211"/>
      <c r="CX227" s="211"/>
      <c r="CY227" s="211"/>
      <c r="CZ227" s="211"/>
      <c r="DA227" s="211"/>
      <c r="DB227" s="211"/>
      <c r="DC227" s="211"/>
      <c r="DD227" s="211"/>
      <c r="DE227" s="211"/>
      <c r="DF227"/>
      <c r="DG227" s="73"/>
    </row>
    <row r="228" spans="33:111" ht="15.75" hidden="1" customHeight="1">
      <c r="AG228" s="73"/>
      <c r="AH228" s="209"/>
      <c r="AI228" s="209"/>
      <c r="AJ228" s="209"/>
      <c r="AK228" s="209"/>
      <c r="AL228" s="181" t="str">
        <f t="shared" si="6"/>
        <v/>
      </c>
      <c r="AM228" s="181" t="str">
        <f t="shared" si="7"/>
        <v/>
      </c>
      <c r="AN228"/>
      <c r="AO228" s="209"/>
      <c r="AP228" s="148">
        <v>226</v>
      </c>
      <c r="AQ228" s="210"/>
      <c r="AR228" s="210"/>
      <c r="AS228" s="210"/>
      <c r="AT228" s="210"/>
      <c r="AU228" s="210"/>
      <c r="AV228" s="210"/>
      <c r="AW228" s="210"/>
      <c r="AX228" s="210"/>
      <c r="AY228" s="210"/>
      <c r="AZ228" s="210"/>
      <c r="BA228" s="210"/>
      <c r="BB228" s="210"/>
      <c r="BC228" s="210"/>
      <c r="BD228" s="210"/>
      <c r="BE228" s="210"/>
      <c r="BF228" s="210"/>
      <c r="BG228" s="210"/>
      <c r="BH228" s="210"/>
      <c r="BI228" s="210"/>
      <c r="BJ228" s="185" t="s">
        <v>4930</v>
      </c>
      <c r="BK228" s="210"/>
      <c r="BL228" s="210"/>
      <c r="BM228" s="210"/>
      <c r="BN228" s="210"/>
      <c r="BO228" s="210"/>
      <c r="BP228" s="210"/>
      <c r="BQ228" s="210"/>
      <c r="BR228" s="210"/>
      <c r="BS228" s="210"/>
      <c r="BT228" s="210"/>
      <c r="BU228" s="210"/>
      <c r="BV228" s="210"/>
      <c r="BW228" s="209"/>
      <c r="BX228" s="209"/>
      <c r="BY228" s="209"/>
      <c r="BZ228" s="211"/>
      <c r="CA228" s="211"/>
      <c r="CB228" s="211"/>
      <c r="CC228" s="211"/>
      <c r="CD228" s="211"/>
      <c r="CE228" s="211"/>
      <c r="CF228" s="211"/>
      <c r="CG228" s="211"/>
      <c r="CH228" s="211"/>
      <c r="CI228" s="211"/>
      <c r="CJ228" s="211"/>
      <c r="CK228" s="211"/>
      <c r="CL228" s="211"/>
      <c r="CM228" s="211"/>
      <c r="CN228" s="211"/>
      <c r="CO228" s="211"/>
      <c r="CP228" s="211"/>
      <c r="CQ228" s="211"/>
      <c r="CR228" s="211"/>
      <c r="CS228" s="187" t="s">
        <v>4931</v>
      </c>
      <c r="CT228" s="211"/>
      <c r="CU228" s="211"/>
      <c r="CV228" s="211"/>
      <c r="CW228" s="211"/>
      <c r="CX228" s="211"/>
      <c r="CY228" s="211"/>
      <c r="CZ228" s="211"/>
      <c r="DA228" s="211"/>
      <c r="DB228" s="211"/>
      <c r="DC228" s="211"/>
      <c r="DD228" s="211"/>
      <c r="DE228" s="211"/>
      <c r="DF228"/>
      <c r="DG228" s="73"/>
    </row>
    <row r="229" spans="33:111" ht="15.75" hidden="1" customHeight="1">
      <c r="AG229" s="73"/>
      <c r="AH229" s="209"/>
      <c r="AI229" s="209"/>
      <c r="AJ229" s="209"/>
      <c r="AK229" s="209"/>
      <c r="AL229" s="181" t="str">
        <f t="shared" si="6"/>
        <v/>
      </c>
      <c r="AM229" s="181" t="str">
        <f t="shared" si="7"/>
        <v/>
      </c>
      <c r="AN229"/>
      <c r="AO229" s="209"/>
      <c r="AP229" s="148">
        <v>227</v>
      </c>
      <c r="AQ229" s="210"/>
      <c r="AR229" s="210"/>
      <c r="AS229" s="210"/>
      <c r="AT229" s="210"/>
      <c r="AU229" s="210"/>
      <c r="AV229" s="210"/>
      <c r="AW229" s="210"/>
      <c r="AX229" s="210"/>
      <c r="AY229" s="210"/>
      <c r="AZ229" s="210"/>
      <c r="BA229" s="210"/>
      <c r="BB229" s="210"/>
      <c r="BC229" s="210"/>
      <c r="BD229" s="210"/>
      <c r="BE229" s="210"/>
      <c r="BF229" s="210"/>
      <c r="BG229" s="210"/>
      <c r="BH229" s="210"/>
      <c r="BI229" s="210"/>
      <c r="BJ229" s="185" t="s">
        <v>4932</v>
      </c>
      <c r="BK229" s="210"/>
      <c r="BL229" s="210"/>
      <c r="BM229" s="210"/>
      <c r="BN229" s="210"/>
      <c r="BO229" s="210"/>
      <c r="BP229" s="210"/>
      <c r="BQ229" s="210"/>
      <c r="BR229" s="210"/>
      <c r="BS229" s="210"/>
      <c r="BT229" s="210"/>
      <c r="BU229" s="210"/>
      <c r="BV229" s="210"/>
      <c r="BW229" s="209"/>
      <c r="BX229" s="209"/>
      <c r="BY229" s="209"/>
      <c r="BZ229" s="211"/>
      <c r="CA229" s="211"/>
      <c r="CB229" s="211"/>
      <c r="CC229" s="211"/>
      <c r="CD229" s="211"/>
      <c r="CE229" s="211"/>
      <c r="CF229" s="211"/>
      <c r="CG229" s="211"/>
      <c r="CH229" s="211"/>
      <c r="CI229" s="211"/>
      <c r="CJ229" s="211"/>
      <c r="CK229" s="211"/>
      <c r="CL229" s="211"/>
      <c r="CM229" s="211"/>
      <c r="CN229" s="211"/>
      <c r="CO229" s="211"/>
      <c r="CP229" s="211"/>
      <c r="CQ229" s="211"/>
      <c r="CR229" s="211"/>
      <c r="CS229" s="187" t="s">
        <v>4933</v>
      </c>
      <c r="CT229" s="211"/>
      <c r="CU229" s="211"/>
      <c r="CV229" s="211"/>
      <c r="CW229" s="211"/>
      <c r="CX229" s="211"/>
      <c r="CY229" s="211"/>
      <c r="CZ229" s="211"/>
      <c r="DA229" s="211"/>
      <c r="DB229" s="211"/>
      <c r="DC229" s="211"/>
      <c r="DD229" s="211"/>
      <c r="DE229" s="211"/>
      <c r="DF229"/>
      <c r="DG229" s="73"/>
    </row>
    <row r="230" spans="33:111" ht="15.75" hidden="1" customHeight="1">
      <c r="AG230" s="73"/>
      <c r="AH230" s="209"/>
      <c r="AI230" s="209"/>
      <c r="AJ230" s="209"/>
      <c r="AK230" s="209"/>
      <c r="AL230" s="181" t="str">
        <f t="shared" si="6"/>
        <v/>
      </c>
      <c r="AM230" s="181" t="str">
        <f t="shared" si="7"/>
        <v/>
      </c>
      <c r="AN230"/>
      <c r="AO230" s="209"/>
      <c r="AP230" s="148">
        <v>228</v>
      </c>
      <c r="AQ230" s="210"/>
      <c r="AR230" s="210"/>
      <c r="AS230" s="210"/>
      <c r="AT230" s="210"/>
      <c r="AU230" s="210"/>
      <c r="AV230" s="210"/>
      <c r="AW230" s="210"/>
      <c r="AX230" s="210"/>
      <c r="AY230" s="210"/>
      <c r="AZ230" s="210"/>
      <c r="BA230" s="210"/>
      <c r="BB230" s="210"/>
      <c r="BC230" s="210"/>
      <c r="BD230" s="210"/>
      <c r="BE230" s="210"/>
      <c r="BF230" s="210"/>
      <c r="BG230" s="210"/>
      <c r="BH230" s="210"/>
      <c r="BI230" s="210"/>
      <c r="BJ230" s="185" t="s">
        <v>4934</v>
      </c>
      <c r="BK230" s="210"/>
      <c r="BL230" s="210"/>
      <c r="BM230" s="210"/>
      <c r="BN230" s="210"/>
      <c r="BO230" s="210"/>
      <c r="BP230" s="210"/>
      <c r="BQ230" s="210"/>
      <c r="BR230" s="210"/>
      <c r="BS230" s="210"/>
      <c r="BT230" s="210"/>
      <c r="BU230" s="210"/>
      <c r="BV230" s="210"/>
      <c r="BW230" s="209"/>
      <c r="BX230" s="209"/>
      <c r="BY230" s="209"/>
      <c r="BZ230" s="211"/>
      <c r="CA230" s="211"/>
      <c r="CB230" s="211"/>
      <c r="CC230" s="211"/>
      <c r="CD230" s="211"/>
      <c r="CE230" s="211"/>
      <c r="CF230" s="211"/>
      <c r="CG230" s="211"/>
      <c r="CH230" s="211"/>
      <c r="CI230" s="211"/>
      <c r="CJ230" s="211"/>
      <c r="CK230" s="211"/>
      <c r="CL230" s="211"/>
      <c r="CM230" s="211"/>
      <c r="CN230" s="211"/>
      <c r="CO230" s="211"/>
      <c r="CP230" s="211"/>
      <c r="CQ230" s="211"/>
      <c r="CR230" s="211"/>
      <c r="CS230" s="187" t="s">
        <v>4935</v>
      </c>
      <c r="CT230" s="211"/>
      <c r="CU230" s="211"/>
      <c r="CV230" s="211"/>
      <c r="CW230" s="211"/>
      <c r="CX230" s="211"/>
      <c r="CY230" s="211"/>
      <c r="CZ230" s="211"/>
      <c r="DA230" s="211"/>
      <c r="DB230" s="211"/>
      <c r="DC230" s="211"/>
      <c r="DD230" s="211"/>
      <c r="DE230" s="211"/>
      <c r="DF230"/>
      <c r="DG230" s="73"/>
    </row>
    <row r="231" spans="33:111" ht="15.75" hidden="1" customHeight="1">
      <c r="AG231" s="73"/>
      <c r="AH231" s="209"/>
      <c r="AI231" s="209"/>
      <c r="AJ231" s="209"/>
      <c r="AK231" s="209"/>
      <c r="AL231" s="181" t="str">
        <f t="shared" si="6"/>
        <v/>
      </c>
      <c r="AM231" s="181" t="str">
        <f t="shared" si="7"/>
        <v/>
      </c>
      <c r="AN231"/>
      <c r="AO231" s="209"/>
      <c r="AP231" s="148">
        <v>229</v>
      </c>
      <c r="AQ231" s="210"/>
      <c r="AR231" s="210"/>
      <c r="AS231" s="210"/>
      <c r="AT231" s="210"/>
      <c r="AU231" s="210"/>
      <c r="AV231" s="210"/>
      <c r="AW231" s="210"/>
      <c r="AX231" s="210"/>
      <c r="AY231" s="210"/>
      <c r="AZ231" s="210"/>
      <c r="BA231" s="210"/>
      <c r="BB231" s="210"/>
      <c r="BC231" s="210"/>
      <c r="BD231" s="210"/>
      <c r="BE231" s="210"/>
      <c r="BF231" s="210"/>
      <c r="BG231" s="210"/>
      <c r="BH231" s="210"/>
      <c r="BI231" s="210"/>
      <c r="BJ231" s="185" t="s">
        <v>4936</v>
      </c>
      <c r="BK231" s="210"/>
      <c r="BL231" s="210"/>
      <c r="BM231" s="210"/>
      <c r="BN231" s="210"/>
      <c r="BO231" s="210"/>
      <c r="BP231" s="210"/>
      <c r="BQ231" s="210"/>
      <c r="BR231" s="210"/>
      <c r="BS231" s="210"/>
      <c r="BT231" s="210"/>
      <c r="BU231" s="210"/>
      <c r="BV231" s="210"/>
      <c r="BW231" s="209"/>
      <c r="BX231" s="209"/>
      <c r="BY231" s="209"/>
      <c r="BZ231" s="211"/>
      <c r="CA231" s="211"/>
      <c r="CB231" s="211"/>
      <c r="CC231" s="211"/>
      <c r="CD231" s="211"/>
      <c r="CE231" s="211"/>
      <c r="CF231" s="211"/>
      <c r="CG231" s="211"/>
      <c r="CH231" s="211"/>
      <c r="CI231" s="211"/>
      <c r="CJ231" s="211"/>
      <c r="CK231" s="211"/>
      <c r="CL231" s="211"/>
      <c r="CM231" s="211"/>
      <c r="CN231" s="211"/>
      <c r="CO231" s="211"/>
      <c r="CP231" s="211"/>
      <c r="CQ231" s="211"/>
      <c r="CR231" s="211"/>
      <c r="CS231" s="187" t="s">
        <v>4937</v>
      </c>
      <c r="CT231" s="211"/>
      <c r="CU231" s="211"/>
      <c r="CV231" s="211"/>
      <c r="CW231" s="211"/>
      <c r="CX231" s="211"/>
      <c r="CY231" s="211"/>
      <c r="CZ231" s="211"/>
      <c r="DA231" s="211"/>
      <c r="DB231" s="211"/>
      <c r="DC231" s="211"/>
      <c r="DD231" s="211"/>
      <c r="DE231" s="211"/>
      <c r="DF231"/>
      <c r="DG231" s="73"/>
    </row>
    <row r="232" spans="33:111" ht="15.75" hidden="1" customHeight="1">
      <c r="AG232" s="73"/>
      <c r="AH232" s="209"/>
      <c r="AI232" s="209"/>
      <c r="AJ232" s="209"/>
      <c r="AK232" s="209"/>
      <c r="AL232" s="181" t="str">
        <f t="shared" si="6"/>
        <v/>
      </c>
      <c r="AM232" s="181" t="str">
        <f t="shared" si="7"/>
        <v/>
      </c>
      <c r="AN232"/>
      <c r="AO232" s="209"/>
      <c r="AP232" s="148">
        <v>230</v>
      </c>
      <c r="AQ232" s="210"/>
      <c r="AR232" s="210"/>
      <c r="AS232" s="210"/>
      <c r="AT232" s="210"/>
      <c r="AU232" s="210"/>
      <c r="AV232" s="210"/>
      <c r="AW232" s="210"/>
      <c r="AX232" s="210"/>
      <c r="AY232" s="210"/>
      <c r="AZ232" s="210"/>
      <c r="BA232" s="210"/>
      <c r="BB232" s="210"/>
      <c r="BC232" s="210"/>
      <c r="BD232" s="210"/>
      <c r="BE232" s="210"/>
      <c r="BF232" s="210"/>
      <c r="BG232" s="210"/>
      <c r="BH232" s="210"/>
      <c r="BI232" s="210"/>
      <c r="BJ232" s="185" t="s">
        <v>4938</v>
      </c>
      <c r="BK232" s="210"/>
      <c r="BL232" s="210"/>
      <c r="BM232" s="210"/>
      <c r="BN232" s="210"/>
      <c r="BO232" s="210"/>
      <c r="BP232" s="210"/>
      <c r="BQ232" s="210"/>
      <c r="BR232" s="210"/>
      <c r="BS232" s="210"/>
      <c r="BT232" s="210"/>
      <c r="BU232" s="210"/>
      <c r="BV232" s="210"/>
      <c r="BW232" s="209"/>
      <c r="BX232" s="209"/>
      <c r="BY232" s="209"/>
      <c r="BZ232" s="211"/>
      <c r="CA232" s="211"/>
      <c r="CB232" s="211"/>
      <c r="CC232" s="211"/>
      <c r="CD232" s="211"/>
      <c r="CE232" s="211"/>
      <c r="CF232" s="211"/>
      <c r="CG232" s="211"/>
      <c r="CH232" s="211"/>
      <c r="CI232" s="211"/>
      <c r="CJ232" s="211"/>
      <c r="CK232" s="211"/>
      <c r="CL232" s="211"/>
      <c r="CM232" s="211"/>
      <c r="CN232" s="211"/>
      <c r="CO232" s="211"/>
      <c r="CP232" s="211"/>
      <c r="CQ232" s="211"/>
      <c r="CR232" s="211"/>
      <c r="CS232" s="187" t="s">
        <v>4939</v>
      </c>
      <c r="CT232" s="211"/>
      <c r="CU232" s="211"/>
      <c r="CV232" s="211"/>
      <c r="CW232" s="211"/>
      <c r="CX232" s="211"/>
      <c r="CY232" s="211"/>
      <c r="CZ232" s="211"/>
      <c r="DA232" s="211"/>
      <c r="DB232" s="211"/>
      <c r="DC232" s="211"/>
      <c r="DD232" s="211"/>
      <c r="DE232" s="211"/>
      <c r="DF232"/>
      <c r="DG232" s="73"/>
    </row>
    <row r="233" spans="33:111" ht="15.75" hidden="1" customHeight="1">
      <c r="AG233" s="73"/>
      <c r="AH233" s="209"/>
      <c r="AI233" s="209"/>
      <c r="AJ233" s="209"/>
      <c r="AK233" s="209"/>
      <c r="AL233" s="181" t="str">
        <f t="shared" si="6"/>
        <v/>
      </c>
      <c r="AM233" s="181" t="str">
        <f t="shared" si="7"/>
        <v/>
      </c>
      <c r="AN233"/>
      <c r="AO233" s="209"/>
      <c r="AP233" s="148">
        <v>231</v>
      </c>
      <c r="AQ233" s="210"/>
      <c r="AR233" s="210"/>
      <c r="AS233" s="210"/>
      <c r="AT233" s="210"/>
      <c r="AU233" s="210"/>
      <c r="AV233" s="210"/>
      <c r="AW233" s="210"/>
      <c r="AX233" s="210"/>
      <c r="AY233" s="210"/>
      <c r="AZ233" s="210"/>
      <c r="BA233" s="210"/>
      <c r="BB233" s="210"/>
      <c r="BC233" s="210"/>
      <c r="BD233" s="210"/>
      <c r="BE233" s="210"/>
      <c r="BF233" s="210"/>
      <c r="BG233" s="210"/>
      <c r="BH233" s="210"/>
      <c r="BI233" s="210"/>
      <c r="BJ233" s="185" t="s">
        <v>4940</v>
      </c>
      <c r="BK233" s="210"/>
      <c r="BL233" s="210"/>
      <c r="BM233" s="210"/>
      <c r="BN233" s="210"/>
      <c r="BO233" s="210"/>
      <c r="BP233" s="210"/>
      <c r="BQ233" s="210"/>
      <c r="BR233" s="210"/>
      <c r="BS233" s="210"/>
      <c r="BT233" s="210"/>
      <c r="BU233" s="210"/>
      <c r="BV233" s="210"/>
      <c r="BW233" s="209"/>
      <c r="BX233" s="209"/>
      <c r="BY233" s="209"/>
      <c r="BZ233" s="211"/>
      <c r="CA233" s="211"/>
      <c r="CB233" s="211"/>
      <c r="CC233" s="211"/>
      <c r="CD233" s="211"/>
      <c r="CE233" s="211"/>
      <c r="CF233" s="211"/>
      <c r="CG233" s="211"/>
      <c r="CH233" s="211"/>
      <c r="CI233" s="211"/>
      <c r="CJ233" s="211"/>
      <c r="CK233" s="211"/>
      <c r="CL233" s="211"/>
      <c r="CM233" s="211"/>
      <c r="CN233" s="211"/>
      <c r="CO233" s="211"/>
      <c r="CP233" s="211"/>
      <c r="CQ233" s="211"/>
      <c r="CR233" s="211"/>
      <c r="CS233" s="187" t="s">
        <v>4941</v>
      </c>
      <c r="CT233" s="211"/>
      <c r="CU233" s="211"/>
      <c r="CV233" s="211"/>
      <c r="CW233" s="211"/>
      <c r="CX233" s="211"/>
      <c r="CY233" s="211"/>
      <c r="CZ233" s="211"/>
      <c r="DA233" s="211"/>
      <c r="DB233" s="211"/>
      <c r="DC233" s="211"/>
      <c r="DD233" s="211"/>
      <c r="DE233" s="211"/>
      <c r="DF233"/>
      <c r="DG233" s="73"/>
    </row>
    <row r="234" spans="33:111" ht="15.75" hidden="1" customHeight="1">
      <c r="AG234" s="73"/>
      <c r="AH234" s="209"/>
      <c r="AI234" s="209"/>
      <c r="AJ234" s="209"/>
      <c r="AK234" s="209"/>
      <c r="AL234" s="181" t="str">
        <f t="shared" si="6"/>
        <v/>
      </c>
      <c r="AM234" s="181" t="str">
        <f t="shared" si="7"/>
        <v/>
      </c>
      <c r="AN234"/>
      <c r="AO234" s="209"/>
      <c r="AP234" s="148">
        <v>232</v>
      </c>
      <c r="AQ234" s="210"/>
      <c r="AR234" s="210"/>
      <c r="AS234" s="210"/>
      <c r="AT234" s="210"/>
      <c r="AU234" s="210"/>
      <c r="AV234" s="210"/>
      <c r="AW234" s="210"/>
      <c r="AX234" s="210"/>
      <c r="AY234" s="210"/>
      <c r="AZ234" s="210"/>
      <c r="BA234" s="210"/>
      <c r="BB234" s="210"/>
      <c r="BC234" s="210"/>
      <c r="BD234" s="210"/>
      <c r="BE234" s="210"/>
      <c r="BF234" s="210"/>
      <c r="BG234" s="210"/>
      <c r="BH234" s="210"/>
      <c r="BI234" s="210"/>
      <c r="BJ234" s="185" t="s">
        <v>4942</v>
      </c>
      <c r="BK234" s="210"/>
      <c r="BL234" s="210"/>
      <c r="BM234" s="210"/>
      <c r="BN234" s="210"/>
      <c r="BO234" s="210"/>
      <c r="BP234" s="210"/>
      <c r="BQ234" s="210"/>
      <c r="BR234" s="210"/>
      <c r="BS234" s="210"/>
      <c r="BT234" s="210"/>
      <c r="BU234" s="210"/>
      <c r="BV234" s="210"/>
      <c r="BW234" s="209"/>
      <c r="BX234" s="209"/>
      <c r="BY234" s="209"/>
      <c r="BZ234" s="211"/>
      <c r="CA234" s="211"/>
      <c r="CB234" s="211"/>
      <c r="CC234" s="211"/>
      <c r="CD234" s="211"/>
      <c r="CE234" s="211"/>
      <c r="CF234" s="211"/>
      <c r="CG234" s="211"/>
      <c r="CH234" s="211"/>
      <c r="CI234" s="211"/>
      <c r="CJ234" s="211"/>
      <c r="CK234" s="211"/>
      <c r="CL234" s="211"/>
      <c r="CM234" s="211"/>
      <c r="CN234" s="211"/>
      <c r="CO234" s="211"/>
      <c r="CP234" s="211"/>
      <c r="CQ234" s="211"/>
      <c r="CR234" s="211"/>
      <c r="CS234" s="187" t="s">
        <v>4943</v>
      </c>
      <c r="CT234" s="211"/>
      <c r="CU234" s="211"/>
      <c r="CV234" s="211"/>
      <c r="CW234" s="211"/>
      <c r="CX234" s="211"/>
      <c r="CY234" s="211"/>
      <c r="CZ234" s="211"/>
      <c r="DA234" s="211"/>
      <c r="DB234" s="211"/>
      <c r="DC234" s="211"/>
      <c r="DD234" s="211"/>
      <c r="DE234" s="211"/>
      <c r="DF234"/>
      <c r="DG234" s="73"/>
    </row>
    <row r="235" spans="33:111" ht="15.75" hidden="1" customHeight="1">
      <c r="AG235" s="73"/>
      <c r="AH235" s="209"/>
      <c r="AI235" s="209"/>
      <c r="AJ235" s="209"/>
      <c r="AK235" s="209"/>
      <c r="AL235" s="181" t="str">
        <f t="shared" si="6"/>
        <v/>
      </c>
      <c r="AM235" s="181" t="str">
        <f t="shared" si="7"/>
        <v/>
      </c>
      <c r="AN235"/>
      <c r="AO235" s="209"/>
      <c r="AP235" s="148">
        <v>233</v>
      </c>
      <c r="AQ235" s="210"/>
      <c r="AR235" s="210"/>
      <c r="AS235" s="210"/>
      <c r="AT235" s="210"/>
      <c r="AU235" s="210"/>
      <c r="AV235" s="210"/>
      <c r="AW235" s="210"/>
      <c r="AX235" s="210"/>
      <c r="AY235" s="210"/>
      <c r="AZ235" s="210"/>
      <c r="BA235" s="210"/>
      <c r="BB235" s="210"/>
      <c r="BC235" s="210"/>
      <c r="BD235" s="210"/>
      <c r="BE235" s="210"/>
      <c r="BF235" s="210"/>
      <c r="BG235" s="210"/>
      <c r="BH235" s="210"/>
      <c r="BI235" s="210"/>
      <c r="BJ235" s="185" t="s">
        <v>4944</v>
      </c>
      <c r="BK235" s="210"/>
      <c r="BL235" s="210"/>
      <c r="BM235" s="210"/>
      <c r="BN235" s="210"/>
      <c r="BO235" s="210"/>
      <c r="BP235" s="210"/>
      <c r="BQ235" s="210"/>
      <c r="BR235" s="210"/>
      <c r="BS235" s="210"/>
      <c r="BT235" s="210"/>
      <c r="BU235" s="210"/>
      <c r="BV235" s="210"/>
      <c r="BW235" s="209"/>
      <c r="BX235" s="209"/>
      <c r="BY235" s="209"/>
      <c r="BZ235" s="211"/>
      <c r="CA235" s="211"/>
      <c r="CB235" s="211"/>
      <c r="CC235" s="211"/>
      <c r="CD235" s="211"/>
      <c r="CE235" s="211"/>
      <c r="CF235" s="211"/>
      <c r="CG235" s="211"/>
      <c r="CH235" s="211"/>
      <c r="CI235" s="211"/>
      <c r="CJ235" s="211"/>
      <c r="CK235" s="211"/>
      <c r="CL235" s="211"/>
      <c r="CM235" s="211"/>
      <c r="CN235" s="211"/>
      <c r="CO235" s="211"/>
      <c r="CP235" s="211"/>
      <c r="CQ235" s="211"/>
      <c r="CR235" s="211"/>
      <c r="CS235" s="187" t="s">
        <v>4945</v>
      </c>
      <c r="CT235" s="211"/>
      <c r="CU235" s="211"/>
      <c r="CV235" s="211"/>
      <c r="CW235" s="211"/>
      <c r="CX235" s="211"/>
      <c r="CY235" s="211"/>
      <c r="CZ235" s="211"/>
      <c r="DA235" s="211"/>
      <c r="DB235" s="211"/>
      <c r="DC235" s="211"/>
      <c r="DD235" s="211"/>
      <c r="DE235" s="211"/>
      <c r="DF235"/>
      <c r="DG235" s="73"/>
    </row>
    <row r="236" spans="33:111" ht="15.75" hidden="1" customHeight="1">
      <c r="AG236" s="73"/>
      <c r="AH236" s="209"/>
      <c r="AI236" s="209"/>
      <c r="AJ236" s="209"/>
      <c r="AK236" s="209"/>
      <c r="AL236" s="181" t="str">
        <f t="shared" si="6"/>
        <v/>
      </c>
      <c r="AM236" s="181" t="str">
        <f t="shared" si="7"/>
        <v/>
      </c>
      <c r="AN236"/>
      <c r="AO236" s="209"/>
      <c r="AP236" s="148">
        <v>234</v>
      </c>
      <c r="AQ236" s="210"/>
      <c r="AR236" s="210"/>
      <c r="AS236" s="210"/>
      <c r="AT236" s="210"/>
      <c r="AU236" s="210"/>
      <c r="AV236" s="210"/>
      <c r="AW236" s="210"/>
      <c r="AX236" s="210"/>
      <c r="AY236" s="210"/>
      <c r="AZ236" s="210"/>
      <c r="BA236" s="210"/>
      <c r="BB236" s="210"/>
      <c r="BC236" s="210"/>
      <c r="BD236" s="210"/>
      <c r="BE236" s="210"/>
      <c r="BF236" s="210"/>
      <c r="BG236" s="210"/>
      <c r="BH236" s="210"/>
      <c r="BI236" s="210"/>
      <c r="BJ236" s="185" t="s">
        <v>4946</v>
      </c>
      <c r="BK236" s="210"/>
      <c r="BL236" s="210"/>
      <c r="BM236" s="210"/>
      <c r="BN236" s="210"/>
      <c r="BO236" s="210"/>
      <c r="BP236" s="210"/>
      <c r="BQ236" s="210"/>
      <c r="BR236" s="210"/>
      <c r="BS236" s="210"/>
      <c r="BT236" s="210"/>
      <c r="BU236" s="210"/>
      <c r="BV236" s="210"/>
      <c r="BW236" s="209"/>
      <c r="BX236" s="209"/>
      <c r="BY236" s="209"/>
      <c r="BZ236" s="211"/>
      <c r="CA236" s="211"/>
      <c r="CB236" s="211"/>
      <c r="CC236" s="211"/>
      <c r="CD236" s="211"/>
      <c r="CE236" s="211"/>
      <c r="CF236" s="211"/>
      <c r="CG236" s="211"/>
      <c r="CH236" s="211"/>
      <c r="CI236" s="211"/>
      <c r="CJ236" s="211"/>
      <c r="CK236" s="211"/>
      <c r="CL236" s="211"/>
      <c r="CM236" s="211"/>
      <c r="CN236" s="211"/>
      <c r="CO236" s="211"/>
      <c r="CP236" s="211"/>
      <c r="CQ236" s="211"/>
      <c r="CR236" s="211"/>
      <c r="CS236" s="187" t="s">
        <v>4947</v>
      </c>
      <c r="CT236" s="211"/>
      <c r="CU236" s="211"/>
      <c r="CV236" s="211"/>
      <c r="CW236" s="211"/>
      <c r="CX236" s="211"/>
      <c r="CY236" s="211"/>
      <c r="CZ236" s="211"/>
      <c r="DA236" s="211"/>
      <c r="DB236" s="211"/>
      <c r="DC236" s="211"/>
      <c r="DD236" s="211"/>
      <c r="DE236" s="211"/>
      <c r="DF236"/>
      <c r="DG236" s="73"/>
    </row>
    <row r="237" spans="33:111" ht="15.75" hidden="1" customHeight="1">
      <c r="AG237" s="73"/>
      <c r="AH237" s="209"/>
      <c r="AI237" s="209"/>
      <c r="AJ237" s="209"/>
      <c r="AK237" s="209"/>
      <c r="AL237" s="181" t="str">
        <f t="shared" si="6"/>
        <v/>
      </c>
      <c r="AM237" s="181" t="str">
        <f t="shared" si="7"/>
        <v/>
      </c>
      <c r="AN237"/>
      <c r="AO237" s="209"/>
      <c r="AP237" s="148">
        <v>235</v>
      </c>
      <c r="AQ237" s="210"/>
      <c r="AR237" s="210"/>
      <c r="AS237" s="210"/>
      <c r="AT237" s="210"/>
      <c r="AU237" s="210"/>
      <c r="AV237" s="210"/>
      <c r="AW237" s="210"/>
      <c r="AX237" s="210"/>
      <c r="AY237" s="210"/>
      <c r="AZ237" s="210"/>
      <c r="BA237" s="210"/>
      <c r="BB237" s="210"/>
      <c r="BC237" s="210"/>
      <c r="BD237" s="210"/>
      <c r="BE237" s="210"/>
      <c r="BF237" s="210"/>
      <c r="BG237" s="210"/>
      <c r="BH237" s="210"/>
      <c r="BI237" s="210"/>
      <c r="BJ237" s="185" t="s">
        <v>4948</v>
      </c>
      <c r="BK237" s="210"/>
      <c r="BL237" s="210"/>
      <c r="BM237" s="210"/>
      <c r="BN237" s="210"/>
      <c r="BO237" s="210"/>
      <c r="BP237" s="210"/>
      <c r="BQ237" s="210"/>
      <c r="BR237" s="210"/>
      <c r="BS237" s="210"/>
      <c r="BT237" s="210"/>
      <c r="BU237" s="210"/>
      <c r="BV237" s="210"/>
      <c r="BW237" s="209"/>
      <c r="BX237" s="209"/>
      <c r="BY237" s="209"/>
      <c r="BZ237" s="211"/>
      <c r="CA237" s="211"/>
      <c r="CB237" s="211"/>
      <c r="CC237" s="211"/>
      <c r="CD237" s="211"/>
      <c r="CE237" s="211"/>
      <c r="CF237" s="211"/>
      <c r="CG237" s="211"/>
      <c r="CH237" s="211"/>
      <c r="CI237" s="211"/>
      <c r="CJ237" s="211"/>
      <c r="CK237" s="211"/>
      <c r="CL237" s="211"/>
      <c r="CM237" s="211"/>
      <c r="CN237" s="211"/>
      <c r="CO237" s="211"/>
      <c r="CP237" s="211"/>
      <c r="CQ237" s="211"/>
      <c r="CR237" s="211"/>
      <c r="CS237" s="187" t="s">
        <v>4949</v>
      </c>
      <c r="CT237" s="211"/>
      <c r="CU237" s="211"/>
      <c r="CV237" s="211"/>
      <c r="CW237" s="211"/>
      <c r="CX237" s="211"/>
      <c r="CY237" s="211"/>
      <c r="CZ237" s="211"/>
      <c r="DA237" s="211"/>
      <c r="DB237" s="211"/>
      <c r="DC237" s="211"/>
      <c r="DD237" s="211"/>
      <c r="DE237" s="211"/>
      <c r="DF237"/>
      <c r="DG237" s="73"/>
    </row>
    <row r="238" spans="33:111" ht="15.75" hidden="1" customHeight="1">
      <c r="AG238" s="73"/>
      <c r="AH238" s="209"/>
      <c r="AI238" s="209"/>
      <c r="AJ238" s="209"/>
      <c r="AK238" s="209"/>
      <c r="AL238" s="181" t="str">
        <f t="shared" si="6"/>
        <v/>
      </c>
      <c r="AM238" s="181" t="str">
        <f t="shared" si="7"/>
        <v/>
      </c>
      <c r="AN238"/>
      <c r="AO238" s="209"/>
      <c r="AP238" s="148">
        <v>236</v>
      </c>
      <c r="AQ238" s="210"/>
      <c r="AR238" s="210"/>
      <c r="AS238" s="210"/>
      <c r="AT238" s="210"/>
      <c r="AU238" s="210"/>
      <c r="AV238" s="210"/>
      <c r="AW238" s="210"/>
      <c r="AX238" s="210"/>
      <c r="AY238" s="210"/>
      <c r="AZ238" s="210"/>
      <c r="BA238" s="210"/>
      <c r="BB238" s="210"/>
      <c r="BC238" s="210"/>
      <c r="BD238" s="210"/>
      <c r="BE238" s="210"/>
      <c r="BF238" s="210"/>
      <c r="BG238" s="210"/>
      <c r="BH238" s="210"/>
      <c r="BI238" s="210"/>
      <c r="BJ238" s="185" t="s">
        <v>4950</v>
      </c>
      <c r="BK238" s="210"/>
      <c r="BL238" s="210"/>
      <c r="BM238" s="210"/>
      <c r="BN238" s="210"/>
      <c r="BO238" s="210"/>
      <c r="BP238" s="210"/>
      <c r="BQ238" s="210"/>
      <c r="BR238" s="210"/>
      <c r="BS238" s="210"/>
      <c r="BT238" s="210"/>
      <c r="BU238" s="210"/>
      <c r="BV238" s="210"/>
      <c r="BW238" s="209"/>
      <c r="BX238" s="209"/>
      <c r="BY238" s="209"/>
      <c r="BZ238" s="211"/>
      <c r="CA238" s="211"/>
      <c r="CB238" s="211"/>
      <c r="CC238" s="211"/>
      <c r="CD238" s="211"/>
      <c r="CE238" s="211"/>
      <c r="CF238" s="211"/>
      <c r="CG238" s="211"/>
      <c r="CH238" s="211"/>
      <c r="CI238" s="211"/>
      <c r="CJ238" s="211"/>
      <c r="CK238" s="211"/>
      <c r="CL238" s="211"/>
      <c r="CM238" s="211"/>
      <c r="CN238" s="211"/>
      <c r="CO238" s="211"/>
      <c r="CP238" s="211"/>
      <c r="CQ238" s="211"/>
      <c r="CR238" s="211"/>
      <c r="CS238" s="187" t="s">
        <v>4951</v>
      </c>
      <c r="CT238" s="211"/>
      <c r="CU238" s="211"/>
      <c r="CV238" s="211"/>
      <c r="CW238" s="211"/>
      <c r="CX238" s="211"/>
      <c r="CY238" s="211"/>
      <c r="CZ238" s="211"/>
      <c r="DA238" s="211"/>
      <c r="DB238" s="211"/>
      <c r="DC238" s="211"/>
      <c r="DD238" s="211"/>
      <c r="DE238" s="211"/>
      <c r="DF238"/>
      <c r="DG238" s="73"/>
    </row>
    <row r="239" spans="33:111" ht="15.75" hidden="1" customHeight="1">
      <c r="AG239" s="73"/>
      <c r="AH239" s="209"/>
      <c r="AI239" s="209"/>
      <c r="AJ239" s="209"/>
      <c r="AK239" s="209"/>
      <c r="AL239" s="181" t="str">
        <f t="shared" si="6"/>
        <v/>
      </c>
      <c r="AM239" s="181" t="str">
        <f t="shared" si="7"/>
        <v/>
      </c>
      <c r="AN239"/>
      <c r="AO239" s="209"/>
      <c r="AP239" s="148">
        <v>237</v>
      </c>
      <c r="AQ239" s="210"/>
      <c r="AR239" s="210"/>
      <c r="AS239" s="210"/>
      <c r="AT239" s="210"/>
      <c r="AU239" s="210"/>
      <c r="AV239" s="210"/>
      <c r="AW239" s="210"/>
      <c r="AX239" s="210"/>
      <c r="AY239" s="210"/>
      <c r="AZ239" s="210"/>
      <c r="BA239" s="210"/>
      <c r="BB239" s="210"/>
      <c r="BC239" s="210"/>
      <c r="BD239" s="210"/>
      <c r="BE239" s="210"/>
      <c r="BF239" s="210"/>
      <c r="BG239" s="210"/>
      <c r="BH239" s="210"/>
      <c r="BI239" s="210"/>
      <c r="BJ239" s="185" t="s">
        <v>4952</v>
      </c>
      <c r="BK239" s="210"/>
      <c r="BL239" s="210"/>
      <c r="BM239" s="210"/>
      <c r="BN239" s="210"/>
      <c r="BO239" s="210"/>
      <c r="BP239" s="210"/>
      <c r="BQ239" s="210"/>
      <c r="BR239" s="210"/>
      <c r="BS239" s="210"/>
      <c r="BT239" s="210"/>
      <c r="BU239" s="210"/>
      <c r="BV239" s="210"/>
      <c r="BW239" s="209"/>
      <c r="BX239" s="209"/>
      <c r="BY239" s="209"/>
      <c r="BZ239" s="211"/>
      <c r="CA239" s="211"/>
      <c r="CB239" s="211"/>
      <c r="CC239" s="211"/>
      <c r="CD239" s="211"/>
      <c r="CE239" s="211"/>
      <c r="CF239" s="211"/>
      <c r="CG239" s="211"/>
      <c r="CH239" s="211"/>
      <c r="CI239" s="211"/>
      <c r="CJ239" s="211"/>
      <c r="CK239" s="211"/>
      <c r="CL239" s="211"/>
      <c r="CM239" s="211"/>
      <c r="CN239" s="211"/>
      <c r="CO239" s="211"/>
      <c r="CP239" s="211"/>
      <c r="CQ239" s="211"/>
      <c r="CR239" s="211"/>
      <c r="CS239" s="187" t="s">
        <v>4953</v>
      </c>
      <c r="CT239" s="211"/>
      <c r="CU239" s="211"/>
      <c r="CV239" s="211"/>
      <c r="CW239" s="211"/>
      <c r="CX239" s="211"/>
      <c r="CY239" s="211"/>
      <c r="CZ239" s="211"/>
      <c r="DA239" s="211"/>
      <c r="DB239" s="211"/>
      <c r="DC239" s="211"/>
      <c r="DD239" s="211"/>
      <c r="DE239" s="211"/>
      <c r="DF239"/>
      <c r="DG239" s="73"/>
    </row>
    <row r="240" spans="33:111" ht="15.75" hidden="1" customHeight="1">
      <c r="AG240" s="73"/>
      <c r="AH240" s="209"/>
      <c r="AI240" s="209"/>
      <c r="AJ240" s="209"/>
      <c r="AK240" s="209"/>
      <c r="AL240" s="181" t="str">
        <f t="shared" si="6"/>
        <v/>
      </c>
      <c r="AM240" s="181" t="str">
        <f t="shared" si="7"/>
        <v/>
      </c>
      <c r="AN240"/>
      <c r="AO240" s="209"/>
      <c r="AP240" s="148">
        <v>238</v>
      </c>
      <c r="AQ240" s="210"/>
      <c r="AR240" s="210"/>
      <c r="AS240" s="210"/>
      <c r="AT240" s="210"/>
      <c r="AU240" s="210"/>
      <c r="AV240" s="210"/>
      <c r="AW240" s="210"/>
      <c r="AX240" s="210"/>
      <c r="AY240" s="210"/>
      <c r="AZ240" s="210"/>
      <c r="BA240" s="210"/>
      <c r="BB240" s="210"/>
      <c r="BC240" s="210"/>
      <c r="BD240" s="210"/>
      <c r="BE240" s="210"/>
      <c r="BF240" s="210"/>
      <c r="BG240" s="210"/>
      <c r="BH240" s="210"/>
      <c r="BI240" s="210"/>
      <c r="BJ240" s="185" t="s">
        <v>4954</v>
      </c>
      <c r="BK240" s="210"/>
      <c r="BL240" s="210"/>
      <c r="BM240" s="210"/>
      <c r="BN240" s="210"/>
      <c r="BO240" s="210"/>
      <c r="BP240" s="210"/>
      <c r="BQ240" s="210"/>
      <c r="BR240" s="210"/>
      <c r="BS240" s="210"/>
      <c r="BT240" s="210"/>
      <c r="BU240" s="210"/>
      <c r="BV240" s="210"/>
      <c r="BW240" s="209"/>
      <c r="BX240" s="209"/>
      <c r="BY240" s="209"/>
      <c r="BZ240" s="211"/>
      <c r="CA240" s="211"/>
      <c r="CB240" s="211"/>
      <c r="CC240" s="211"/>
      <c r="CD240" s="211"/>
      <c r="CE240" s="211"/>
      <c r="CF240" s="211"/>
      <c r="CG240" s="211"/>
      <c r="CH240" s="211"/>
      <c r="CI240" s="211"/>
      <c r="CJ240" s="211"/>
      <c r="CK240" s="211"/>
      <c r="CL240" s="211"/>
      <c r="CM240" s="211"/>
      <c r="CN240" s="211"/>
      <c r="CO240" s="211"/>
      <c r="CP240" s="211"/>
      <c r="CQ240" s="211"/>
      <c r="CR240" s="211"/>
      <c r="CS240" s="187" t="s">
        <v>4955</v>
      </c>
      <c r="CT240" s="211"/>
      <c r="CU240" s="211"/>
      <c r="CV240" s="211"/>
      <c r="CW240" s="211"/>
      <c r="CX240" s="211"/>
      <c r="CY240" s="211"/>
      <c r="CZ240" s="211"/>
      <c r="DA240" s="211"/>
      <c r="DB240" s="211"/>
      <c r="DC240" s="211"/>
      <c r="DD240" s="211"/>
      <c r="DE240" s="211"/>
      <c r="DF240"/>
      <c r="DG240" s="73"/>
    </row>
    <row r="241" spans="33:111" ht="15.75" hidden="1" customHeight="1">
      <c r="AG241" s="73"/>
      <c r="AH241" s="209"/>
      <c r="AI241" s="209"/>
      <c r="AJ241" s="209"/>
      <c r="AK241" s="209"/>
      <c r="AL241" s="181" t="str">
        <f t="shared" si="6"/>
        <v/>
      </c>
      <c r="AM241" s="181" t="str">
        <f t="shared" si="7"/>
        <v/>
      </c>
      <c r="AN241"/>
      <c r="AO241" s="209"/>
      <c r="AP241" s="148">
        <v>239</v>
      </c>
      <c r="AQ241" s="210"/>
      <c r="AR241" s="210"/>
      <c r="AS241" s="210"/>
      <c r="AT241" s="210"/>
      <c r="AU241" s="210"/>
      <c r="AV241" s="210"/>
      <c r="AW241" s="210"/>
      <c r="AX241" s="210"/>
      <c r="AY241" s="210"/>
      <c r="AZ241" s="210"/>
      <c r="BA241" s="210"/>
      <c r="BB241" s="210"/>
      <c r="BC241" s="210"/>
      <c r="BD241" s="210"/>
      <c r="BE241" s="210"/>
      <c r="BF241" s="210"/>
      <c r="BG241" s="210"/>
      <c r="BH241" s="210"/>
      <c r="BI241" s="210"/>
      <c r="BJ241" s="185" t="s">
        <v>4956</v>
      </c>
      <c r="BK241" s="210"/>
      <c r="BL241" s="210"/>
      <c r="BM241" s="210"/>
      <c r="BN241" s="210"/>
      <c r="BO241" s="210"/>
      <c r="BP241" s="210"/>
      <c r="BQ241" s="210"/>
      <c r="BR241" s="210"/>
      <c r="BS241" s="210"/>
      <c r="BT241" s="210"/>
      <c r="BU241" s="210"/>
      <c r="BV241" s="210"/>
      <c r="BW241" s="209"/>
      <c r="BX241" s="209"/>
      <c r="BY241" s="209"/>
      <c r="BZ241" s="211"/>
      <c r="CA241" s="211"/>
      <c r="CB241" s="211"/>
      <c r="CC241" s="211"/>
      <c r="CD241" s="211"/>
      <c r="CE241" s="211"/>
      <c r="CF241" s="211"/>
      <c r="CG241" s="211"/>
      <c r="CH241" s="211"/>
      <c r="CI241" s="211"/>
      <c r="CJ241" s="211"/>
      <c r="CK241" s="211"/>
      <c r="CL241" s="211"/>
      <c r="CM241" s="211"/>
      <c r="CN241" s="211"/>
      <c r="CO241" s="211"/>
      <c r="CP241" s="211"/>
      <c r="CQ241" s="211"/>
      <c r="CR241" s="211"/>
      <c r="CS241" s="187" t="s">
        <v>4957</v>
      </c>
      <c r="CT241" s="211"/>
      <c r="CU241" s="211"/>
      <c r="CV241" s="211"/>
      <c r="CW241" s="211"/>
      <c r="CX241" s="211"/>
      <c r="CY241" s="211"/>
      <c r="CZ241" s="211"/>
      <c r="DA241" s="211"/>
      <c r="DB241" s="211"/>
      <c r="DC241" s="211"/>
      <c r="DD241" s="211"/>
      <c r="DE241" s="211"/>
      <c r="DF241"/>
      <c r="DG241" s="73"/>
    </row>
    <row r="242" spans="33:111" ht="15.75" hidden="1" customHeight="1">
      <c r="AG242" s="73"/>
      <c r="AH242" s="209"/>
      <c r="AI242" s="209"/>
      <c r="AJ242" s="209"/>
      <c r="AK242" s="209"/>
      <c r="AL242" s="181" t="str">
        <f t="shared" si="6"/>
        <v/>
      </c>
      <c r="AM242" s="181" t="str">
        <f t="shared" si="7"/>
        <v/>
      </c>
      <c r="AN242"/>
      <c r="AO242" s="209"/>
      <c r="AP242" s="148">
        <v>240</v>
      </c>
      <c r="AQ242" s="210"/>
      <c r="AR242" s="210"/>
      <c r="AS242" s="210"/>
      <c r="AT242" s="210"/>
      <c r="AU242" s="210"/>
      <c r="AV242" s="210"/>
      <c r="AW242" s="210"/>
      <c r="AX242" s="210"/>
      <c r="AY242" s="210"/>
      <c r="AZ242" s="210"/>
      <c r="BA242" s="210"/>
      <c r="BB242" s="210"/>
      <c r="BC242" s="210"/>
      <c r="BD242" s="210"/>
      <c r="BE242" s="210"/>
      <c r="BF242" s="210"/>
      <c r="BG242" s="210"/>
      <c r="BH242" s="210"/>
      <c r="BI242" s="210"/>
      <c r="BJ242" s="185" t="s">
        <v>4958</v>
      </c>
      <c r="BK242" s="210"/>
      <c r="BL242" s="210"/>
      <c r="BM242" s="210"/>
      <c r="BN242" s="210"/>
      <c r="BO242" s="210"/>
      <c r="BP242" s="210"/>
      <c r="BQ242" s="210"/>
      <c r="BR242" s="210"/>
      <c r="BS242" s="210"/>
      <c r="BT242" s="210"/>
      <c r="BU242" s="210"/>
      <c r="BV242" s="210"/>
      <c r="BW242" s="209"/>
      <c r="BX242" s="209"/>
      <c r="BY242" s="209"/>
      <c r="BZ242" s="211"/>
      <c r="CA242" s="211"/>
      <c r="CB242" s="211"/>
      <c r="CC242" s="211"/>
      <c r="CD242" s="211"/>
      <c r="CE242" s="211"/>
      <c r="CF242" s="211"/>
      <c r="CG242" s="211"/>
      <c r="CH242" s="211"/>
      <c r="CI242" s="211"/>
      <c r="CJ242" s="211"/>
      <c r="CK242" s="211"/>
      <c r="CL242" s="211"/>
      <c r="CM242" s="211"/>
      <c r="CN242" s="211"/>
      <c r="CO242" s="211"/>
      <c r="CP242" s="211"/>
      <c r="CQ242" s="211"/>
      <c r="CR242" s="211"/>
      <c r="CS242" s="187" t="s">
        <v>4959</v>
      </c>
      <c r="CT242" s="211"/>
      <c r="CU242" s="211"/>
      <c r="CV242" s="211"/>
      <c r="CW242" s="211"/>
      <c r="CX242" s="211"/>
      <c r="CY242" s="211"/>
      <c r="CZ242" s="211"/>
      <c r="DA242" s="211"/>
      <c r="DB242" s="211"/>
      <c r="DC242" s="211"/>
      <c r="DD242" s="211"/>
      <c r="DE242" s="211"/>
      <c r="DF242"/>
      <c r="DG242" s="73"/>
    </row>
    <row r="243" spans="33:111" ht="15.75" hidden="1" customHeight="1">
      <c r="AG243" s="73"/>
      <c r="AH243" s="209"/>
      <c r="AI243" s="209"/>
      <c r="AJ243" s="209"/>
      <c r="AK243" s="209"/>
      <c r="AL243" s="181" t="str">
        <f t="shared" si="6"/>
        <v/>
      </c>
      <c r="AM243" s="181" t="str">
        <f t="shared" si="7"/>
        <v/>
      </c>
      <c r="AN243"/>
      <c r="AO243" s="209"/>
      <c r="AP243" s="148">
        <v>241</v>
      </c>
      <c r="AQ243" s="210"/>
      <c r="AR243" s="210"/>
      <c r="AS243" s="210"/>
      <c r="AT243" s="210"/>
      <c r="AU243" s="210"/>
      <c r="AV243" s="210"/>
      <c r="AW243" s="210"/>
      <c r="AX243" s="210"/>
      <c r="AY243" s="210"/>
      <c r="AZ243" s="210"/>
      <c r="BA243" s="210"/>
      <c r="BB243" s="210"/>
      <c r="BC243" s="210"/>
      <c r="BD243" s="210"/>
      <c r="BE243" s="210"/>
      <c r="BF243" s="210"/>
      <c r="BG243" s="210"/>
      <c r="BH243" s="210"/>
      <c r="BI243" s="210"/>
      <c r="BJ243" s="185" t="s">
        <v>4960</v>
      </c>
      <c r="BK243" s="210"/>
      <c r="BL243" s="210"/>
      <c r="BM243" s="210"/>
      <c r="BN243" s="210"/>
      <c r="BO243" s="210"/>
      <c r="BP243" s="210"/>
      <c r="BQ243" s="210"/>
      <c r="BR243" s="210"/>
      <c r="BS243" s="210"/>
      <c r="BT243" s="210"/>
      <c r="BU243" s="210"/>
      <c r="BV243" s="210"/>
      <c r="BW243" s="209"/>
      <c r="BX243" s="209"/>
      <c r="BY243" s="209"/>
      <c r="BZ243" s="211"/>
      <c r="CA243" s="211"/>
      <c r="CB243" s="211"/>
      <c r="CC243" s="211"/>
      <c r="CD243" s="211"/>
      <c r="CE243" s="211"/>
      <c r="CF243" s="211"/>
      <c r="CG243" s="211"/>
      <c r="CH243" s="211"/>
      <c r="CI243" s="211"/>
      <c r="CJ243" s="211"/>
      <c r="CK243" s="211"/>
      <c r="CL243" s="211"/>
      <c r="CM243" s="211"/>
      <c r="CN243" s="211"/>
      <c r="CO243" s="211"/>
      <c r="CP243" s="211"/>
      <c r="CQ243" s="211"/>
      <c r="CR243" s="211"/>
      <c r="CS243" s="187" t="s">
        <v>4961</v>
      </c>
      <c r="CT243" s="211"/>
      <c r="CU243" s="211"/>
      <c r="CV243" s="211"/>
      <c r="CW243" s="211"/>
      <c r="CX243" s="211"/>
      <c r="CY243" s="211"/>
      <c r="CZ243" s="211"/>
      <c r="DA243" s="211"/>
      <c r="DB243" s="211"/>
      <c r="DC243" s="211"/>
      <c r="DD243" s="211"/>
      <c r="DE243" s="211"/>
      <c r="DF243"/>
      <c r="DG243" s="73"/>
    </row>
    <row r="244" spans="33:111" ht="15.75" hidden="1" customHeight="1">
      <c r="AG244" s="73"/>
      <c r="AH244" s="209"/>
      <c r="AI244" s="209"/>
      <c r="AJ244" s="209"/>
      <c r="AK244" s="209"/>
      <c r="AL244" s="181" t="str">
        <f t="shared" si="6"/>
        <v/>
      </c>
      <c r="AM244" s="181" t="str">
        <f t="shared" si="7"/>
        <v/>
      </c>
      <c r="AN244"/>
      <c r="AO244" s="209"/>
      <c r="AP244" s="148">
        <v>242</v>
      </c>
      <c r="AQ244" s="210"/>
      <c r="AR244" s="210"/>
      <c r="AS244" s="210"/>
      <c r="AT244" s="210"/>
      <c r="AU244" s="210"/>
      <c r="AV244" s="210"/>
      <c r="AW244" s="210"/>
      <c r="AX244" s="210"/>
      <c r="AY244" s="210"/>
      <c r="AZ244" s="210"/>
      <c r="BA244" s="210"/>
      <c r="BB244" s="210"/>
      <c r="BC244" s="210"/>
      <c r="BD244" s="210"/>
      <c r="BE244" s="210"/>
      <c r="BF244" s="210"/>
      <c r="BG244" s="210"/>
      <c r="BH244" s="210"/>
      <c r="BI244" s="210"/>
      <c r="BJ244" s="185" t="s">
        <v>4962</v>
      </c>
      <c r="BK244" s="210"/>
      <c r="BL244" s="210"/>
      <c r="BM244" s="210"/>
      <c r="BN244" s="210"/>
      <c r="BO244" s="210"/>
      <c r="BP244" s="210"/>
      <c r="BQ244" s="210"/>
      <c r="BR244" s="210"/>
      <c r="BS244" s="210"/>
      <c r="BT244" s="210"/>
      <c r="BU244" s="210"/>
      <c r="BV244" s="210"/>
      <c r="BW244" s="209"/>
      <c r="BX244" s="209"/>
      <c r="BY244" s="209"/>
      <c r="BZ244" s="211"/>
      <c r="CA244" s="211"/>
      <c r="CB244" s="211"/>
      <c r="CC244" s="211"/>
      <c r="CD244" s="211"/>
      <c r="CE244" s="211"/>
      <c r="CF244" s="211"/>
      <c r="CG244" s="211"/>
      <c r="CH244" s="211"/>
      <c r="CI244" s="211"/>
      <c r="CJ244" s="211"/>
      <c r="CK244" s="211"/>
      <c r="CL244" s="211"/>
      <c r="CM244" s="211"/>
      <c r="CN244" s="211"/>
      <c r="CO244" s="211"/>
      <c r="CP244" s="211"/>
      <c r="CQ244" s="211"/>
      <c r="CR244" s="211"/>
      <c r="CS244" s="187" t="s">
        <v>4963</v>
      </c>
      <c r="CT244" s="211"/>
      <c r="CU244" s="211"/>
      <c r="CV244" s="211"/>
      <c r="CW244" s="211"/>
      <c r="CX244" s="211"/>
      <c r="CY244" s="211"/>
      <c r="CZ244" s="211"/>
      <c r="DA244" s="211"/>
      <c r="DB244" s="211"/>
      <c r="DC244" s="211"/>
      <c r="DD244" s="211"/>
      <c r="DE244" s="211"/>
      <c r="DF244"/>
      <c r="DG244" s="73"/>
    </row>
    <row r="245" spans="33:111" ht="15.75" hidden="1" customHeight="1">
      <c r="AG245" s="73"/>
      <c r="AH245" s="209"/>
      <c r="AI245" s="209"/>
      <c r="AJ245" s="209"/>
      <c r="AK245" s="209"/>
      <c r="AL245" s="181" t="str">
        <f t="shared" si="6"/>
        <v/>
      </c>
      <c r="AM245" s="181" t="str">
        <f t="shared" si="7"/>
        <v/>
      </c>
      <c r="AN245"/>
      <c r="AO245" s="209"/>
      <c r="AP245" s="148">
        <v>243</v>
      </c>
      <c r="AQ245" s="210"/>
      <c r="AR245" s="210"/>
      <c r="AS245" s="210"/>
      <c r="AT245" s="210"/>
      <c r="AU245" s="210"/>
      <c r="AV245" s="210"/>
      <c r="AW245" s="210"/>
      <c r="AX245" s="210"/>
      <c r="AY245" s="210"/>
      <c r="AZ245" s="210"/>
      <c r="BA245" s="210"/>
      <c r="BB245" s="210"/>
      <c r="BC245" s="210"/>
      <c r="BD245" s="210"/>
      <c r="BE245" s="210"/>
      <c r="BF245" s="210"/>
      <c r="BG245" s="210"/>
      <c r="BH245" s="210"/>
      <c r="BI245" s="210"/>
      <c r="BJ245" s="185" t="s">
        <v>4964</v>
      </c>
      <c r="BK245" s="210"/>
      <c r="BL245" s="210"/>
      <c r="BM245" s="210"/>
      <c r="BN245" s="210"/>
      <c r="BO245" s="210"/>
      <c r="BP245" s="210"/>
      <c r="BQ245" s="210"/>
      <c r="BR245" s="210"/>
      <c r="BS245" s="210"/>
      <c r="BT245" s="210"/>
      <c r="BU245" s="210"/>
      <c r="BV245" s="210"/>
      <c r="BW245" s="209"/>
      <c r="BX245" s="209"/>
      <c r="BY245" s="209"/>
      <c r="BZ245" s="211"/>
      <c r="CA245" s="211"/>
      <c r="CB245" s="211"/>
      <c r="CC245" s="211"/>
      <c r="CD245" s="211"/>
      <c r="CE245" s="211"/>
      <c r="CF245" s="211"/>
      <c r="CG245" s="211"/>
      <c r="CH245" s="211"/>
      <c r="CI245" s="211"/>
      <c r="CJ245" s="211"/>
      <c r="CK245" s="211"/>
      <c r="CL245" s="211"/>
      <c r="CM245" s="211"/>
      <c r="CN245" s="211"/>
      <c r="CO245" s="211"/>
      <c r="CP245" s="211"/>
      <c r="CQ245" s="211"/>
      <c r="CR245" s="211"/>
      <c r="CS245" s="187" t="s">
        <v>4965</v>
      </c>
      <c r="CT245" s="211"/>
      <c r="CU245" s="211"/>
      <c r="CV245" s="211"/>
      <c r="CW245" s="211"/>
      <c r="CX245" s="211"/>
      <c r="CY245" s="211"/>
      <c r="CZ245" s="211"/>
      <c r="DA245" s="211"/>
      <c r="DB245" s="211"/>
      <c r="DC245" s="211"/>
      <c r="DD245" s="211"/>
      <c r="DE245" s="211"/>
      <c r="DF245"/>
      <c r="DG245" s="73"/>
    </row>
    <row r="246" spans="33:111" ht="15.75" hidden="1" customHeight="1">
      <c r="AG246" s="73"/>
      <c r="AH246" s="209"/>
      <c r="AI246" s="209"/>
      <c r="AJ246" s="209"/>
      <c r="AK246" s="209"/>
      <c r="AL246" s="181" t="str">
        <f t="shared" si="6"/>
        <v/>
      </c>
      <c r="AM246" s="181" t="str">
        <f t="shared" si="7"/>
        <v/>
      </c>
      <c r="AN246"/>
      <c r="AO246" s="209"/>
      <c r="AP246" s="148">
        <v>244</v>
      </c>
      <c r="AQ246" s="210"/>
      <c r="AR246" s="210"/>
      <c r="AS246" s="210"/>
      <c r="AT246" s="210"/>
      <c r="AU246" s="210"/>
      <c r="AV246" s="210"/>
      <c r="AW246" s="210"/>
      <c r="AX246" s="210"/>
      <c r="AY246" s="210"/>
      <c r="AZ246" s="210"/>
      <c r="BA246" s="210"/>
      <c r="BB246" s="210"/>
      <c r="BC246" s="210"/>
      <c r="BD246" s="210"/>
      <c r="BE246" s="210"/>
      <c r="BF246" s="210"/>
      <c r="BG246" s="210"/>
      <c r="BH246" s="210"/>
      <c r="BI246" s="210"/>
      <c r="BJ246" s="185" t="s">
        <v>4966</v>
      </c>
      <c r="BK246" s="210"/>
      <c r="BL246" s="210"/>
      <c r="BM246" s="210"/>
      <c r="BN246" s="210"/>
      <c r="BO246" s="210"/>
      <c r="BP246" s="210"/>
      <c r="BQ246" s="210"/>
      <c r="BR246" s="210"/>
      <c r="BS246" s="210"/>
      <c r="BT246" s="210"/>
      <c r="BU246" s="210"/>
      <c r="BV246" s="210"/>
      <c r="BW246" s="209"/>
      <c r="BX246" s="209"/>
      <c r="BY246" s="209"/>
      <c r="BZ246" s="211"/>
      <c r="CA246" s="211"/>
      <c r="CB246" s="211"/>
      <c r="CC246" s="211"/>
      <c r="CD246" s="211"/>
      <c r="CE246" s="211"/>
      <c r="CF246" s="211"/>
      <c r="CG246" s="211"/>
      <c r="CH246" s="211"/>
      <c r="CI246" s="211"/>
      <c r="CJ246" s="211"/>
      <c r="CK246" s="211"/>
      <c r="CL246" s="211"/>
      <c r="CM246" s="211"/>
      <c r="CN246" s="211"/>
      <c r="CO246" s="211"/>
      <c r="CP246" s="211"/>
      <c r="CQ246" s="211"/>
      <c r="CR246" s="211"/>
      <c r="CS246" s="187" t="s">
        <v>4967</v>
      </c>
      <c r="CT246" s="211"/>
      <c r="CU246" s="211"/>
      <c r="CV246" s="211"/>
      <c r="CW246" s="211"/>
      <c r="CX246" s="211"/>
      <c r="CY246" s="211"/>
      <c r="CZ246" s="211"/>
      <c r="DA246" s="211"/>
      <c r="DB246" s="211"/>
      <c r="DC246" s="211"/>
      <c r="DD246" s="211"/>
      <c r="DE246" s="211"/>
      <c r="DF246"/>
      <c r="DG246" s="73"/>
    </row>
    <row r="247" spans="33:111" ht="15.75" hidden="1" customHeight="1">
      <c r="AG247" s="73"/>
      <c r="AH247" s="209"/>
      <c r="AI247" s="209"/>
      <c r="AJ247" s="209"/>
      <c r="AK247" s="209"/>
      <c r="AL247" s="181" t="str">
        <f t="shared" si="6"/>
        <v/>
      </c>
      <c r="AM247" s="181" t="str">
        <f t="shared" si="7"/>
        <v/>
      </c>
      <c r="AN247"/>
      <c r="AO247" s="209"/>
      <c r="AP247" s="148">
        <v>245</v>
      </c>
      <c r="AQ247" s="210"/>
      <c r="AR247" s="210"/>
      <c r="AS247" s="210"/>
      <c r="AT247" s="210"/>
      <c r="AU247" s="210"/>
      <c r="AV247" s="210"/>
      <c r="AW247" s="210"/>
      <c r="AX247" s="210"/>
      <c r="AY247" s="210"/>
      <c r="AZ247" s="210"/>
      <c r="BA247" s="210"/>
      <c r="BB247" s="210"/>
      <c r="BC247" s="210"/>
      <c r="BD247" s="210"/>
      <c r="BE247" s="210"/>
      <c r="BF247" s="210"/>
      <c r="BG247" s="210"/>
      <c r="BH247" s="210"/>
      <c r="BI247" s="210"/>
      <c r="BJ247" s="185" t="s">
        <v>4968</v>
      </c>
      <c r="BK247" s="210"/>
      <c r="BL247" s="210"/>
      <c r="BM247" s="210"/>
      <c r="BN247" s="210"/>
      <c r="BO247" s="210"/>
      <c r="BP247" s="210"/>
      <c r="BQ247" s="210"/>
      <c r="BR247" s="210"/>
      <c r="BS247" s="210"/>
      <c r="BT247" s="210"/>
      <c r="BU247" s="210"/>
      <c r="BV247" s="210"/>
      <c r="BW247" s="209"/>
      <c r="BX247" s="209"/>
      <c r="BY247" s="209"/>
      <c r="BZ247" s="211"/>
      <c r="CA247" s="211"/>
      <c r="CB247" s="211"/>
      <c r="CC247" s="211"/>
      <c r="CD247" s="211"/>
      <c r="CE247" s="211"/>
      <c r="CF247" s="211"/>
      <c r="CG247" s="211"/>
      <c r="CH247" s="211"/>
      <c r="CI247" s="211"/>
      <c r="CJ247" s="211"/>
      <c r="CK247" s="211"/>
      <c r="CL247" s="211"/>
      <c r="CM247" s="211"/>
      <c r="CN247" s="211"/>
      <c r="CO247" s="211"/>
      <c r="CP247" s="211"/>
      <c r="CQ247" s="211"/>
      <c r="CR247" s="211"/>
      <c r="CS247" s="187" t="s">
        <v>4969</v>
      </c>
      <c r="CT247" s="211"/>
      <c r="CU247" s="211"/>
      <c r="CV247" s="211"/>
      <c r="CW247" s="211"/>
      <c r="CX247" s="211"/>
      <c r="CY247" s="211"/>
      <c r="CZ247" s="211"/>
      <c r="DA247" s="211"/>
      <c r="DB247" s="211"/>
      <c r="DC247" s="211"/>
      <c r="DD247" s="211"/>
      <c r="DE247" s="211"/>
      <c r="DF247"/>
      <c r="DG247" s="73"/>
    </row>
    <row r="248" spans="33:111" ht="15.75" hidden="1" customHeight="1">
      <c r="AG248" s="73"/>
      <c r="AH248" s="209"/>
      <c r="AI248" s="209"/>
      <c r="AJ248" s="209"/>
      <c r="AK248" s="209"/>
      <c r="AL248" s="181" t="str">
        <f t="shared" si="6"/>
        <v/>
      </c>
      <c r="AM248" s="181" t="str">
        <f t="shared" si="7"/>
        <v/>
      </c>
      <c r="AN248"/>
      <c r="AO248" s="209"/>
      <c r="AP248" s="148">
        <v>246</v>
      </c>
      <c r="AQ248" s="210"/>
      <c r="AR248" s="210"/>
      <c r="AS248" s="210"/>
      <c r="AT248" s="210"/>
      <c r="AU248" s="210"/>
      <c r="AV248" s="210"/>
      <c r="AW248" s="210"/>
      <c r="AX248" s="210"/>
      <c r="AY248" s="210"/>
      <c r="AZ248" s="210"/>
      <c r="BA248" s="210"/>
      <c r="BB248" s="210"/>
      <c r="BC248" s="210"/>
      <c r="BD248" s="210"/>
      <c r="BE248" s="210"/>
      <c r="BF248" s="210"/>
      <c r="BG248" s="210"/>
      <c r="BH248" s="210"/>
      <c r="BI248" s="210"/>
      <c r="BJ248" s="185" t="s">
        <v>4970</v>
      </c>
      <c r="BK248" s="210"/>
      <c r="BL248" s="210"/>
      <c r="BM248" s="210"/>
      <c r="BN248" s="210"/>
      <c r="BO248" s="210"/>
      <c r="BP248" s="210"/>
      <c r="BQ248" s="210"/>
      <c r="BR248" s="210"/>
      <c r="BS248" s="210"/>
      <c r="BT248" s="210"/>
      <c r="BU248" s="210"/>
      <c r="BV248" s="210"/>
      <c r="BW248" s="209"/>
      <c r="BX248" s="209"/>
      <c r="BY248" s="209"/>
      <c r="BZ248" s="211"/>
      <c r="CA248" s="211"/>
      <c r="CB248" s="211"/>
      <c r="CC248" s="211"/>
      <c r="CD248" s="211"/>
      <c r="CE248" s="211"/>
      <c r="CF248" s="211"/>
      <c r="CG248" s="211"/>
      <c r="CH248" s="211"/>
      <c r="CI248" s="211"/>
      <c r="CJ248" s="211"/>
      <c r="CK248" s="211"/>
      <c r="CL248" s="211"/>
      <c r="CM248" s="211"/>
      <c r="CN248" s="211"/>
      <c r="CO248" s="211"/>
      <c r="CP248" s="211"/>
      <c r="CQ248" s="211"/>
      <c r="CR248" s="211"/>
      <c r="CS248" s="187" t="s">
        <v>4971</v>
      </c>
      <c r="CT248" s="211"/>
      <c r="CU248" s="211"/>
      <c r="CV248" s="211"/>
      <c r="CW248" s="211"/>
      <c r="CX248" s="211"/>
      <c r="CY248" s="211"/>
      <c r="CZ248" s="211"/>
      <c r="DA248" s="211"/>
      <c r="DB248" s="211"/>
      <c r="DC248" s="211"/>
      <c r="DD248" s="211"/>
      <c r="DE248" s="211"/>
      <c r="DF248"/>
      <c r="DG248" s="73"/>
    </row>
    <row r="249" spans="33:111" ht="15.75" hidden="1" customHeight="1">
      <c r="AG249" s="73"/>
      <c r="AH249" s="209"/>
      <c r="AI249" s="209"/>
      <c r="AJ249" s="209"/>
      <c r="AK249" s="209"/>
      <c r="AL249" s="181" t="str">
        <f t="shared" si="6"/>
        <v/>
      </c>
      <c r="AM249" s="181" t="str">
        <f t="shared" si="7"/>
        <v/>
      </c>
      <c r="AN249"/>
      <c r="AO249" s="209"/>
      <c r="AP249" s="148">
        <v>247</v>
      </c>
      <c r="AQ249" s="210"/>
      <c r="AR249" s="210"/>
      <c r="AS249" s="210"/>
      <c r="AT249" s="210"/>
      <c r="AU249" s="210"/>
      <c r="AV249" s="210"/>
      <c r="AW249" s="210"/>
      <c r="AX249" s="210"/>
      <c r="AY249" s="210"/>
      <c r="AZ249" s="210"/>
      <c r="BA249" s="210"/>
      <c r="BB249" s="210"/>
      <c r="BC249" s="210"/>
      <c r="BD249" s="210"/>
      <c r="BE249" s="210"/>
      <c r="BF249" s="210"/>
      <c r="BG249" s="210"/>
      <c r="BH249" s="210"/>
      <c r="BI249" s="210"/>
      <c r="BJ249" s="185" t="s">
        <v>4972</v>
      </c>
      <c r="BK249" s="210"/>
      <c r="BL249" s="210"/>
      <c r="BM249" s="210"/>
      <c r="BN249" s="210"/>
      <c r="BO249" s="210"/>
      <c r="BP249" s="210"/>
      <c r="BQ249" s="210"/>
      <c r="BR249" s="210"/>
      <c r="BS249" s="210"/>
      <c r="BT249" s="210"/>
      <c r="BU249" s="210"/>
      <c r="BV249" s="210"/>
      <c r="BW249" s="209"/>
      <c r="BX249" s="209"/>
      <c r="BY249" s="209"/>
      <c r="BZ249" s="211"/>
      <c r="CA249" s="211"/>
      <c r="CB249" s="211"/>
      <c r="CC249" s="211"/>
      <c r="CD249" s="211"/>
      <c r="CE249" s="211"/>
      <c r="CF249" s="211"/>
      <c r="CG249" s="211"/>
      <c r="CH249" s="211"/>
      <c r="CI249" s="211"/>
      <c r="CJ249" s="211"/>
      <c r="CK249" s="211"/>
      <c r="CL249" s="211"/>
      <c r="CM249" s="211"/>
      <c r="CN249" s="211"/>
      <c r="CO249" s="211"/>
      <c r="CP249" s="211"/>
      <c r="CQ249" s="211"/>
      <c r="CR249" s="211"/>
      <c r="CS249" s="187" t="s">
        <v>4973</v>
      </c>
      <c r="CT249" s="211"/>
      <c r="CU249" s="211"/>
      <c r="CV249" s="211"/>
      <c r="CW249" s="211"/>
      <c r="CX249" s="211"/>
      <c r="CY249" s="211"/>
      <c r="CZ249" s="211"/>
      <c r="DA249" s="211"/>
      <c r="DB249" s="211"/>
      <c r="DC249" s="211"/>
      <c r="DD249" s="211"/>
      <c r="DE249" s="211"/>
      <c r="DF249"/>
      <c r="DG249" s="73"/>
    </row>
    <row r="250" spans="33:111" ht="15.75" hidden="1" customHeight="1">
      <c r="AG250" s="73"/>
      <c r="AH250" s="209"/>
      <c r="AI250" s="209"/>
      <c r="AJ250" s="209"/>
      <c r="AK250" s="209"/>
      <c r="AL250" s="181" t="str">
        <f t="shared" si="6"/>
        <v/>
      </c>
      <c r="AM250" s="181" t="str">
        <f t="shared" si="7"/>
        <v/>
      </c>
      <c r="AN250"/>
      <c r="AO250" s="209"/>
      <c r="AP250" s="148">
        <v>248</v>
      </c>
      <c r="AQ250" s="210"/>
      <c r="AR250" s="210"/>
      <c r="AS250" s="210"/>
      <c r="AT250" s="210"/>
      <c r="AU250" s="210"/>
      <c r="AV250" s="210"/>
      <c r="AW250" s="210"/>
      <c r="AX250" s="210"/>
      <c r="AY250" s="210"/>
      <c r="AZ250" s="210"/>
      <c r="BA250" s="210"/>
      <c r="BB250" s="210"/>
      <c r="BC250" s="210"/>
      <c r="BD250" s="210"/>
      <c r="BE250" s="210"/>
      <c r="BF250" s="210"/>
      <c r="BG250" s="210"/>
      <c r="BH250" s="210"/>
      <c r="BI250" s="210"/>
      <c r="BJ250" s="185" t="s">
        <v>4974</v>
      </c>
      <c r="BK250" s="210"/>
      <c r="BL250" s="210"/>
      <c r="BM250" s="210"/>
      <c r="BN250" s="210"/>
      <c r="BO250" s="210"/>
      <c r="BP250" s="210"/>
      <c r="BQ250" s="210"/>
      <c r="BR250" s="210"/>
      <c r="BS250" s="210"/>
      <c r="BT250" s="210"/>
      <c r="BU250" s="210"/>
      <c r="BV250" s="210"/>
      <c r="BW250" s="209"/>
      <c r="BX250" s="209"/>
      <c r="BY250" s="209"/>
      <c r="BZ250" s="211"/>
      <c r="CA250" s="211"/>
      <c r="CB250" s="211"/>
      <c r="CC250" s="211"/>
      <c r="CD250" s="211"/>
      <c r="CE250" s="211"/>
      <c r="CF250" s="211"/>
      <c r="CG250" s="211"/>
      <c r="CH250" s="211"/>
      <c r="CI250" s="211"/>
      <c r="CJ250" s="211"/>
      <c r="CK250" s="211"/>
      <c r="CL250" s="211"/>
      <c r="CM250" s="211"/>
      <c r="CN250" s="211"/>
      <c r="CO250" s="211"/>
      <c r="CP250" s="211"/>
      <c r="CQ250" s="211"/>
      <c r="CR250" s="211"/>
      <c r="CS250" s="187" t="s">
        <v>4975</v>
      </c>
      <c r="CT250" s="211"/>
      <c r="CU250" s="211"/>
      <c r="CV250" s="211"/>
      <c r="CW250" s="211"/>
      <c r="CX250" s="211"/>
      <c r="CY250" s="211"/>
      <c r="CZ250" s="211"/>
      <c r="DA250" s="211"/>
      <c r="DB250" s="211"/>
      <c r="DC250" s="211"/>
      <c r="DD250" s="211"/>
      <c r="DE250" s="211"/>
      <c r="DF250"/>
      <c r="DG250" s="73"/>
    </row>
    <row r="251" spans="33:111" ht="15.75" hidden="1" customHeight="1">
      <c r="AG251" s="73"/>
      <c r="AH251" s="209"/>
      <c r="AI251" s="209"/>
      <c r="AJ251" s="209"/>
      <c r="AK251" s="209"/>
      <c r="AL251" s="181" t="str">
        <f t="shared" si="6"/>
        <v/>
      </c>
      <c r="AM251" s="181" t="str">
        <f t="shared" si="7"/>
        <v/>
      </c>
      <c r="AN251"/>
      <c r="AO251" s="209"/>
      <c r="AP251" s="148">
        <v>249</v>
      </c>
      <c r="AQ251" s="210"/>
      <c r="AR251" s="210"/>
      <c r="AS251" s="210"/>
      <c r="AT251" s="210"/>
      <c r="AU251" s="210"/>
      <c r="AV251" s="210"/>
      <c r="AW251" s="210"/>
      <c r="AX251" s="210"/>
      <c r="AY251" s="210"/>
      <c r="AZ251" s="210"/>
      <c r="BA251" s="210"/>
      <c r="BB251" s="210"/>
      <c r="BC251" s="210"/>
      <c r="BD251" s="210"/>
      <c r="BE251" s="210"/>
      <c r="BF251" s="210"/>
      <c r="BG251" s="210"/>
      <c r="BH251" s="210"/>
      <c r="BI251" s="210"/>
      <c r="BJ251" s="185" t="s">
        <v>4976</v>
      </c>
      <c r="BK251" s="210"/>
      <c r="BL251" s="210"/>
      <c r="BM251" s="210"/>
      <c r="BN251" s="210"/>
      <c r="BO251" s="210"/>
      <c r="BP251" s="210"/>
      <c r="BQ251" s="210"/>
      <c r="BR251" s="210"/>
      <c r="BS251" s="210"/>
      <c r="BT251" s="210"/>
      <c r="BU251" s="210"/>
      <c r="BV251" s="210"/>
      <c r="BW251" s="209"/>
      <c r="BX251" s="209"/>
      <c r="BY251" s="209"/>
      <c r="BZ251" s="211"/>
      <c r="CA251" s="211"/>
      <c r="CB251" s="211"/>
      <c r="CC251" s="211"/>
      <c r="CD251" s="211"/>
      <c r="CE251" s="211"/>
      <c r="CF251" s="211"/>
      <c r="CG251" s="211"/>
      <c r="CH251" s="211"/>
      <c r="CI251" s="211"/>
      <c r="CJ251" s="211"/>
      <c r="CK251" s="211"/>
      <c r="CL251" s="211"/>
      <c r="CM251" s="211"/>
      <c r="CN251" s="211"/>
      <c r="CO251" s="211"/>
      <c r="CP251" s="211"/>
      <c r="CQ251" s="211"/>
      <c r="CR251" s="211"/>
      <c r="CS251" s="187" t="s">
        <v>4977</v>
      </c>
      <c r="CT251" s="211"/>
      <c r="CU251" s="211"/>
      <c r="CV251" s="211"/>
      <c r="CW251" s="211"/>
      <c r="CX251" s="211"/>
      <c r="CY251" s="211"/>
      <c r="CZ251" s="211"/>
      <c r="DA251" s="211"/>
      <c r="DB251" s="211"/>
      <c r="DC251" s="211"/>
      <c r="DD251" s="211"/>
      <c r="DE251" s="211"/>
      <c r="DF251"/>
      <c r="DG251" s="73"/>
    </row>
    <row r="252" spans="33:111" ht="15.75" hidden="1" customHeight="1">
      <c r="AG252" s="73"/>
      <c r="AH252" s="209"/>
      <c r="AI252" s="209"/>
      <c r="AJ252" s="209"/>
      <c r="AK252" s="209"/>
      <c r="AL252" s="181" t="str">
        <f t="shared" si="6"/>
        <v/>
      </c>
      <c r="AM252" s="181" t="str">
        <f t="shared" si="7"/>
        <v/>
      </c>
      <c r="AN252"/>
      <c r="AO252" s="209"/>
      <c r="AP252" s="148">
        <v>250</v>
      </c>
      <c r="AQ252" s="210"/>
      <c r="AR252" s="210"/>
      <c r="AS252" s="210"/>
      <c r="AT252" s="210"/>
      <c r="AU252" s="210"/>
      <c r="AV252" s="210"/>
      <c r="AW252" s="210"/>
      <c r="AX252" s="210"/>
      <c r="AY252" s="210"/>
      <c r="AZ252" s="210"/>
      <c r="BA252" s="210"/>
      <c r="BB252" s="210"/>
      <c r="BC252" s="210"/>
      <c r="BD252" s="210"/>
      <c r="BE252" s="210"/>
      <c r="BF252" s="210"/>
      <c r="BG252" s="210"/>
      <c r="BH252" s="210"/>
      <c r="BI252" s="210"/>
      <c r="BJ252" s="185" t="s">
        <v>4978</v>
      </c>
      <c r="BK252" s="210"/>
      <c r="BL252" s="210"/>
      <c r="BM252" s="210"/>
      <c r="BN252" s="210"/>
      <c r="BO252" s="210"/>
      <c r="BP252" s="210"/>
      <c r="BQ252" s="210"/>
      <c r="BR252" s="210"/>
      <c r="BS252" s="210"/>
      <c r="BT252" s="210"/>
      <c r="BU252" s="210"/>
      <c r="BV252" s="210"/>
      <c r="BW252" s="209"/>
      <c r="BX252" s="209"/>
      <c r="BY252" s="209"/>
      <c r="BZ252" s="211"/>
      <c r="CA252" s="211"/>
      <c r="CB252" s="211"/>
      <c r="CC252" s="211"/>
      <c r="CD252" s="211"/>
      <c r="CE252" s="211"/>
      <c r="CF252" s="211"/>
      <c r="CG252" s="211"/>
      <c r="CH252" s="211"/>
      <c r="CI252" s="211"/>
      <c r="CJ252" s="211"/>
      <c r="CK252" s="211"/>
      <c r="CL252" s="211"/>
      <c r="CM252" s="211"/>
      <c r="CN252" s="211"/>
      <c r="CO252" s="211"/>
      <c r="CP252" s="211"/>
      <c r="CQ252" s="211"/>
      <c r="CR252" s="211"/>
      <c r="CS252" s="187" t="s">
        <v>4979</v>
      </c>
      <c r="CT252" s="211"/>
      <c r="CU252" s="211"/>
      <c r="CV252" s="211"/>
      <c r="CW252" s="211"/>
      <c r="CX252" s="211"/>
      <c r="CY252" s="211"/>
      <c r="CZ252" s="211"/>
      <c r="DA252" s="211"/>
      <c r="DB252" s="211"/>
      <c r="DC252" s="211"/>
      <c r="DD252" s="211"/>
      <c r="DE252" s="211"/>
      <c r="DF252"/>
      <c r="DG252" s="73"/>
    </row>
    <row r="253" spans="33:111" ht="15.75" hidden="1" customHeight="1">
      <c r="AG253" s="73"/>
      <c r="AH253" s="209"/>
      <c r="AI253" s="209"/>
      <c r="AJ253" s="209"/>
      <c r="AK253" s="209"/>
      <c r="AL253" s="181" t="str">
        <f t="shared" si="6"/>
        <v/>
      </c>
      <c r="AM253" s="181" t="str">
        <f t="shared" si="7"/>
        <v/>
      </c>
      <c r="AN253"/>
      <c r="AO253" s="209"/>
      <c r="AP253" s="148">
        <v>251</v>
      </c>
      <c r="AQ253" s="210"/>
      <c r="AR253" s="210"/>
      <c r="AS253" s="210"/>
      <c r="AT253" s="210"/>
      <c r="AU253" s="210"/>
      <c r="AV253" s="210"/>
      <c r="AW253" s="210"/>
      <c r="AX253" s="210"/>
      <c r="AY253" s="210"/>
      <c r="AZ253" s="210"/>
      <c r="BA253" s="210"/>
      <c r="BB253" s="210"/>
      <c r="BC253" s="210"/>
      <c r="BD253" s="210"/>
      <c r="BE253" s="210"/>
      <c r="BF253" s="210"/>
      <c r="BG253" s="210"/>
      <c r="BH253" s="210"/>
      <c r="BI253" s="210"/>
      <c r="BJ253" s="185" t="s">
        <v>4980</v>
      </c>
      <c r="BK253" s="210"/>
      <c r="BL253" s="210"/>
      <c r="BM253" s="210"/>
      <c r="BN253" s="210"/>
      <c r="BO253" s="210"/>
      <c r="BP253" s="210"/>
      <c r="BQ253" s="210"/>
      <c r="BR253" s="210"/>
      <c r="BS253" s="210"/>
      <c r="BT253" s="210"/>
      <c r="BU253" s="210"/>
      <c r="BV253" s="210"/>
      <c r="BW253" s="209"/>
      <c r="BX253" s="209"/>
      <c r="BY253" s="209"/>
      <c r="BZ253" s="211"/>
      <c r="CA253" s="211"/>
      <c r="CB253" s="211"/>
      <c r="CC253" s="211"/>
      <c r="CD253" s="211"/>
      <c r="CE253" s="211"/>
      <c r="CF253" s="211"/>
      <c r="CG253" s="211"/>
      <c r="CH253" s="211"/>
      <c r="CI253" s="211"/>
      <c r="CJ253" s="211"/>
      <c r="CK253" s="211"/>
      <c r="CL253" s="211"/>
      <c r="CM253" s="211"/>
      <c r="CN253" s="211"/>
      <c r="CO253" s="211"/>
      <c r="CP253" s="211"/>
      <c r="CQ253" s="211"/>
      <c r="CR253" s="211"/>
      <c r="CS253" s="187" t="s">
        <v>4981</v>
      </c>
      <c r="CT253" s="211"/>
      <c r="CU253" s="211"/>
      <c r="CV253" s="211"/>
      <c r="CW253" s="211"/>
      <c r="CX253" s="211"/>
      <c r="CY253" s="211"/>
      <c r="CZ253" s="211"/>
      <c r="DA253" s="211"/>
      <c r="DB253" s="211"/>
      <c r="DC253" s="211"/>
      <c r="DD253" s="211"/>
      <c r="DE253" s="211"/>
      <c r="DF253"/>
      <c r="DG253" s="73"/>
    </row>
    <row r="254" spans="33:111" ht="15.75" hidden="1" customHeight="1">
      <c r="AG254" s="73"/>
      <c r="AH254" s="209"/>
      <c r="AI254" s="209"/>
      <c r="AJ254" s="209"/>
      <c r="AK254" s="209"/>
      <c r="AL254" s="181" t="str">
        <f t="shared" si="6"/>
        <v/>
      </c>
      <c r="AM254" s="181" t="str">
        <f t="shared" si="7"/>
        <v/>
      </c>
      <c r="AN254"/>
      <c r="AO254" s="209"/>
      <c r="AP254" s="148">
        <v>252</v>
      </c>
      <c r="AQ254" s="210"/>
      <c r="AR254" s="210"/>
      <c r="AS254" s="210"/>
      <c r="AT254" s="210"/>
      <c r="AU254" s="210"/>
      <c r="AV254" s="210"/>
      <c r="AW254" s="210"/>
      <c r="AX254" s="210"/>
      <c r="AY254" s="210"/>
      <c r="AZ254" s="210"/>
      <c r="BA254" s="210"/>
      <c r="BB254" s="210"/>
      <c r="BC254" s="210"/>
      <c r="BD254" s="210"/>
      <c r="BE254" s="210"/>
      <c r="BF254" s="210"/>
      <c r="BG254" s="210"/>
      <c r="BH254" s="210"/>
      <c r="BI254" s="210"/>
      <c r="BJ254" s="185" t="s">
        <v>4982</v>
      </c>
      <c r="BK254" s="210"/>
      <c r="BL254" s="210"/>
      <c r="BM254" s="210"/>
      <c r="BN254" s="210"/>
      <c r="BO254" s="210"/>
      <c r="BP254" s="210"/>
      <c r="BQ254" s="210"/>
      <c r="BR254" s="210"/>
      <c r="BS254" s="210"/>
      <c r="BT254" s="210"/>
      <c r="BU254" s="210"/>
      <c r="BV254" s="210"/>
      <c r="BW254" s="209"/>
      <c r="BX254" s="209"/>
      <c r="BY254" s="209"/>
      <c r="BZ254" s="211"/>
      <c r="CA254" s="211"/>
      <c r="CB254" s="211"/>
      <c r="CC254" s="211"/>
      <c r="CD254" s="211"/>
      <c r="CE254" s="211"/>
      <c r="CF254" s="211"/>
      <c r="CG254" s="211"/>
      <c r="CH254" s="211"/>
      <c r="CI254" s="211"/>
      <c r="CJ254" s="211"/>
      <c r="CK254" s="211"/>
      <c r="CL254" s="211"/>
      <c r="CM254" s="211"/>
      <c r="CN254" s="211"/>
      <c r="CO254" s="211"/>
      <c r="CP254" s="211"/>
      <c r="CQ254" s="211"/>
      <c r="CR254" s="211"/>
      <c r="CS254" s="187" t="s">
        <v>4983</v>
      </c>
      <c r="CT254" s="211"/>
      <c r="CU254" s="211"/>
      <c r="CV254" s="211"/>
      <c r="CW254" s="211"/>
      <c r="CX254" s="211"/>
      <c r="CY254" s="211"/>
      <c r="CZ254" s="211"/>
      <c r="DA254" s="211"/>
      <c r="DB254" s="211"/>
      <c r="DC254" s="211"/>
      <c r="DD254" s="211"/>
      <c r="DE254" s="211"/>
      <c r="DF254"/>
      <c r="DG254" s="73"/>
    </row>
    <row r="255" spans="33:111" ht="15.75" hidden="1" customHeight="1">
      <c r="AG255" s="73"/>
      <c r="AH255" s="209"/>
      <c r="AI255" s="209"/>
      <c r="AJ255" s="209"/>
      <c r="AK255" s="209"/>
      <c r="AL255" s="181" t="str">
        <f t="shared" si="6"/>
        <v/>
      </c>
      <c r="AM255" s="181" t="str">
        <f t="shared" si="7"/>
        <v/>
      </c>
      <c r="AN255"/>
      <c r="AO255" s="209"/>
      <c r="AP255" s="148">
        <v>253</v>
      </c>
      <c r="AQ255" s="210"/>
      <c r="AR255" s="210"/>
      <c r="AS255" s="210"/>
      <c r="AT255" s="210"/>
      <c r="AU255" s="210"/>
      <c r="AV255" s="210"/>
      <c r="AW255" s="210"/>
      <c r="AX255" s="210"/>
      <c r="AY255" s="210"/>
      <c r="AZ255" s="210"/>
      <c r="BA255" s="210"/>
      <c r="BB255" s="210"/>
      <c r="BC255" s="210"/>
      <c r="BD255" s="210"/>
      <c r="BE255" s="210"/>
      <c r="BF255" s="210"/>
      <c r="BG255" s="210"/>
      <c r="BH255" s="210"/>
      <c r="BI255" s="210"/>
      <c r="BJ255" s="185" t="s">
        <v>4984</v>
      </c>
      <c r="BK255" s="210"/>
      <c r="BL255" s="210"/>
      <c r="BM255" s="210"/>
      <c r="BN255" s="210"/>
      <c r="BO255" s="210"/>
      <c r="BP255" s="210"/>
      <c r="BQ255" s="210"/>
      <c r="BR255" s="210"/>
      <c r="BS255" s="210"/>
      <c r="BT255" s="210"/>
      <c r="BU255" s="210"/>
      <c r="BV255" s="210"/>
      <c r="BW255" s="209"/>
      <c r="BX255" s="209"/>
      <c r="BY255" s="209"/>
      <c r="BZ255" s="211"/>
      <c r="CA255" s="211"/>
      <c r="CB255" s="211"/>
      <c r="CC255" s="211"/>
      <c r="CD255" s="211"/>
      <c r="CE255" s="211"/>
      <c r="CF255" s="211"/>
      <c r="CG255" s="211"/>
      <c r="CH255" s="211"/>
      <c r="CI255" s="211"/>
      <c r="CJ255" s="211"/>
      <c r="CK255" s="211"/>
      <c r="CL255" s="211"/>
      <c r="CM255" s="211"/>
      <c r="CN255" s="211"/>
      <c r="CO255" s="211"/>
      <c r="CP255" s="211"/>
      <c r="CQ255" s="211"/>
      <c r="CR255" s="211"/>
      <c r="CS255" s="187" t="s">
        <v>4985</v>
      </c>
      <c r="CT255" s="211"/>
      <c r="CU255" s="211"/>
      <c r="CV255" s="211"/>
      <c r="CW255" s="211"/>
      <c r="CX255" s="211"/>
      <c r="CY255" s="211"/>
      <c r="CZ255" s="211"/>
      <c r="DA255" s="211"/>
      <c r="DB255" s="211"/>
      <c r="DC255" s="211"/>
      <c r="DD255" s="211"/>
      <c r="DE255" s="211"/>
      <c r="DF255"/>
      <c r="DG255" s="73"/>
    </row>
    <row r="256" spans="33:111" ht="15.75" hidden="1" customHeight="1">
      <c r="AG256" s="73"/>
      <c r="AH256" s="209"/>
      <c r="AI256" s="209"/>
      <c r="AJ256" s="209"/>
      <c r="AK256" s="209"/>
      <c r="AL256" s="181" t="str">
        <f t="shared" si="6"/>
        <v/>
      </c>
      <c r="AM256" s="181" t="str">
        <f t="shared" si="7"/>
        <v/>
      </c>
      <c r="AN256"/>
      <c r="AO256" s="209"/>
      <c r="AP256" s="148">
        <v>254</v>
      </c>
      <c r="AQ256" s="210"/>
      <c r="AR256" s="210"/>
      <c r="AS256" s="210"/>
      <c r="AT256" s="210"/>
      <c r="AU256" s="210"/>
      <c r="AV256" s="210"/>
      <c r="AW256" s="210"/>
      <c r="AX256" s="210"/>
      <c r="AY256" s="210"/>
      <c r="AZ256" s="210"/>
      <c r="BA256" s="210"/>
      <c r="BB256" s="210"/>
      <c r="BC256" s="210"/>
      <c r="BD256" s="210"/>
      <c r="BE256" s="210"/>
      <c r="BF256" s="210"/>
      <c r="BG256" s="210"/>
      <c r="BH256" s="210"/>
      <c r="BI256" s="210"/>
      <c r="BJ256" s="185" t="s">
        <v>4986</v>
      </c>
      <c r="BK256" s="210"/>
      <c r="BL256" s="210"/>
      <c r="BM256" s="210"/>
      <c r="BN256" s="210"/>
      <c r="BO256" s="210"/>
      <c r="BP256" s="210"/>
      <c r="BQ256" s="210"/>
      <c r="BR256" s="210"/>
      <c r="BS256" s="210"/>
      <c r="BT256" s="210"/>
      <c r="BU256" s="210"/>
      <c r="BV256" s="210"/>
      <c r="BW256" s="209"/>
      <c r="BX256" s="209"/>
      <c r="BY256" s="209"/>
      <c r="BZ256" s="211"/>
      <c r="CA256" s="211"/>
      <c r="CB256" s="211"/>
      <c r="CC256" s="211"/>
      <c r="CD256" s="211"/>
      <c r="CE256" s="211"/>
      <c r="CF256" s="211"/>
      <c r="CG256" s="211"/>
      <c r="CH256" s="211"/>
      <c r="CI256" s="211"/>
      <c r="CJ256" s="211"/>
      <c r="CK256" s="211"/>
      <c r="CL256" s="211"/>
      <c r="CM256" s="211"/>
      <c r="CN256" s="211"/>
      <c r="CO256" s="211"/>
      <c r="CP256" s="211"/>
      <c r="CQ256" s="211"/>
      <c r="CR256" s="211"/>
      <c r="CS256" s="187" t="s">
        <v>4987</v>
      </c>
      <c r="CT256" s="211"/>
      <c r="CU256" s="211"/>
      <c r="CV256" s="211"/>
      <c r="CW256" s="211"/>
      <c r="CX256" s="211"/>
      <c r="CY256" s="211"/>
      <c r="CZ256" s="211"/>
      <c r="DA256" s="211"/>
      <c r="DB256" s="211"/>
      <c r="DC256" s="211"/>
      <c r="DD256" s="211"/>
      <c r="DE256" s="211"/>
      <c r="DF256"/>
      <c r="DG256" s="73"/>
    </row>
    <row r="257" spans="33:111" ht="15.75" hidden="1" customHeight="1">
      <c r="AG257" s="73"/>
      <c r="AH257" s="209"/>
      <c r="AI257" s="209"/>
      <c r="AJ257" s="209"/>
      <c r="AK257" s="209"/>
      <c r="AL257" s="181" t="str">
        <f t="shared" si="6"/>
        <v/>
      </c>
      <c r="AM257" s="181" t="str">
        <f t="shared" si="7"/>
        <v/>
      </c>
      <c r="AN257"/>
      <c r="AO257" s="209"/>
      <c r="AP257" s="148">
        <v>255</v>
      </c>
      <c r="AQ257" s="210"/>
      <c r="AR257" s="210"/>
      <c r="AS257" s="210"/>
      <c r="AT257" s="210"/>
      <c r="AU257" s="210"/>
      <c r="AV257" s="210"/>
      <c r="AW257" s="210"/>
      <c r="AX257" s="210"/>
      <c r="AY257" s="210"/>
      <c r="AZ257" s="210"/>
      <c r="BA257" s="210"/>
      <c r="BB257" s="210"/>
      <c r="BC257" s="210"/>
      <c r="BD257" s="210"/>
      <c r="BE257" s="210"/>
      <c r="BF257" s="210"/>
      <c r="BG257" s="210"/>
      <c r="BH257" s="210"/>
      <c r="BI257" s="210"/>
      <c r="BJ257" s="185" t="s">
        <v>4988</v>
      </c>
      <c r="BK257" s="210"/>
      <c r="BL257" s="210"/>
      <c r="BM257" s="210"/>
      <c r="BN257" s="210"/>
      <c r="BO257" s="210"/>
      <c r="BP257" s="210"/>
      <c r="BQ257" s="210"/>
      <c r="BR257" s="210"/>
      <c r="BS257" s="210"/>
      <c r="BT257" s="210"/>
      <c r="BU257" s="210"/>
      <c r="BV257" s="210"/>
      <c r="BW257" s="209"/>
      <c r="BX257" s="209"/>
      <c r="BY257" s="209"/>
      <c r="BZ257" s="211"/>
      <c r="CA257" s="211"/>
      <c r="CB257" s="211"/>
      <c r="CC257" s="211"/>
      <c r="CD257" s="211"/>
      <c r="CE257" s="211"/>
      <c r="CF257" s="211"/>
      <c r="CG257" s="211"/>
      <c r="CH257" s="211"/>
      <c r="CI257" s="211"/>
      <c r="CJ257" s="211"/>
      <c r="CK257" s="211"/>
      <c r="CL257" s="211"/>
      <c r="CM257" s="211"/>
      <c r="CN257" s="211"/>
      <c r="CO257" s="211"/>
      <c r="CP257" s="211"/>
      <c r="CQ257" s="211"/>
      <c r="CR257" s="211"/>
      <c r="CS257" s="187" t="s">
        <v>4989</v>
      </c>
      <c r="CT257" s="211"/>
      <c r="CU257" s="211"/>
      <c r="CV257" s="211"/>
      <c r="CW257" s="211"/>
      <c r="CX257" s="211"/>
      <c r="CY257" s="211"/>
      <c r="CZ257" s="211"/>
      <c r="DA257" s="211"/>
      <c r="DB257" s="211"/>
      <c r="DC257" s="211"/>
      <c r="DD257" s="211"/>
      <c r="DE257" s="211"/>
      <c r="DF257"/>
      <c r="DG257" s="73"/>
    </row>
    <row r="258" spans="33:111" ht="15.75" hidden="1" customHeight="1">
      <c r="AG258" s="73"/>
      <c r="AH258" s="209"/>
      <c r="AI258" s="209"/>
      <c r="AJ258" s="209"/>
      <c r="AK258" s="209"/>
      <c r="AL258" s="181" t="str">
        <f t="shared" si="6"/>
        <v/>
      </c>
      <c r="AM258" s="181" t="str">
        <f t="shared" si="7"/>
        <v/>
      </c>
      <c r="AN258"/>
      <c r="AO258" s="209"/>
      <c r="AP258" s="148">
        <v>256</v>
      </c>
      <c r="AQ258" s="210"/>
      <c r="AR258" s="210"/>
      <c r="AS258" s="210"/>
      <c r="AT258" s="210"/>
      <c r="AU258" s="210"/>
      <c r="AV258" s="210"/>
      <c r="AW258" s="210"/>
      <c r="AX258" s="210"/>
      <c r="AY258" s="210"/>
      <c r="AZ258" s="210"/>
      <c r="BA258" s="210"/>
      <c r="BB258" s="210"/>
      <c r="BC258" s="210"/>
      <c r="BD258" s="210"/>
      <c r="BE258" s="210"/>
      <c r="BF258" s="210"/>
      <c r="BG258" s="210"/>
      <c r="BH258" s="210"/>
      <c r="BI258" s="210"/>
      <c r="BJ258" s="185" t="s">
        <v>4990</v>
      </c>
      <c r="BK258" s="210"/>
      <c r="BL258" s="210"/>
      <c r="BM258" s="210"/>
      <c r="BN258" s="210"/>
      <c r="BO258" s="210"/>
      <c r="BP258" s="210"/>
      <c r="BQ258" s="210"/>
      <c r="BR258" s="210"/>
      <c r="BS258" s="210"/>
      <c r="BT258" s="210"/>
      <c r="BU258" s="210"/>
      <c r="BV258" s="210"/>
      <c r="BW258" s="209"/>
      <c r="BX258" s="209"/>
      <c r="BY258" s="209"/>
      <c r="BZ258" s="211"/>
      <c r="CA258" s="211"/>
      <c r="CB258" s="211"/>
      <c r="CC258" s="211"/>
      <c r="CD258" s="211"/>
      <c r="CE258" s="211"/>
      <c r="CF258" s="211"/>
      <c r="CG258" s="211"/>
      <c r="CH258" s="211"/>
      <c r="CI258" s="211"/>
      <c r="CJ258" s="211"/>
      <c r="CK258" s="211"/>
      <c r="CL258" s="211"/>
      <c r="CM258" s="211"/>
      <c r="CN258" s="211"/>
      <c r="CO258" s="211"/>
      <c r="CP258" s="211"/>
      <c r="CQ258" s="211"/>
      <c r="CR258" s="211"/>
      <c r="CS258" s="187" t="s">
        <v>4991</v>
      </c>
      <c r="CT258" s="211"/>
      <c r="CU258" s="211"/>
      <c r="CV258" s="211"/>
      <c r="CW258" s="211"/>
      <c r="CX258" s="211"/>
      <c r="CY258" s="211"/>
      <c r="CZ258" s="211"/>
      <c r="DA258" s="211"/>
      <c r="DB258" s="211"/>
      <c r="DC258" s="211"/>
      <c r="DD258" s="211"/>
      <c r="DE258" s="211"/>
      <c r="DF258"/>
      <c r="DG258" s="73"/>
    </row>
    <row r="259" spans="33:111" ht="15.75" hidden="1" customHeight="1">
      <c r="AG259" s="73"/>
      <c r="AH259" s="209"/>
      <c r="AI259" s="209"/>
      <c r="AJ259" s="209"/>
      <c r="AK259" s="209"/>
      <c r="AL259" s="181" t="str">
        <f t="shared" si="6"/>
        <v/>
      </c>
      <c r="AM259" s="181" t="str">
        <f t="shared" si="7"/>
        <v/>
      </c>
      <c r="AN259"/>
      <c r="AO259" s="209"/>
      <c r="AP259" s="148">
        <v>257</v>
      </c>
      <c r="AQ259" s="210"/>
      <c r="AR259" s="210"/>
      <c r="AS259" s="210"/>
      <c r="AT259" s="210"/>
      <c r="AU259" s="210"/>
      <c r="AV259" s="210"/>
      <c r="AW259" s="210"/>
      <c r="AX259" s="210"/>
      <c r="AY259" s="210"/>
      <c r="AZ259" s="210"/>
      <c r="BA259" s="210"/>
      <c r="BB259" s="210"/>
      <c r="BC259" s="210"/>
      <c r="BD259" s="210"/>
      <c r="BE259" s="210"/>
      <c r="BF259" s="210"/>
      <c r="BG259" s="210"/>
      <c r="BH259" s="210"/>
      <c r="BI259" s="210"/>
      <c r="BJ259" s="185" t="s">
        <v>4992</v>
      </c>
      <c r="BK259" s="210"/>
      <c r="BL259" s="210"/>
      <c r="BM259" s="210"/>
      <c r="BN259" s="210"/>
      <c r="BO259" s="210"/>
      <c r="BP259" s="210"/>
      <c r="BQ259" s="210"/>
      <c r="BR259" s="210"/>
      <c r="BS259" s="210"/>
      <c r="BT259" s="210"/>
      <c r="BU259" s="210"/>
      <c r="BV259" s="210"/>
      <c r="BW259" s="209"/>
      <c r="BX259" s="209"/>
      <c r="BY259" s="209"/>
      <c r="BZ259" s="211"/>
      <c r="CA259" s="211"/>
      <c r="CB259" s="211"/>
      <c r="CC259" s="211"/>
      <c r="CD259" s="211"/>
      <c r="CE259" s="211"/>
      <c r="CF259" s="211"/>
      <c r="CG259" s="211"/>
      <c r="CH259" s="211"/>
      <c r="CI259" s="211"/>
      <c r="CJ259" s="211"/>
      <c r="CK259" s="211"/>
      <c r="CL259" s="211"/>
      <c r="CM259" s="211"/>
      <c r="CN259" s="211"/>
      <c r="CO259" s="211"/>
      <c r="CP259" s="211"/>
      <c r="CQ259" s="211"/>
      <c r="CR259" s="211"/>
      <c r="CS259" s="187" t="s">
        <v>4993</v>
      </c>
      <c r="CT259" s="211"/>
      <c r="CU259" s="211"/>
      <c r="CV259" s="211"/>
      <c r="CW259" s="211"/>
      <c r="CX259" s="211"/>
      <c r="CY259" s="211"/>
      <c r="CZ259" s="211"/>
      <c r="DA259" s="211"/>
      <c r="DB259" s="211"/>
      <c r="DC259" s="211"/>
      <c r="DD259" s="211"/>
      <c r="DE259" s="211"/>
      <c r="DF259"/>
      <c r="DG259" s="73"/>
    </row>
    <row r="260" spans="33:111" ht="15.75" hidden="1" customHeight="1">
      <c r="AG260" s="73"/>
      <c r="AH260" s="209"/>
      <c r="AI260" s="209"/>
      <c r="AJ260" s="209"/>
      <c r="AK260" s="209"/>
      <c r="AL260" s="181" t="str">
        <f t="shared" ref="AL260:AL323" si="8">IFERROR(IF(HLOOKUP($N$10, $BZ$3:$DE$574, $AP260, FALSE )="", "", HLOOKUP($N$10, $BZ$3:$DE$574, $AP260, FALSE)), "")</f>
        <v/>
      </c>
      <c r="AM260" s="181" t="str">
        <f t="shared" ref="AM260:AM323" si="9">IFERROR(IF(AL260="", "", HLOOKUP($N$10, $AQ$3:$BV$574, AP260, FALSE)), "")</f>
        <v/>
      </c>
      <c r="AN260"/>
      <c r="AO260" s="209"/>
      <c r="AP260" s="148">
        <v>258</v>
      </c>
      <c r="AQ260" s="210"/>
      <c r="AR260" s="210"/>
      <c r="AS260" s="210"/>
      <c r="AT260" s="210"/>
      <c r="AU260" s="210"/>
      <c r="AV260" s="210"/>
      <c r="AW260" s="210"/>
      <c r="AX260" s="210"/>
      <c r="AY260" s="210"/>
      <c r="AZ260" s="210"/>
      <c r="BA260" s="210"/>
      <c r="BB260" s="210"/>
      <c r="BC260" s="210"/>
      <c r="BD260" s="210"/>
      <c r="BE260" s="210"/>
      <c r="BF260" s="210"/>
      <c r="BG260" s="210"/>
      <c r="BH260" s="210"/>
      <c r="BI260" s="210"/>
      <c r="BJ260" s="185" t="s">
        <v>4994</v>
      </c>
      <c r="BK260" s="210"/>
      <c r="BL260" s="210"/>
      <c r="BM260" s="210"/>
      <c r="BN260" s="210"/>
      <c r="BO260" s="210"/>
      <c r="BP260" s="210"/>
      <c r="BQ260" s="210"/>
      <c r="BR260" s="210"/>
      <c r="BS260" s="210"/>
      <c r="BT260" s="210"/>
      <c r="BU260" s="210"/>
      <c r="BV260" s="210"/>
      <c r="BW260" s="209"/>
      <c r="BX260" s="209"/>
      <c r="BY260" s="209"/>
      <c r="BZ260" s="211"/>
      <c r="CA260" s="211"/>
      <c r="CB260" s="211"/>
      <c r="CC260" s="211"/>
      <c r="CD260" s="211"/>
      <c r="CE260" s="211"/>
      <c r="CF260" s="211"/>
      <c r="CG260" s="211"/>
      <c r="CH260" s="211"/>
      <c r="CI260" s="211"/>
      <c r="CJ260" s="211"/>
      <c r="CK260" s="211"/>
      <c r="CL260" s="211"/>
      <c r="CM260" s="211"/>
      <c r="CN260" s="211"/>
      <c r="CO260" s="211"/>
      <c r="CP260" s="211"/>
      <c r="CQ260" s="211"/>
      <c r="CR260" s="211"/>
      <c r="CS260" s="187" t="s">
        <v>4995</v>
      </c>
      <c r="CT260" s="211"/>
      <c r="CU260" s="211"/>
      <c r="CV260" s="211"/>
      <c r="CW260" s="211"/>
      <c r="CX260" s="211"/>
      <c r="CY260" s="211"/>
      <c r="CZ260" s="211"/>
      <c r="DA260" s="211"/>
      <c r="DB260" s="211"/>
      <c r="DC260" s="211"/>
      <c r="DD260" s="211"/>
      <c r="DE260" s="211"/>
      <c r="DF260"/>
      <c r="DG260" s="73"/>
    </row>
    <row r="261" spans="33:111" ht="15.75" hidden="1" customHeight="1">
      <c r="AG261" s="73"/>
      <c r="AH261" s="209"/>
      <c r="AI261" s="209"/>
      <c r="AJ261" s="209"/>
      <c r="AK261" s="209"/>
      <c r="AL261" s="181" t="str">
        <f t="shared" si="8"/>
        <v/>
      </c>
      <c r="AM261" s="181" t="str">
        <f t="shared" si="9"/>
        <v/>
      </c>
      <c r="AN261"/>
      <c r="AO261" s="209"/>
      <c r="AP261" s="148">
        <v>259</v>
      </c>
      <c r="AQ261" s="210"/>
      <c r="AR261" s="210"/>
      <c r="AS261" s="210"/>
      <c r="AT261" s="210"/>
      <c r="AU261" s="210"/>
      <c r="AV261" s="210"/>
      <c r="AW261" s="210"/>
      <c r="AX261" s="210"/>
      <c r="AY261" s="210"/>
      <c r="AZ261" s="210"/>
      <c r="BA261" s="210"/>
      <c r="BB261" s="210"/>
      <c r="BC261" s="210"/>
      <c r="BD261" s="210"/>
      <c r="BE261" s="210"/>
      <c r="BF261" s="210"/>
      <c r="BG261" s="210"/>
      <c r="BH261" s="210"/>
      <c r="BI261" s="210"/>
      <c r="BJ261" s="185" t="s">
        <v>4996</v>
      </c>
      <c r="BK261" s="210"/>
      <c r="BL261" s="210"/>
      <c r="BM261" s="210"/>
      <c r="BN261" s="210"/>
      <c r="BO261" s="210"/>
      <c r="BP261" s="210"/>
      <c r="BQ261" s="210"/>
      <c r="BR261" s="210"/>
      <c r="BS261" s="210"/>
      <c r="BT261" s="210"/>
      <c r="BU261" s="210"/>
      <c r="BV261" s="210"/>
      <c r="BW261" s="209"/>
      <c r="BX261" s="209"/>
      <c r="BY261" s="209"/>
      <c r="BZ261" s="211"/>
      <c r="CA261" s="211"/>
      <c r="CB261" s="211"/>
      <c r="CC261" s="211"/>
      <c r="CD261" s="211"/>
      <c r="CE261" s="211"/>
      <c r="CF261" s="211"/>
      <c r="CG261" s="211"/>
      <c r="CH261" s="211"/>
      <c r="CI261" s="211"/>
      <c r="CJ261" s="211"/>
      <c r="CK261" s="211"/>
      <c r="CL261" s="211"/>
      <c r="CM261" s="211"/>
      <c r="CN261" s="211"/>
      <c r="CO261" s="211"/>
      <c r="CP261" s="211"/>
      <c r="CQ261" s="211"/>
      <c r="CR261" s="211"/>
      <c r="CS261" s="187" t="s">
        <v>4997</v>
      </c>
      <c r="CT261" s="211"/>
      <c r="CU261" s="211"/>
      <c r="CV261" s="211"/>
      <c r="CW261" s="211"/>
      <c r="CX261" s="211"/>
      <c r="CY261" s="211"/>
      <c r="CZ261" s="211"/>
      <c r="DA261" s="211"/>
      <c r="DB261" s="211"/>
      <c r="DC261" s="211"/>
      <c r="DD261" s="211"/>
      <c r="DE261" s="211"/>
      <c r="DF261"/>
      <c r="DG261" s="73"/>
    </row>
    <row r="262" spans="33:111" ht="15.75" hidden="1" customHeight="1">
      <c r="AG262" s="73"/>
      <c r="AH262" s="209"/>
      <c r="AI262" s="209"/>
      <c r="AJ262" s="209"/>
      <c r="AK262" s="209"/>
      <c r="AL262" s="181" t="str">
        <f t="shared" si="8"/>
        <v/>
      </c>
      <c r="AM262" s="181" t="str">
        <f t="shared" si="9"/>
        <v/>
      </c>
      <c r="AN262"/>
      <c r="AO262" s="209"/>
      <c r="AP262" s="148">
        <v>260</v>
      </c>
      <c r="AQ262" s="210"/>
      <c r="AR262" s="210"/>
      <c r="AS262" s="210"/>
      <c r="AT262" s="210"/>
      <c r="AU262" s="210"/>
      <c r="AV262" s="210"/>
      <c r="AW262" s="210"/>
      <c r="AX262" s="210"/>
      <c r="AY262" s="210"/>
      <c r="AZ262" s="210"/>
      <c r="BA262" s="210"/>
      <c r="BB262" s="210"/>
      <c r="BC262" s="210"/>
      <c r="BD262" s="210"/>
      <c r="BE262" s="210"/>
      <c r="BF262" s="210"/>
      <c r="BG262" s="210"/>
      <c r="BH262" s="210"/>
      <c r="BI262" s="210"/>
      <c r="BJ262" s="185" t="s">
        <v>4998</v>
      </c>
      <c r="BK262" s="210"/>
      <c r="BL262" s="210"/>
      <c r="BM262" s="210"/>
      <c r="BN262" s="210"/>
      <c r="BO262" s="210"/>
      <c r="BP262" s="210"/>
      <c r="BQ262" s="210"/>
      <c r="BR262" s="210"/>
      <c r="BS262" s="210"/>
      <c r="BT262" s="210"/>
      <c r="BU262" s="210"/>
      <c r="BV262" s="210"/>
      <c r="BW262" s="209"/>
      <c r="BX262" s="209"/>
      <c r="BY262" s="209"/>
      <c r="BZ262" s="211"/>
      <c r="CA262" s="211"/>
      <c r="CB262" s="211"/>
      <c r="CC262" s="211"/>
      <c r="CD262" s="211"/>
      <c r="CE262" s="211"/>
      <c r="CF262" s="211"/>
      <c r="CG262" s="211"/>
      <c r="CH262" s="211"/>
      <c r="CI262" s="211"/>
      <c r="CJ262" s="211"/>
      <c r="CK262" s="211"/>
      <c r="CL262" s="211"/>
      <c r="CM262" s="211"/>
      <c r="CN262" s="211"/>
      <c r="CO262" s="211"/>
      <c r="CP262" s="211"/>
      <c r="CQ262" s="211"/>
      <c r="CR262" s="211"/>
      <c r="CS262" s="187" t="s">
        <v>4999</v>
      </c>
      <c r="CT262" s="211"/>
      <c r="CU262" s="211"/>
      <c r="CV262" s="211"/>
      <c r="CW262" s="211"/>
      <c r="CX262" s="211"/>
      <c r="CY262" s="211"/>
      <c r="CZ262" s="211"/>
      <c r="DA262" s="211"/>
      <c r="DB262" s="211"/>
      <c r="DC262" s="211"/>
      <c r="DD262" s="211"/>
      <c r="DE262" s="211"/>
      <c r="DF262"/>
      <c r="DG262" s="73"/>
    </row>
    <row r="263" spans="33:111" ht="15.75" hidden="1" customHeight="1">
      <c r="AG263" s="73"/>
      <c r="AH263" s="209"/>
      <c r="AI263" s="209"/>
      <c r="AJ263" s="209"/>
      <c r="AK263" s="209"/>
      <c r="AL263" s="181" t="str">
        <f t="shared" si="8"/>
        <v/>
      </c>
      <c r="AM263" s="181" t="str">
        <f t="shared" si="9"/>
        <v/>
      </c>
      <c r="AN263"/>
      <c r="AO263" s="209"/>
      <c r="AP263" s="148">
        <v>261</v>
      </c>
      <c r="AQ263" s="210"/>
      <c r="AR263" s="210"/>
      <c r="AS263" s="210"/>
      <c r="AT263" s="210"/>
      <c r="AU263" s="210"/>
      <c r="AV263" s="210"/>
      <c r="AW263" s="210"/>
      <c r="AX263" s="210"/>
      <c r="AY263" s="210"/>
      <c r="AZ263" s="210"/>
      <c r="BA263" s="210"/>
      <c r="BB263" s="210"/>
      <c r="BC263" s="210"/>
      <c r="BD263" s="210"/>
      <c r="BE263" s="210"/>
      <c r="BF263" s="210"/>
      <c r="BG263" s="210"/>
      <c r="BH263" s="210"/>
      <c r="BI263" s="210"/>
      <c r="BJ263" s="185" t="s">
        <v>5000</v>
      </c>
      <c r="BK263" s="210"/>
      <c r="BL263" s="210"/>
      <c r="BM263" s="210"/>
      <c r="BN263" s="210"/>
      <c r="BO263" s="210"/>
      <c r="BP263" s="210"/>
      <c r="BQ263" s="210"/>
      <c r="BR263" s="210"/>
      <c r="BS263" s="210"/>
      <c r="BT263" s="210"/>
      <c r="BU263" s="210"/>
      <c r="BV263" s="210"/>
      <c r="BW263" s="209"/>
      <c r="BX263" s="209"/>
      <c r="BY263" s="209"/>
      <c r="BZ263" s="211"/>
      <c r="CA263" s="211"/>
      <c r="CB263" s="211"/>
      <c r="CC263" s="211"/>
      <c r="CD263" s="211"/>
      <c r="CE263" s="211"/>
      <c r="CF263" s="211"/>
      <c r="CG263" s="211"/>
      <c r="CH263" s="211"/>
      <c r="CI263" s="211"/>
      <c r="CJ263" s="211"/>
      <c r="CK263" s="211"/>
      <c r="CL263" s="211"/>
      <c r="CM263" s="211"/>
      <c r="CN263" s="211"/>
      <c r="CO263" s="211"/>
      <c r="CP263" s="211"/>
      <c r="CQ263" s="211"/>
      <c r="CR263" s="211"/>
      <c r="CS263" s="187" t="s">
        <v>5001</v>
      </c>
      <c r="CT263" s="211"/>
      <c r="CU263" s="211"/>
      <c r="CV263" s="211"/>
      <c r="CW263" s="211"/>
      <c r="CX263" s="211"/>
      <c r="CY263" s="211"/>
      <c r="CZ263" s="211"/>
      <c r="DA263" s="211"/>
      <c r="DB263" s="211"/>
      <c r="DC263" s="211"/>
      <c r="DD263" s="211"/>
      <c r="DE263" s="211"/>
      <c r="DF263"/>
      <c r="DG263" s="73"/>
    </row>
    <row r="264" spans="33:111" ht="15.75" hidden="1" customHeight="1">
      <c r="AG264" s="73"/>
      <c r="AH264" s="209"/>
      <c r="AI264" s="209"/>
      <c r="AJ264" s="209"/>
      <c r="AK264" s="209"/>
      <c r="AL264" s="181" t="str">
        <f t="shared" si="8"/>
        <v/>
      </c>
      <c r="AM264" s="181" t="str">
        <f t="shared" si="9"/>
        <v/>
      </c>
      <c r="AN264"/>
      <c r="AO264" s="209"/>
      <c r="AP264" s="148">
        <v>262</v>
      </c>
      <c r="AQ264" s="210"/>
      <c r="AR264" s="210"/>
      <c r="AS264" s="210"/>
      <c r="AT264" s="210"/>
      <c r="AU264" s="210"/>
      <c r="AV264" s="210"/>
      <c r="AW264" s="210"/>
      <c r="AX264" s="210"/>
      <c r="AY264" s="210"/>
      <c r="AZ264" s="210"/>
      <c r="BA264" s="210"/>
      <c r="BB264" s="210"/>
      <c r="BC264" s="210"/>
      <c r="BD264" s="210"/>
      <c r="BE264" s="210"/>
      <c r="BF264" s="210"/>
      <c r="BG264" s="210"/>
      <c r="BH264" s="210"/>
      <c r="BI264" s="210"/>
      <c r="BJ264" s="185" t="s">
        <v>5002</v>
      </c>
      <c r="BK264" s="210"/>
      <c r="BL264" s="210"/>
      <c r="BM264" s="210"/>
      <c r="BN264" s="210"/>
      <c r="BO264" s="210"/>
      <c r="BP264" s="210"/>
      <c r="BQ264" s="210"/>
      <c r="BR264" s="210"/>
      <c r="BS264" s="210"/>
      <c r="BT264" s="210"/>
      <c r="BU264" s="210"/>
      <c r="BV264" s="210"/>
      <c r="BW264" s="209"/>
      <c r="BX264" s="209"/>
      <c r="BY264" s="209"/>
      <c r="BZ264" s="211"/>
      <c r="CA264" s="211"/>
      <c r="CB264" s="211"/>
      <c r="CC264" s="211"/>
      <c r="CD264" s="211"/>
      <c r="CE264" s="211"/>
      <c r="CF264" s="211"/>
      <c r="CG264" s="211"/>
      <c r="CH264" s="211"/>
      <c r="CI264" s="211"/>
      <c r="CJ264" s="211"/>
      <c r="CK264" s="211"/>
      <c r="CL264" s="211"/>
      <c r="CM264" s="211"/>
      <c r="CN264" s="211"/>
      <c r="CO264" s="211"/>
      <c r="CP264" s="211"/>
      <c r="CQ264" s="211"/>
      <c r="CR264" s="211"/>
      <c r="CS264" s="187" t="s">
        <v>5003</v>
      </c>
      <c r="CT264" s="211"/>
      <c r="CU264" s="211"/>
      <c r="CV264" s="211"/>
      <c r="CW264" s="211"/>
      <c r="CX264" s="211"/>
      <c r="CY264" s="211"/>
      <c r="CZ264" s="211"/>
      <c r="DA264" s="211"/>
      <c r="DB264" s="211"/>
      <c r="DC264" s="211"/>
      <c r="DD264" s="211"/>
      <c r="DE264" s="211"/>
      <c r="DF264"/>
      <c r="DG264" s="73"/>
    </row>
    <row r="265" spans="33:111" ht="15.75" hidden="1" customHeight="1">
      <c r="AG265" s="73"/>
      <c r="AH265" s="209"/>
      <c r="AI265" s="209"/>
      <c r="AJ265" s="209"/>
      <c r="AK265" s="209"/>
      <c r="AL265" s="181" t="str">
        <f t="shared" si="8"/>
        <v/>
      </c>
      <c r="AM265" s="181" t="str">
        <f t="shared" si="9"/>
        <v/>
      </c>
      <c r="AN265"/>
      <c r="AO265" s="209"/>
      <c r="AP265" s="148">
        <v>263</v>
      </c>
      <c r="AQ265" s="210"/>
      <c r="AR265" s="210"/>
      <c r="AS265" s="210"/>
      <c r="AT265" s="210"/>
      <c r="AU265" s="210"/>
      <c r="AV265" s="210"/>
      <c r="AW265" s="210"/>
      <c r="AX265" s="210"/>
      <c r="AY265" s="210"/>
      <c r="AZ265" s="210"/>
      <c r="BA265" s="210"/>
      <c r="BB265" s="210"/>
      <c r="BC265" s="210"/>
      <c r="BD265" s="210"/>
      <c r="BE265" s="210"/>
      <c r="BF265" s="210"/>
      <c r="BG265" s="210"/>
      <c r="BH265" s="210"/>
      <c r="BI265" s="210"/>
      <c r="BJ265" s="185" t="s">
        <v>5004</v>
      </c>
      <c r="BK265" s="210"/>
      <c r="BL265" s="210"/>
      <c r="BM265" s="210"/>
      <c r="BN265" s="210"/>
      <c r="BO265" s="210"/>
      <c r="BP265" s="210"/>
      <c r="BQ265" s="210"/>
      <c r="BR265" s="210"/>
      <c r="BS265" s="210"/>
      <c r="BT265" s="210"/>
      <c r="BU265" s="210"/>
      <c r="BV265" s="210"/>
      <c r="BW265" s="209"/>
      <c r="BX265" s="209"/>
      <c r="BY265" s="209"/>
      <c r="BZ265" s="211"/>
      <c r="CA265" s="211"/>
      <c r="CB265" s="211"/>
      <c r="CC265" s="211"/>
      <c r="CD265" s="211"/>
      <c r="CE265" s="211"/>
      <c r="CF265" s="211"/>
      <c r="CG265" s="211"/>
      <c r="CH265" s="211"/>
      <c r="CI265" s="211"/>
      <c r="CJ265" s="211"/>
      <c r="CK265" s="211"/>
      <c r="CL265" s="211"/>
      <c r="CM265" s="211"/>
      <c r="CN265" s="211"/>
      <c r="CO265" s="211"/>
      <c r="CP265" s="211"/>
      <c r="CQ265" s="211"/>
      <c r="CR265" s="211"/>
      <c r="CS265" s="187" t="s">
        <v>5005</v>
      </c>
      <c r="CT265" s="211"/>
      <c r="CU265" s="211"/>
      <c r="CV265" s="211"/>
      <c r="CW265" s="211"/>
      <c r="CX265" s="211"/>
      <c r="CY265" s="211"/>
      <c r="CZ265" s="211"/>
      <c r="DA265" s="211"/>
      <c r="DB265" s="211"/>
      <c r="DC265" s="211"/>
      <c r="DD265" s="211"/>
      <c r="DE265" s="211"/>
      <c r="DF265"/>
      <c r="DG265" s="73"/>
    </row>
    <row r="266" spans="33:111" ht="15.75" hidden="1" customHeight="1">
      <c r="AG266" s="73"/>
      <c r="AH266" s="209"/>
      <c r="AI266" s="209"/>
      <c r="AJ266" s="209"/>
      <c r="AK266" s="209"/>
      <c r="AL266" s="181" t="str">
        <f t="shared" si="8"/>
        <v/>
      </c>
      <c r="AM266" s="181" t="str">
        <f t="shared" si="9"/>
        <v/>
      </c>
      <c r="AN266"/>
      <c r="AO266" s="209"/>
      <c r="AP266" s="148">
        <v>264</v>
      </c>
      <c r="AQ266" s="210"/>
      <c r="AR266" s="210"/>
      <c r="AS266" s="210"/>
      <c r="AT266" s="210"/>
      <c r="AU266" s="210"/>
      <c r="AV266" s="210"/>
      <c r="AW266" s="210"/>
      <c r="AX266" s="210"/>
      <c r="AY266" s="210"/>
      <c r="AZ266" s="210"/>
      <c r="BA266" s="210"/>
      <c r="BB266" s="210"/>
      <c r="BC266" s="210"/>
      <c r="BD266" s="210"/>
      <c r="BE266" s="210"/>
      <c r="BF266" s="210"/>
      <c r="BG266" s="210"/>
      <c r="BH266" s="210"/>
      <c r="BI266" s="210"/>
      <c r="BJ266" s="185" t="s">
        <v>5006</v>
      </c>
      <c r="BK266" s="210"/>
      <c r="BL266" s="210"/>
      <c r="BM266" s="210"/>
      <c r="BN266" s="210"/>
      <c r="BO266" s="210"/>
      <c r="BP266" s="210"/>
      <c r="BQ266" s="210"/>
      <c r="BR266" s="210"/>
      <c r="BS266" s="210"/>
      <c r="BT266" s="210"/>
      <c r="BU266" s="210"/>
      <c r="BV266" s="210"/>
      <c r="BW266" s="209"/>
      <c r="BX266" s="209"/>
      <c r="BY266" s="209"/>
      <c r="BZ266" s="211"/>
      <c r="CA266" s="211"/>
      <c r="CB266" s="211"/>
      <c r="CC266" s="211"/>
      <c r="CD266" s="211"/>
      <c r="CE266" s="211"/>
      <c r="CF266" s="211"/>
      <c r="CG266" s="211"/>
      <c r="CH266" s="211"/>
      <c r="CI266" s="211"/>
      <c r="CJ266" s="211"/>
      <c r="CK266" s="211"/>
      <c r="CL266" s="211"/>
      <c r="CM266" s="211"/>
      <c r="CN266" s="211"/>
      <c r="CO266" s="211"/>
      <c r="CP266" s="211"/>
      <c r="CQ266" s="211"/>
      <c r="CR266" s="211"/>
      <c r="CS266" s="187" t="s">
        <v>5007</v>
      </c>
      <c r="CT266" s="211"/>
      <c r="CU266" s="211"/>
      <c r="CV266" s="211"/>
      <c r="CW266" s="211"/>
      <c r="CX266" s="211"/>
      <c r="CY266" s="211"/>
      <c r="CZ266" s="211"/>
      <c r="DA266" s="211"/>
      <c r="DB266" s="211"/>
      <c r="DC266" s="211"/>
      <c r="DD266" s="211"/>
      <c r="DE266" s="211"/>
      <c r="DF266"/>
      <c r="DG266" s="73"/>
    </row>
    <row r="267" spans="33:111" ht="15.75" hidden="1" customHeight="1">
      <c r="AG267" s="73"/>
      <c r="AH267" s="209"/>
      <c r="AI267" s="209"/>
      <c r="AJ267" s="209"/>
      <c r="AK267" s="209"/>
      <c r="AL267" s="181" t="str">
        <f t="shared" si="8"/>
        <v/>
      </c>
      <c r="AM267" s="181" t="str">
        <f t="shared" si="9"/>
        <v/>
      </c>
      <c r="AN267"/>
      <c r="AO267" s="209"/>
      <c r="AP267" s="148">
        <v>265</v>
      </c>
      <c r="AQ267" s="210"/>
      <c r="AR267" s="210"/>
      <c r="AS267" s="210"/>
      <c r="AT267" s="210"/>
      <c r="AU267" s="210"/>
      <c r="AV267" s="210"/>
      <c r="AW267" s="210"/>
      <c r="AX267" s="210"/>
      <c r="AY267" s="210"/>
      <c r="AZ267" s="210"/>
      <c r="BA267" s="210"/>
      <c r="BB267" s="210"/>
      <c r="BC267" s="210"/>
      <c r="BD267" s="210"/>
      <c r="BE267" s="210"/>
      <c r="BF267" s="210"/>
      <c r="BG267" s="210"/>
      <c r="BH267" s="210"/>
      <c r="BI267" s="210"/>
      <c r="BJ267" s="185" t="s">
        <v>5008</v>
      </c>
      <c r="BK267" s="210"/>
      <c r="BL267" s="210"/>
      <c r="BM267" s="210"/>
      <c r="BN267" s="210"/>
      <c r="BO267" s="210"/>
      <c r="BP267" s="210"/>
      <c r="BQ267" s="210"/>
      <c r="BR267" s="210"/>
      <c r="BS267" s="210"/>
      <c r="BT267" s="210"/>
      <c r="BU267" s="210"/>
      <c r="BV267" s="210"/>
      <c r="BW267" s="209"/>
      <c r="BX267" s="209"/>
      <c r="BY267" s="209"/>
      <c r="BZ267" s="211"/>
      <c r="CA267" s="211"/>
      <c r="CB267" s="211"/>
      <c r="CC267" s="211"/>
      <c r="CD267" s="211"/>
      <c r="CE267" s="211"/>
      <c r="CF267" s="211"/>
      <c r="CG267" s="211"/>
      <c r="CH267" s="211"/>
      <c r="CI267" s="211"/>
      <c r="CJ267" s="211"/>
      <c r="CK267" s="211"/>
      <c r="CL267" s="211"/>
      <c r="CM267" s="211"/>
      <c r="CN267" s="211"/>
      <c r="CO267" s="211"/>
      <c r="CP267" s="211"/>
      <c r="CQ267" s="211"/>
      <c r="CR267" s="211"/>
      <c r="CS267" s="187" t="s">
        <v>5009</v>
      </c>
      <c r="CT267" s="211"/>
      <c r="CU267" s="211"/>
      <c r="CV267" s="211"/>
      <c r="CW267" s="211"/>
      <c r="CX267" s="211"/>
      <c r="CY267" s="211"/>
      <c r="CZ267" s="211"/>
      <c r="DA267" s="211"/>
      <c r="DB267" s="211"/>
      <c r="DC267" s="211"/>
      <c r="DD267" s="211"/>
      <c r="DE267" s="211"/>
      <c r="DF267"/>
      <c r="DG267" s="73"/>
    </row>
    <row r="268" spans="33:111" ht="15.75" hidden="1" customHeight="1">
      <c r="AG268" s="73"/>
      <c r="AH268" s="209"/>
      <c r="AI268" s="209"/>
      <c r="AJ268" s="209"/>
      <c r="AK268" s="209"/>
      <c r="AL268" s="181" t="str">
        <f t="shared" si="8"/>
        <v/>
      </c>
      <c r="AM268" s="181" t="str">
        <f t="shared" si="9"/>
        <v/>
      </c>
      <c r="AN268"/>
      <c r="AO268" s="209"/>
      <c r="AP268" s="148">
        <v>266</v>
      </c>
      <c r="AQ268" s="210"/>
      <c r="AR268" s="210"/>
      <c r="AS268" s="210"/>
      <c r="AT268" s="210"/>
      <c r="AU268" s="210"/>
      <c r="AV268" s="210"/>
      <c r="AW268" s="210"/>
      <c r="AX268" s="210"/>
      <c r="AY268" s="210"/>
      <c r="AZ268" s="210"/>
      <c r="BA268" s="210"/>
      <c r="BB268" s="210"/>
      <c r="BC268" s="210"/>
      <c r="BD268" s="210"/>
      <c r="BE268" s="210"/>
      <c r="BF268" s="210"/>
      <c r="BG268" s="210"/>
      <c r="BH268" s="210"/>
      <c r="BI268" s="210"/>
      <c r="BJ268" s="185" t="s">
        <v>5010</v>
      </c>
      <c r="BK268" s="210"/>
      <c r="BL268" s="210"/>
      <c r="BM268" s="210"/>
      <c r="BN268" s="210"/>
      <c r="BO268" s="210"/>
      <c r="BP268" s="210"/>
      <c r="BQ268" s="210"/>
      <c r="BR268" s="210"/>
      <c r="BS268" s="210"/>
      <c r="BT268" s="210"/>
      <c r="BU268" s="210"/>
      <c r="BV268" s="210"/>
      <c r="BW268" s="209"/>
      <c r="BX268" s="209"/>
      <c r="BY268" s="209"/>
      <c r="BZ268" s="211"/>
      <c r="CA268" s="211"/>
      <c r="CB268" s="211"/>
      <c r="CC268" s="211"/>
      <c r="CD268" s="211"/>
      <c r="CE268" s="211"/>
      <c r="CF268" s="211"/>
      <c r="CG268" s="211"/>
      <c r="CH268" s="211"/>
      <c r="CI268" s="211"/>
      <c r="CJ268" s="211"/>
      <c r="CK268" s="211"/>
      <c r="CL268" s="211"/>
      <c r="CM268" s="211"/>
      <c r="CN268" s="211"/>
      <c r="CO268" s="211"/>
      <c r="CP268" s="211"/>
      <c r="CQ268" s="211"/>
      <c r="CR268" s="211"/>
      <c r="CS268" s="187" t="s">
        <v>5011</v>
      </c>
      <c r="CT268" s="211"/>
      <c r="CU268" s="211"/>
      <c r="CV268" s="211"/>
      <c r="CW268" s="211"/>
      <c r="CX268" s="211"/>
      <c r="CY268" s="211"/>
      <c r="CZ268" s="211"/>
      <c r="DA268" s="211"/>
      <c r="DB268" s="211"/>
      <c r="DC268" s="211"/>
      <c r="DD268" s="211"/>
      <c r="DE268" s="211"/>
      <c r="DF268"/>
      <c r="DG268" s="73"/>
    </row>
    <row r="269" spans="33:111" ht="15.75" hidden="1" customHeight="1">
      <c r="AG269" s="73"/>
      <c r="AH269" s="209"/>
      <c r="AI269" s="209"/>
      <c r="AJ269" s="209"/>
      <c r="AK269" s="209"/>
      <c r="AL269" s="181" t="str">
        <f t="shared" si="8"/>
        <v/>
      </c>
      <c r="AM269" s="181" t="str">
        <f t="shared" si="9"/>
        <v/>
      </c>
      <c r="AN269"/>
      <c r="AO269" s="209"/>
      <c r="AP269" s="148">
        <v>267</v>
      </c>
      <c r="AQ269" s="210"/>
      <c r="AR269" s="210"/>
      <c r="AS269" s="210"/>
      <c r="AT269" s="210"/>
      <c r="AU269" s="210"/>
      <c r="AV269" s="210"/>
      <c r="AW269" s="210"/>
      <c r="AX269" s="210"/>
      <c r="AY269" s="210"/>
      <c r="AZ269" s="210"/>
      <c r="BA269" s="210"/>
      <c r="BB269" s="210"/>
      <c r="BC269" s="210"/>
      <c r="BD269" s="210"/>
      <c r="BE269" s="210"/>
      <c r="BF269" s="210"/>
      <c r="BG269" s="210"/>
      <c r="BH269" s="210"/>
      <c r="BI269" s="210"/>
      <c r="BJ269" s="185" t="s">
        <v>5012</v>
      </c>
      <c r="BK269" s="210"/>
      <c r="BL269" s="210"/>
      <c r="BM269" s="210"/>
      <c r="BN269" s="210"/>
      <c r="BO269" s="210"/>
      <c r="BP269" s="210"/>
      <c r="BQ269" s="210"/>
      <c r="BR269" s="210"/>
      <c r="BS269" s="210"/>
      <c r="BT269" s="210"/>
      <c r="BU269" s="210"/>
      <c r="BV269" s="210"/>
      <c r="BW269" s="209"/>
      <c r="BX269" s="209"/>
      <c r="BY269" s="209"/>
      <c r="BZ269" s="211"/>
      <c r="CA269" s="211"/>
      <c r="CB269" s="211"/>
      <c r="CC269" s="211"/>
      <c r="CD269" s="211"/>
      <c r="CE269" s="211"/>
      <c r="CF269" s="211"/>
      <c r="CG269" s="211"/>
      <c r="CH269" s="211"/>
      <c r="CI269" s="211"/>
      <c r="CJ269" s="211"/>
      <c r="CK269" s="211"/>
      <c r="CL269" s="211"/>
      <c r="CM269" s="211"/>
      <c r="CN269" s="211"/>
      <c r="CO269" s="211"/>
      <c r="CP269" s="211"/>
      <c r="CQ269" s="211"/>
      <c r="CR269" s="211"/>
      <c r="CS269" s="187" t="s">
        <v>5013</v>
      </c>
      <c r="CT269" s="211"/>
      <c r="CU269" s="211"/>
      <c r="CV269" s="211"/>
      <c r="CW269" s="211"/>
      <c r="CX269" s="211"/>
      <c r="CY269" s="211"/>
      <c r="CZ269" s="211"/>
      <c r="DA269" s="211"/>
      <c r="DB269" s="211"/>
      <c r="DC269" s="211"/>
      <c r="DD269" s="211"/>
      <c r="DE269" s="211"/>
      <c r="DF269"/>
      <c r="DG269" s="73"/>
    </row>
    <row r="270" spans="33:111" ht="15.75" hidden="1" customHeight="1">
      <c r="AG270" s="73"/>
      <c r="AH270" s="209"/>
      <c r="AI270" s="209"/>
      <c r="AJ270" s="209"/>
      <c r="AK270" s="209"/>
      <c r="AL270" s="181" t="str">
        <f t="shared" si="8"/>
        <v/>
      </c>
      <c r="AM270" s="181" t="str">
        <f t="shared" si="9"/>
        <v/>
      </c>
      <c r="AN270"/>
      <c r="AO270" s="209"/>
      <c r="AP270" s="148">
        <v>268</v>
      </c>
      <c r="AQ270" s="210"/>
      <c r="AR270" s="210"/>
      <c r="AS270" s="210"/>
      <c r="AT270" s="210"/>
      <c r="AU270" s="210"/>
      <c r="AV270" s="210"/>
      <c r="AW270" s="210"/>
      <c r="AX270" s="210"/>
      <c r="AY270" s="210"/>
      <c r="AZ270" s="210"/>
      <c r="BA270" s="210"/>
      <c r="BB270" s="210"/>
      <c r="BC270" s="210"/>
      <c r="BD270" s="210"/>
      <c r="BE270" s="210"/>
      <c r="BF270" s="210"/>
      <c r="BG270" s="210"/>
      <c r="BH270" s="210"/>
      <c r="BI270" s="210"/>
      <c r="BJ270" s="185" t="s">
        <v>5014</v>
      </c>
      <c r="BK270" s="210"/>
      <c r="BL270" s="210"/>
      <c r="BM270" s="210"/>
      <c r="BN270" s="210"/>
      <c r="BO270" s="210"/>
      <c r="BP270" s="210"/>
      <c r="BQ270" s="210"/>
      <c r="BR270" s="210"/>
      <c r="BS270" s="210"/>
      <c r="BT270" s="210"/>
      <c r="BU270" s="210"/>
      <c r="BV270" s="210"/>
      <c r="BW270" s="209"/>
      <c r="BX270" s="209"/>
      <c r="BY270" s="209"/>
      <c r="BZ270" s="211"/>
      <c r="CA270" s="211"/>
      <c r="CB270" s="211"/>
      <c r="CC270" s="211"/>
      <c r="CD270" s="211"/>
      <c r="CE270" s="211"/>
      <c r="CF270" s="211"/>
      <c r="CG270" s="211"/>
      <c r="CH270" s="211"/>
      <c r="CI270" s="211"/>
      <c r="CJ270" s="211"/>
      <c r="CK270" s="211"/>
      <c r="CL270" s="211"/>
      <c r="CM270" s="211"/>
      <c r="CN270" s="211"/>
      <c r="CO270" s="211"/>
      <c r="CP270" s="211"/>
      <c r="CQ270" s="211"/>
      <c r="CR270" s="211"/>
      <c r="CS270" s="187" t="s">
        <v>5015</v>
      </c>
      <c r="CT270" s="211"/>
      <c r="CU270" s="211"/>
      <c r="CV270" s="211"/>
      <c r="CW270" s="211"/>
      <c r="CX270" s="211"/>
      <c r="CY270" s="211"/>
      <c r="CZ270" s="211"/>
      <c r="DA270" s="211"/>
      <c r="DB270" s="211"/>
      <c r="DC270" s="211"/>
      <c r="DD270" s="211"/>
      <c r="DE270" s="211"/>
      <c r="DF270"/>
      <c r="DG270" s="73"/>
    </row>
    <row r="271" spans="33:111" ht="15.75" hidden="1" customHeight="1">
      <c r="AG271" s="73"/>
      <c r="AH271" s="209"/>
      <c r="AI271" s="209"/>
      <c r="AJ271" s="209"/>
      <c r="AK271" s="209"/>
      <c r="AL271" s="181" t="str">
        <f t="shared" si="8"/>
        <v/>
      </c>
      <c r="AM271" s="181" t="str">
        <f t="shared" si="9"/>
        <v/>
      </c>
      <c r="AN271"/>
      <c r="AO271" s="209"/>
      <c r="AP271" s="148">
        <v>269</v>
      </c>
      <c r="AQ271" s="210"/>
      <c r="AR271" s="210"/>
      <c r="AS271" s="210"/>
      <c r="AT271" s="210"/>
      <c r="AU271" s="210"/>
      <c r="AV271" s="210"/>
      <c r="AW271" s="210"/>
      <c r="AX271" s="210"/>
      <c r="AY271" s="210"/>
      <c r="AZ271" s="210"/>
      <c r="BA271" s="210"/>
      <c r="BB271" s="210"/>
      <c r="BC271" s="210"/>
      <c r="BD271" s="210"/>
      <c r="BE271" s="210"/>
      <c r="BF271" s="210"/>
      <c r="BG271" s="210"/>
      <c r="BH271" s="210"/>
      <c r="BI271" s="210"/>
      <c r="BJ271" s="185" t="s">
        <v>5016</v>
      </c>
      <c r="BK271" s="210"/>
      <c r="BL271" s="210"/>
      <c r="BM271" s="210"/>
      <c r="BN271" s="210"/>
      <c r="BO271" s="210"/>
      <c r="BP271" s="210"/>
      <c r="BQ271" s="210"/>
      <c r="BR271" s="210"/>
      <c r="BS271" s="210"/>
      <c r="BT271" s="210"/>
      <c r="BU271" s="210"/>
      <c r="BV271" s="210"/>
      <c r="BW271" s="209"/>
      <c r="BX271" s="209"/>
      <c r="BY271" s="209"/>
      <c r="BZ271" s="211"/>
      <c r="CA271" s="211"/>
      <c r="CB271" s="211"/>
      <c r="CC271" s="211"/>
      <c r="CD271" s="211"/>
      <c r="CE271" s="211"/>
      <c r="CF271" s="211"/>
      <c r="CG271" s="211"/>
      <c r="CH271" s="211"/>
      <c r="CI271" s="211"/>
      <c r="CJ271" s="211"/>
      <c r="CK271" s="211"/>
      <c r="CL271" s="211"/>
      <c r="CM271" s="211"/>
      <c r="CN271" s="211"/>
      <c r="CO271" s="211"/>
      <c r="CP271" s="211"/>
      <c r="CQ271" s="211"/>
      <c r="CR271" s="211"/>
      <c r="CS271" s="187" t="s">
        <v>5017</v>
      </c>
      <c r="CT271" s="211"/>
      <c r="CU271" s="211"/>
      <c r="CV271" s="211"/>
      <c r="CW271" s="211"/>
      <c r="CX271" s="211"/>
      <c r="CY271" s="211"/>
      <c r="CZ271" s="211"/>
      <c r="DA271" s="211"/>
      <c r="DB271" s="211"/>
      <c r="DC271" s="211"/>
      <c r="DD271" s="211"/>
      <c r="DE271" s="211"/>
      <c r="DF271"/>
      <c r="DG271" s="73"/>
    </row>
    <row r="272" spans="33:111" ht="15.75" hidden="1" customHeight="1">
      <c r="AG272" s="73"/>
      <c r="AH272" s="209"/>
      <c r="AI272" s="209"/>
      <c r="AJ272" s="209"/>
      <c r="AK272" s="209"/>
      <c r="AL272" s="181" t="str">
        <f t="shared" si="8"/>
        <v/>
      </c>
      <c r="AM272" s="181" t="str">
        <f t="shared" si="9"/>
        <v/>
      </c>
      <c r="AN272"/>
      <c r="AO272" s="209"/>
      <c r="AP272" s="148">
        <v>270</v>
      </c>
      <c r="AQ272" s="210"/>
      <c r="AR272" s="210"/>
      <c r="AS272" s="210"/>
      <c r="AT272" s="210"/>
      <c r="AU272" s="210"/>
      <c r="AV272" s="210"/>
      <c r="AW272" s="210"/>
      <c r="AX272" s="210"/>
      <c r="AY272" s="210"/>
      <c r="AZ272" s="210"/>
      <c r="BA272" s="210"/>
      <c r="BB272" s="210"/>
      <c r="BC272" s="210"/>
      <c r="BD272" s="210"/>
      <c r="BE272" s="210"/>
      <c r="BF272" s="210"/>
      <c r="BG272" s="210"/>
      <c r="BH272" s="210"/>
      <c r="BI272" s="210"/>
      <c r="BJ272" s="185" t="s">
        <v>5018</v>
      </c>
      <c r="BK272" s="210"/>
      <c r="BL272" s="210"/>
      <c r="BM272" s="210"/>
      <c r="BN272" s="210"/>
      <c r="BO272" s="210"/>
      <c r="BP272" s="210"/>
      <c r="BQ272" s="210"/>
      <c r="BR272" s="210"/>
      <c r="BS272" s="210"/>
      <c r="BT272" s="210"/>
      <c r="BU272" s="210"/>
      <c r="BV272" s="210"/>
      <c r="BW272" s="209"/>
      <c r="BX272" s="209"/>
      <c r="BY272" s="209"/>
      <c r="BZ272" s="211"/>
      <c r="CA272" s="211"/>
      <c r="CB272" s="211"/>
      <c r="CC272" s="211"/>
      <c r="CD272" s="211"/>
      <c r="CE272" s="211"/>
      <c r="CF272" s="211"/>
      <c r="CG272" s="211"/>
      <c r="CH272" s="211"/>
      <c r="CI272" s="211"/>
      <c r="CJ272" s="211"/>
      <c r="CK272" s="211"/>
      <c r="CL272" s="211"/>
      <c r="CM272" s="211"/>
      <c r="CN272" s="211"/>
      <c r="CO272" s="211"/>
      <c r="CP272" s="211"/>
      <c r="CQ272" s="211"/>
      <c r="CR272" s="211"/>
      <c r="CS272" s="187" t="s">
        <v>5019</v>
      </c>
      <c r="CT272" s="211"/>
      <c r="CU272" s="211"/>
      <c r="CV272" s="211"/>
      <c r="CW272" s="211"/>
      <c r="CX272" s="211"/>
      <c r="CY272" s="211"/>
      <c r="CZ272" s="211"/>
      <c r="DA272" s="211"/>
      <c r="DB272" s="211"/>
      <c r="DC272" s="211"/>
      <c r="DD272" s="211"/>
      <c r="DE272" s="211"/>
      <c r="DF272"/>
      <c r="DG272" s="73"/>
    </row>
    <row r="273" spans="33:111" ht="15.75" hidden="1" customHeight="1">
      <c r="AG273" s="73"/>
      <c r="AH273" s="209"/>
      <c r="AI273" s="209"/>
      <c r="AJ273" s="209"/>
      <c r="AK273" s="209"/>
      <c r="AL273" s="181" t="str">
        <f t="shared" si="8"/>
        <v/>
      </c>
      <c r="AM273" s="181" t="str">
        <f t="shared" si="9"/>
        <v/>
      </c>
      <c r="AN273"/>
      <c r="AO273" s="209"/>
      <c r="AP273" s="148">
        <v>271</v>
      </c>
      <c r="AQ273" s="210"/>
      <c r="AR273" s="210"/>
      <c r="AS273" s="210"/>
      <c r="AT273" s="210"/>
      <c r="AU273" s="210"/>
      <c r="AV273" s="210"/>
      <c r="AW273" s="210"/>
      <c r="AX273" s="210"/>
      <c r="AY273" s="210"/>
      <c r="AZ273" s="210"/>
      <c r="BA273" s="210"/>
      <c r="BB273" s="210"/>
      <c r="BC273" s="210"/>
      <c r="BD273" s="210"/>
      <c r="BE273" s="210"/>
      <c r="BF273" s="210"/>
      <c r="BG273" s="210"/>
      <c r="BH273" s="210"/>
      <c r="BI273" s="210"/>
      <c r="BJ273" s="185" t="s">
        <v>5020</v>
      </c>
      <c r="BK273" s="210"/>
      <c r="BL273" s="210"/>
      <c r="BM273" s="210"/>
      <c r="BN273" s="210"/>
      <c r="BO273" s="210"/>
      <c r="BP273" s="210"/>
      <c r="BQ273" s="210"/>
      <c r="BR273" s="210"/>
      <c r="BS273" s="210"/>
      <c r="BT273" s="210"/>
      <c r="BU273" s="210"/>
      <c r="BV273" s="210"/>
      <c r="BW273" s="209"/>
      <c r="BX273" s="209"/>
      <c r="BY273" s="209"/>
      <c r="BZ273" s="211"/>
      <c r="CA273" s="211"/>
      <c r="CB273" s="211"/>
      <c r="CC273" s="211"/>
      <c r="CD273" s="211"/>
      <c r="CE273" s="211"/>
      <c r="CF273" s="211"/>
      <c r="CG273" s="211"/>
      <c r="CH273" s="211"/>
      <c r="CI273" s="211"/>
      <c r="CJ273" s="211"/>
      <c r="CK273" s="211"/>
      <c r="CL273" s="211"/>
      <c r="CM273" s="211"/>
      <c r="CN273" s="211"/>
      <c r="CO273" s="211"/>
      <c r="CP273" s="211"/>
      <c r="CQ273" s="211"/>
      <c r="CR273" s="211"/>
      <c r="CS273" s="187" t="s">
        <v>5021</v>
      </c>
      <c r="CT273" s="211"/>
      <c r="CU273" s="211"/>
      <c r="CV273" s="211"/>
      <c r="CW273" s="211"/>
      <c r="CX273" s="211"/>
      <c r="CY273" s="211"/>
      <c r="CZ273" s="211"/>
      <c r="DA273" s="211"/>
      <c r="DB273" s="211"/>
      <c r="DC273" s="211"/>
      <c r="DD273" s="211"/>
      <c r="DE273" s="211"/>
      <c r="DF273"/>
      <c r="DG273" s="73"/>
    </row>
    <row r="274" spans="33:111" ht="15.75" hidden="1" customHeight="1">
      <c r="AG274" s="73"/>
      <c r="AH274" s="209"/>
      <c r="AI274" s="209"/>
      <c r="AJ274" s="209"/>
      <c r="AK274" s="209"/>
      <c r="AL274" s="181" t="str">
        <f t="shared" si="8"/>
        <v/>
      </c>
      <c r="AM274" s="181" t="str">
        <f t="shared" si="9"/>
        <v/>
      </c>
      <c r="AN274"/>
      <c r="AO274" s="209"/>
      <c r="AP274" s="148">
        <v>272</v>
      </c>
      <c r="AQ274" s="210"/>
      <c r="AR274" s="210"/>
      <c r="AS274" s="210"/>
      <c r="AT274" s="210"/>
      <c r="AU274" s="210"/>
      <c r="AV274" s="210"/>
      <c r="AW274" s="210"/>
      <c r="AX274" s="210"/>
      <c r="AY274" s="210"/>
      <c r="AZ274" s="210"/>
      <c r="BA274" s="210"/>
      <c r="BB274" s="210"/>
      <c r="BC274" s="210"/>
      <c r="BD274" s="210"/>
      <c r="BE274" s="210"/>
      <c r="BF274" s="210"/>
      <c r="BG274" s="210"/>
      <c r="BH274" s="210"/>
      <c r="BI274" s="210"/>
      <c r="BJ274" s="185" t="s">
        <v>5022</v>
      </c>
      <c r="BK274" s="210"/>
      <c r="BL274" s="210"/>
      <c r="BM274" s="210"/>
      <c r="BN274" s="210"/>
      <c r="BO274" s="210"/>
      <c r="BP274" s="210"/>
      <c r="BQ274" s="210"/>
      <c r="BR274" s="210"/>
      <c r="BS274" s="210"/>
      <c r="BT274" s="210"/>
      <c r="BU274" s="210"/>
      <c r="BV274" s="210"/>
      <c r="BW274" s="209"/>
      <c r="BX274" s="209"/>
      <c r="BY274" s="209"/>
      <c r="BZ274" s="211"/>
      <c r="CA274" s="211"/>
      <c r="CB274" s="211"/>
      <c r="CC274" s="211"/>
      <c r="CD274" s="211"/>
      <c r="CE274" s="211"/>
      <c r="CF274" s="211"/>
      <c r="CG274" s="211"/>
      <c r="CH274" s="211"/>
      <c r="CI274" s="211"/>
      <c r="CJ274" s="211"/>
      <c r="CK274" s="211"/>
      <c r="CL274" s="211"/>
      <c r="CM274" s="211"/>
      <c r="CN274" s="211"/>
      <c r="CO274" s="211"/>
      <c r="CP274" s="211"/>
      <c r="CQ274" s="211"/>
      <c r="CR274" s="211"/>
      <c r="CS274" s="187" t="s">
        <v>5023</v>
      </c>
      <c r="CT274" s="211"/>
      <c r="CU274" s="211"/>
      <c r="CV274" s="211"/>
      <c r="CW274" s="211"/>
      <c r="CX274" s="211"/>
      <c r="CY274" s="211"/>
      <c r="CZ274" s="211"/>
      <c r="DA274" s="211"/>
      <c r="DB274" s="211"/>
      <c r="DC274" s="211"/>
      <c r="DD274" s="211"/>
      <c r="DE274" s="211"/>
      <c r="DF274"/>
      <c r="DG274" s="73"/>
    </row>
    <row r="275" spans="33:111" ht="15.75" hidden="1" customHeight="1">
      <c r="AG275" s="73"/>
      <c r="AH275" s="209"/>
      <c r="AI275" s="209"/>
      <c r="AJ275" s="209"/>
      <c r="AK275" s="209"/>
      <c r="AL275" s="181" t="str">
        <f t="shared" si="8"/>
        <v/>
      </c>
      <c r="AM275" s="181" t="str">
        <f t="shared" si="9"/>
        <v/>
      </c>
      <c r="AN275"/>
      <c r="AO275" s="209"/>
      <c r="AP275" s="148">
        <v>273</v>
      </c>
      <c r="AQ275" s="210"/>
      <c r="AR275" s="210"/>
      <c r="AS275" s="210"/>
      <c r="AT275" s="210"/>
      <c r="AU275" s="210"/>
      <c r="AV275" s="210"/>
      <c r="AW275" s="210"/>
      <c r="AX275" s="210"/>
      <c r="AY275" s="210"/>
      <c r="AZ275" s="210"/>
      <c r="BA275" s="210"/>
      <c r="BB275" s="210"/>
      <c r="BC275" s="210"/>
      <c r="BD275" s="210"/>
      <c r="BE275" s="210"/>
      <c r="BF275" s="210"/>
      <c r="BG275" s="210"/>
      <c r="BH275" s="210"/>
      <c r="BI275" s="210"/>
      <c r="BJ275" s="185" t="s">
        <v>5024</v>
      </c>
      <c r="BK275" s="210"/>
      <c r="BL275" s="210"/>
      <c r="BM275" s="210"/>
      <c r="BN275" s="210"/>
      <c r="BO275" s="210"/>
      <c r="BP275" s="210"/>
      <c r="BQ275" s="210"/>
      <c r="BR275" s="210"/>
      <c r="BS275" s="210"/>
      <c r="BT275" s="210"/>
      <c r="BU275" s="210"/>
      <c r="BV275" s="210"/>
      <c r="BW275" s="209"/>
      <c r="BX275" s="209"/>
      <c r="BY275" s="209"/>
      <c r="BZ275" s="211"/>
      <c r="CA275" s="211"/>
      <c r="CB275" s="211"/>
      <c r="CC275" s="211"/>
      <c r="CD275" s="211"/>
      <c r="CE275" s="211"/>
      <c r="CF275" s="211"/>
      <c r="CG275" s="211"/>
      <c r="CH275" s="211"/>
      <c r="CI275" s="211"/>
      <c r="CJ275" s="211"/>
      <c r="CK275" s="211"/>
      <c r="CL275" s="211"/>
      <c r="CM275" s="211"/>
      <c r="CN275" s="211"/>
      <c r="CO275" s="211"/>
      <c r="CP275" s="211"/>
      <c r="CQ275" s="211"/>
      <c r="CR275" s="211"/>
      <c r="CS275" s="187" t="s">
        <v>5025</v>
      </c>
      <c r="CT275" s="211"/>
      <c r="CU275" s="211"/>
      <c r="CV275" s="211"/>
      <c r="CW275" s="211"/>
      <c r="CX275" s="211"/>
      <c r="CY275" s="211"/>
      <c r="CZ275" s="211"/>
      <c r="DA275" s="211"/>
      <c r="DB275" s="211"/>
      <c r="DC275" s="211"/>
      <c r="DD275" s="211"/>
      <c r="DE275" s="211"/>
      <c r="DF275"/>
      <c r="DG275" s="73"/>
    </row>
    <row r="276" spans="33:111" ht="15.75" hidden="1" customHeight="1">
      <c r="AG276" s="73"/>
      <c r="AH276" s="209"/>
      <c r="AI276" s="209"/>
      <c r="AJ276" s="209"/>
      <c r="AK276" s="209"/>
      <c r="AL276" s="181" t="str">
        <f t="shared" si="8"/>
        <v/>
      </c>
      <c r="AM276" s="181" t="str">
        <f t="shared" si="9"/>
        <v/>
      </c>
      <c r="AN276"/>
      <c r="AO276" s="209"/>
      <c r="AP276" s="148">
        <v>274</v>
      </c>
      <c r="AQ276" s="210"/>
      <c r="AR276" s="210"/>
      <c r="AS276" s="210"/>
      <c r="AT276" s="210"/>
      <c r="AU276" s="210"/>
      <c r="AV276" s="210"/>
      <c r="AW276" s="210"/>
      <c r="AX276" s="210"/>
      <c r="AY276" s="210"/>
      <c r="AZ276" s="210"/>
      <c r="BA276" s="210"/>
      <c r="BB276" s="210"/>
      <c r="BC276" s="210"/>
      <c r="BD276" s="210"/>
      <c r="BE276" s="210"/>
      <c r="BF276" s="210"/>
      <c r="BG276" s="210"/>
      <c r="BH276" s="210"/>
      <c r="BI276" s="210"/>
      <c r="BJ276" s="185" t="s">
        <v>5026</v>
      </c>
      <c r="BK276" s="210"/>
      <c r="BL276" s="210"/>
      <c r="BM276" s="210"/>
      <c r="BN276" s="210"/>
      <c r="BO276" s="210"/>
      <c r="BP276" s="210"/>
      <c r="BQ276" s="210"/>
      <c r="BR276" s="210"/>
      <c r="BS276" s="210"/>
      <c r="BT276" s="210"/>
      <c r="BU276" s="210"/>
      <c r="BV276" s="210"/>
      <c r="BW276" s="209"/>
      <c r="BX276" s="209"/>
      <c r="BY276" s="209"/>
      <c r="BZ276" s="211"/>
      <c r="CA276" s="211"/>
      <c r="CB276" s="211"/>
      <c r="CC276" s="211"/>
      <c r="CD276" s="211"/>
      <c r="CE276" s="211"/>
      <c r="CF276" s="211"/>
      <c r="CG276" s="211"/>
      <c r="CH276" s="211"/>
      <c r="CI276" s="211"/>
      <c r="CJ276" s="211"/>
      <c r="CK276" s="211"/>
      <c r="CL276" s="211"/>
      <c r="CM276" s="211"/>
      <c r="CN276" s="211"/>
      <c r="CO276" s="211"/>
      <c r="CP276" s="211"/>
      <c r="CQ276" s="211"/>
      <c r="CR276" s="211"/>
      <c r="CS276" s="187" t="s">
        <v>5027</v>
      </c>
      <c r="CT276" s="211"/>
      <c r="CU276" s="211"/>
      <c r="CV276" s="211"/>
      <c r="CW276" s="211"/>
      <c r="CX276" s="211"/>
      <c r="CY276" s="211"/>
      <c r="CZ276" s="211"/>
      <c r="DA276" s="211"/>
      <c r="DB276" s="211"/>
      <c r="DC276" s="211"/>
      <c r="DD276" s="211"/>
      <c r="DE276" s="211"/>
      <c r="DF276"/>
      <c r="DG276" s="73"/>
    </row>
    <row r="277" spans="33:111" ht="15.75" hidden="1" customHeight="1">
      <c r="AG277" s="73"/>
      <c r="AH277" s="209"/>
      <c r="AI277" s="209"/>
      <c r="AJ277" s="209"/>
      <c r="AK277" s="209"/>
      <c r="AL277" s="181" t="str">
        <f t="shared" si="8"/>
        <v/>
      </c>
      <c r="AM277" s="181" t="str">
        <f t="shared" si="9"/>
        <v/>
      </c>
      <c r="AN277"/>
      <c r="AO277" s="209"/>
      <c r="AP277" s="148">
        <v>275</v>
      </c>
      <c r="AQ277" s="210"/>
      <c r="AR277" s="210"/>
      <c r="AS277" s="210"/>
      <c r="AT277" s="210"/>
      <c r="AU277" s="210"/>
      <c r="AV277" s="210"/>
      <c r="AW277" s="210"/>
      <c r="AX277" s="210"/>
      <c r="AY277" s="210"/>
      <c r="AZ277" s="210"/>
      <c r="BA277" s="210"/>
      <c r="BB277" s="210"/>
      <c r="BC277" s="210"/>
      <c r="BD277" s="210"/>
      <c r="BE277" s="210"/>
      <c r="BF277" s="210"/>
      <c r="BG277" s="210"/>
      <c r="BH277" s="210"/>
      <c r="BI277" s="210"/>
      <c r="BJ277" s="185" t="s">
        <v>5028</v>
      </c>
      <c r="BK277" s="210"/>
      <c r="BL277" s="210"/>
      <c r="BM277" s="210"/>
      <c r="BN277" s="210"/>
      <c r="BO277" s="210"/>
      <c r="BP277" s="210"/>
      <c r="BQ277" s="210"/>
      <c r="BR277" s="210"/>
      <c r="BS277" s="210"/>
      <c r="BT277" s="210"/>
      <c r="BU277" s="210"/>
      <c r="BV277" s="210"/>
      <c r="BW277" s="209"/>
      <c r="BX277" s="209"/>
      <c r="BY277" s="209"/>
      <c r="BZ277" s="211"/>
      <c r="CA277" s="211"/>
      <c r="CB277" s="211"/>
      <c r="CC277" s="211"/>
      <c r="CD277" s="211"/>
      <c r="CE277" s="211"/>
      <c r="CF277" s="211"/>
      <c r="CG277" s="211"/>
      <c r="CH277" s="211"/>
      <c r="CI277" s="211"/>
      <c r="CJ277" s="211"/>
      <c r="CK277" s="211"/>
      <c r="CL277" s="211"/>
      <c r="CM277" s="211"/>
      <c r="CN277" s="211"/>
      <c r="CO277" s="211"/>
      <c r="CP277" s="211"/>
      <c r="CQ277" s="211"/>
      <c r="CR277" s="211"/>
      <c r="CS277" s="187" t="s">
        <v>5029</v>
      </c>
      <c r="CT277" s="211"/>
      <c r="CU277" s="211"/>
      <c r="CV277" s="211"/>
      <c r="CW277" s="211"/>
      <c r="CX277" s="211"/>
      <c r="CY277" s="211"/>
      <c r="CZ277" s="211"/>
      <c r="DA277" s="211"/>
      <c r="DB277" s="211"/>
      <c r="DC277" s="211"/>
      <c r="DD277" s="211"/>
      <c r="DE277" s="211"/>
      <c r="DF277"/>
      <c r="DG277" s="73"/>
    </row>
    <row r="278" spans="33:111" ht="15.75" hidden="1" customHeight="1">
      <c r="AG278" s="73"/>
      <c r="AH278" s="209"/>
      <c r="AI278" s="209"/>
      <c r="AJ278" s="209"/>
      <c r="AK278" s="209"/>
      <c r="AL278" s="181" t="str">
        <f t="shared" si="8"/>
        <v/>
      </c>
      <c r="AM278" s="181" t="str">
        <f t="shared" si="9"/>
        <v/>
      </c>
      <c r="AN278"/>
      <c r="AO278" s="209"/>
      <c r="AP278" s="148">
        <v>276</v>
      </c>
      <c r="AQ278" s="210"/>
      <c r="AR278" s="210"/>
      <c r="AS278" s="210"/>
      <c r="AT278" s="210"/>
      <c r="AU278" s="210"/>
      <c r="AV278" s="210"/>
      <c r="AW278" s="210"/>
      <c r="AX278" s="210"/>
      <c r="AY278" s="210"/>
      <c r="AZ278" s="210"/>
      <c r="BA278" s="210"/>
      <c r="BB278" s="210"/>
      <c r="BC278" s="210"/>
      <c r="BD278" s="210"/>
      <c r="BE278" s="210"/>
      <c r="BF278" s="210"/>
      <c r="BG278" s="210"/>
      <c r="BH278" s="210"/>
      <c r="BI278" s="210"/>
      <c r="BJ278" s="185" t="s">
        <v>5030</v>
      </c>
      <c r="BK278" s="210"/>
      <c r="BL278" s="210"/>
      <c r="BM278" s="210"/>
      <c r="BN278" s="210"/>
      <c r="BO278" s="210"/>
      <c r="BP278" s="210"/>
      <c r="BQ278" s="210"/>
      <c r="BR278" s="210"/>
      <c r="BS278" s="210"/>
      <c r="BT278" s="210"/>
      <c r="BU278" s="210"/>
      <c r="BV278" s="210"/>
      <c r="BW278" s="209"/>
      <c r="BX278" s="209"/>
      <c r="BY278" s="209"/>
      <c r="BZ278" s="211"/>
      <c r="CA278" s="211"/>
      <c r="CB278" s="211"/>
      <c r="CC278" s="211"/>
      <c r="CD278" s="211"/>
      <c r="CE278" s="211"/>
      <c r="CF278" s="211"/>
      <c r="CG278" s="211"/>
      <c r="CH278" s="211"/>
      <c r="CI278" s="211"/>
      <c r="CJ278" s="211"/>
      <c r="CK278" s="211"/>
      <c r="CL278" s="211"/>
      <c r="CM278" s="211"/>
      <c r="CN278" s="211"/>
      <c r="CO278" s="211"/>
      <c r="CP278" s="211"/>
      <c r="CQ278" s="211"/>
      <c r="CR278" s="211"/>
      <c r="CS278" s="187" t="s">
        <v>5031</v>
      </c>
      <c r="CT278" s="211"/>
      <c r="CU278" s="211"/>
      <c r="CV278" s="211"/>
      <c r="CW278" s="211"/>
      <c r="CX278" s="211"/>
      <c r="CY278" s="211"/>
      <c r="CZ278" s="211"/>
      <c r="DA278" s="211"/>
      <c r="DB278" s="211"/>
      <c r="DC278" s="211"/>
      <c r="DD278" s="211"/>
      <c r="DE278" s="211"/>
      <c r="DF278"/>
      <c r="DG278" s="73"/>
    </row>
    <row r="279" spans="33:111" ht="15.75" hidden="1" customHeight="1">
      <c r="AG279" s="73"/>
      <c r="AH279" s="209"/>
      <c r="AI279" s="209"/>
      <c r="AJ279" s="209"/>
      <c r="AK279" s="209"/>
      <c r="AL279" s="181" t="str">
        <f t="shared" si="8"/>
        <v/>
      </c>
      <c r="AM279" s="181" t="str">
        <f t="shared" si="9"/>
        <v/>
      </c>
      <c r="AN279"/>
      <c r="AO279" s="209"/>
      <c r="AP279" s="148">
        <v>277</v>
      </c>
      <c r="AQ279" s="210"/>
      <c r="AR279" s="210"/>
      <c r="AS279" s="210"/>
      <c r="AT279" s="210"/>
      <c r="AU279" s="210"/>
      <c r="AV279" s="210"/>
      <c r="AW279" s="210"/>
      <c r="AX279" s="210"/>
      <c r="AY279" s="210"/>
      <c r="AZ279" s="210"/>
      <c r="BA279" s="210"/>
      <c r="BB279" s="210"/>
      <c r="BC279" s="210"/>
      <c r="BD279" s="210"/>
      <c r="BE279" s="210"/>
      <c r="BF279" s="210"/>
      <c r="BG279" s="210"/>
      <c r="BH279" s="210"/>
      <c r="BI279" s="210"/>
      <c r="BJ279" s="185" t="s">
        <v>5032</v>
      </c>
      <c r="BK279" s="210"/>
      <c r="BL279" s="210"/>
      <c r="BM279" s="210"/>
      <c r="BN279" s="210"/>
      <c r="BO279" s="210"/>
      <c r="BP279" s="210"/>
      <c r="BQ279" s="210"/>
      <c r="BR279" s="210"/>
      <c r="BS279" s="210"/>
      <c r="BT279" s="210"/>
      <c r="BU279" s="210"/>
      <c r="BV279" s="210"/>
      <c r="BW279" s="209"/>
      <c r="BX279" s="209"/>
      <c r="BY279" s="209"/>
      <c r="BZ279" s="211"/>
      <c r="CA279" s="211"/>
      <c r="CB279" s="211"/>
      <c r="CC279" s="211"/>
      <c r="CD279" s="211"/>
      <c r="CE279" s="211"/>
      <c r="CF279" s="211"/>
      <c r="CG279" s="211"/>
      <c r="CH279" s="211"/>
      <c r="CI279" s="211"/>
      <c r="CJ279" s="211"/>
      <c r="CK279" s="211"/>
      <c r="CL279" s="211"/>
      <c r="CM279" s="211"/>
      <c r="CN279" s="211"/>
      <c r="CO279" s="211"/>
      <c r="CP279" s="211"/>
      <c r="CQ279" s="211"/>
      <c r="CR279" s="211"/>
      <c r="CS279" s="187" t="s">
        <v>5033</v>
      </c>
      <c r="CT279" s="211"/>
      <c r="CU279" s="211"/>
      <c r="CV279" s="211"/>
      <c r="CW279" s="211"/>
      <c r="CX279" s="211"/>
      <c r="CY279" s="211"/>
      <c r="CZ279" s="211"/>
      <c r="DA279" s="211"/>
      <c r="DB279" s="211"/>
      <c r="DC279" s="211"/>
      <c r="DD279" s="211"/>
      <c r="DE279" s="211"/>
      <c r="DF279"/>
      <c r="DG279" s="73"/>
    </row>
    <row r="280" spans="33:111" ht="15.75" hidden="1" customHeight="1">
      <c r="AG280" s="73"/>
      <c r="AH280" s="209"/>
      <c r="AI280" s="209"/>
      <c r="AJ280" s="209"/>
      <c r="AK280" s="209"/>
      <c r="AL280" s="181" t="str">
        <f t="shared" si="8"/>
        <v/>
      </c>
      <c r="AM280" s="181" t="str">
        <f t="shared" si="9"/>
        <v/>
      </c>
      <c r="AN280"/>
      <c r="AO280" s="209"/>
      <c r="AP280" s="148">
        <v>278</v>
      </c>
      <c r="AQ280" s="210"/>
      <c r="AR280" s="210"/>
      <c r="AS280" s="210"/>
      <c r="AT280" s="210"/>
      <c r="AU280" s="210"/>
      <c r="AV280" s="210"/>
      <c r="AW280" s="210"/>
      <c r="AX280" s="210"/>
      <c r="AY280" s="210"/>
      <c r="AZ280" s="210"/>
      <c r="BA280" s="210"/>
      <c r="BB280" s="210"/>
      <c r="BC280" s="210"/>
      <c r="BD280" s="210"/>
      <c r="BE280" s="210"/>
      <c r="BF280" s="210"/>
      <c r="BG280" s="210"/>
      <c r="BH280" s="210"/>
      <c r="BI280" s="210"/>
      <c r="BJ280" s="185" t="s">
        <v>5034</v>
      </c>
      <c r="BK280" s="210"/>
      <c r="BL280" s="210"/>
      <c r="BM280" s="210"/>
      <c r="BN280" s="210"/>
      <c r="BO280" s="210"/>
      <c r="BP280" s="210"/>
      <c r="BQ280" s="210"/>
      <c r="BR280" s="210"/>
      <c r="BS280" s="210"/>
      <c r="BT280" s="210"/>
      <c r="BU280" s="210"/>
      <c r="BV280" s="210"/>
      <c r="BW280" s="209"/>
      <c r="BX280" s="209"/>
      <c r="BY280" s="209"/>
      <c r="BZ280" s="211"/>
      <c r="CA280" s="211"/>
      <c r="CB280" s="211"/>
      <c r="CC280" s="211"/>
      <c r="CD280" s="211"/>
      <c r="CE280" s="211"/>
      <c r="CF280" s="211"/>
      <c r="CG280" s="211"/>
      <c r="CH280" s="211"/>
      <c r="CI280" s="211"/>
      <c r="CJ280" s="211"/>
      <c r="CK280" s="211"/>
      <c r="CL280" s="211"/>
      <c r="CM280" s="211"/>
      <c r="CN280" s="211"/>
      <c r="CO280" s="211"/>
      <c r="CP280" s="211"/>
      <c r="CQ280" s="211"/>
      <c r="CR280" s="211"/>
      <c r="CS280" s="187" t="s">
        <v>5035</v>
      </c>
      <c r="CT280" s="211"/>
      <c r="CU280" s="211"/>
      <c r="CV280" s="211"/>
      <c r="CW280" s="211"/>
      <c r="CX280" s="211"/>
      <c r="CY280" s="211"/>
      <c r="CZ280" s="211"/>
      <c r="DA280" s="211"/>
      <c r="DB280" s="211"/>
      <c r="DC280" s="211"/>
      <c r="DD280" s="211"/>
      <c r="DE280" s="211"/>
      <c r="DF280"/>
      <c r="DG280" s="73"/>
    </row>
    <row r="281" spans="33:111" ht="15.75" hidden="1" customHeight="1">
      <c r="AG281" s="73"/>
      <c r="AH281" s="209"/>
      <c r="AI281" s="209"/>
      <c r="AJ281" s="209"/>
      <c r="AK281" s="209"/>
      <c r="AL281" s="181" t="str">
        <f t="shared" si="8"/>
        <v/>
      </c>
      <c r="AM281" s="181" t="str">
        <f t="shared" si="9"/>
        <v/>
      </c>
      <c r="AN281"/>
      <c r="AO281" s="209"/>
      <c r="AP281" s="148">
        <v>279</v>
      </c>
      <c r="AQ281" s="210"/>
      <c r="AR281" s="210"/>
      <c r="AS281" s="210"/>
      <c r="AT281" s="210"/>
      <c r="AU281" s="210"/>
      <c r="AV281" s="210"/>
      <c r="AW281" s="210"/>
      <c r="AX281" s="210"/>
      <c r="AY281" s="210"/>
      <c r="AZ281" s="210"/>
      <c r="BA281" s="210"/>
      <c r="BB281" s="210"/>
      <c r="BC281" s="210"/>
      <c r="BD281" s="210"/>
      <c r="BE281" s="210"/>
      <c r="BF281" s="210"/>
      <c r="BG281" s="210"/>
      <c r="BH281" s="210"/>
      <c r="BI281" s="210"/>
      <c r="BJ281" s="185" t="s">
        <v>5036</v>
      </c>
      <c r="BK281" s="210"/>
      <c r="BL281" s="210"/>
      <c r="BM281" s="210"/>
      <c r="BN281" s="210"/>
      <c r="BO281" s="210"/>
      <c r="BP281" s="210"/>
      <c r="BQ281" s="210"/>
      <c r="BR281" s="210"/>
      <c r="BS281" s="210"/>
      <c r="BT281" s="210"/>
      <c r="BU281" s="210"/>
      <c r="BV281" s="210"/>
      <c r="BW281" s="209"/>
      <c r="BX281" s="209"/>
      <c r="BY281" s="209"/>
      <c r="BZ281" s="211"/>
      <c r="CA281" s="211"/>
      <c r="CB281" s="211"/>
      <c r="CC281" s="211"/>
      <c r="CD281" s="211"/>
      <c r="CE281" s="211"/>
      <c r="CF281" s="211"/>
      <c r="CG281" s="211"/>
      <c r="CH281" s="211"/>
      <c r="CI281" s="211"/>
      <c r="CJ281" s="211"/>
      <c r="CK281" s="211"/>
      <c r="CL281" s="211"/>
      <c r="CM281" s="211"/>
      <c r="CN281" s="211"/>
      <c r="CO281" s="211"/>
      <c r="CP281" s="211"/>
      <c r="CQ281" s="211"/>
      <c r="CR281" s="211"/>
      <c r="CS281" s="187" t="s">
        <v>5037</v>
      </c>
      <c r="CT281" s="211"/>
      <c r="CU281" s="211"/>
      <c r="CV281" s="211"/>
      <c r="CW281" s="211"/>
      <c r="CX281" s="211"/>
      <c r="CY281" s="211"/>
      <c r="CZ281" s="211"/>
      <c r="DA281" s="211"/>
      <c r="DB281" s="211"/>
      <c r="DC281" s="211"/>
      <c r="DD281" s="211"/>
      <c r="DE281" s="211"/>
      <c r="DF281"/>
      <c r="DG281" s="73"/>
    </row>
    <row r="282" spans="33:111" ht="15.75" hidden="1" customHeight="1">
      <c r="AG282" s="73"/>
      <c r="AH282" s="209"/>
      <c r="AI282" s="209"/>
      <c r="AJ282" s="209"/>
      <c r="AK282" s="209"/>
      <c r="AL282" s="181" t="str">
        <f t="shared" si="8"/>
        <v/>
      </c>
      <c r="AM282" s="181" t="str">
        <f t="shared" si="9"/>
        <v/>
      </c>
      <c r="AN282"/>
      <c r="AO282" s="209"/>
      <c r="AP282" s="148">
        <v>280</v>
      </c>
      <c r="AQ282" s="210"/>
      <c r="AR282" s="210"/>
      <c r="AS282" s="210"/>
      <c r="AT282" s="210"/>
      <c r="AU282" s="210"/>
      <c r="AV282" s="210"/>
      <c r="AW282" s="210"/>
      <c r="AX282" s="210"/>
      <c r="AY282" s="210"/>
      <c r="AZ282" s="210"/>
      <c r="BA282" s="210"/>
      <c r="BB282" s="210"/>
      <c r="BC282" s="210"/>
      <c r="BD282" s="210"/>
      <c r="BE282" s="210"/>
      <c r="BF282" s="210"/>
      <c r="BG282" s="210"/>
      <c r="BH282" s="210"/>
      <c r="BI282" s="210"/>
      <c r="BJ282" s="185" t="s">
        <v>5038</v>
      </c>
      <c r="BK282" s="210"/>
      <c r="BL282" s="210"/>
      <c r="BM282" s="210"/>
      <c r="BN282" s="210"/>
      <c r="BO282" s="210"/>
      <c r="BP282" s="210"/>
      <c r="BQ282" s="210"/>
      <c r="BR282" s="210"/>
      <c r="BS282" s="210"/>
      <c r="BT282" s="210"/>
      <c r="BU282" s="210"/>
      <c r="BV282" s="210"/>
      <c r="BW282" s="209"/>
      <c r="BX282" s="209"/>
      <c r="BY282" s="209"/>
      <c r="BZ282" s="211"/>
      <c r="CA282" s="211"/>
      <c r="CB282" s="211"/>
      <c r="CC282" s="211"/>
      <c r="CD282" s="211"/>
      <c r="CE282" s="211"/>
      <c r="CF282" s="211"/>
      <c r="CG282" s="211"/>
      <c r="CH282" s="211"/>
      <c r="CI282" s="211"/>
      <c r="CJ282" s="211"/>
      <c r="CK282" s="211"/>
      <c r="CL282" s="211"/>
      <c r="CM282" s="211"/>
      <c r="CN282" s="211"/>
      <c r="CO282" s="211"/>
      <c r="CP282" s="211"/>
      <c r="CQ282" s="211"/>
      <c r="CR282" s="211"/>
      <c r="CS282" s="187" t="s">
        <v>5039</v>
      </c>
      <c r="CT282" s="211"/>
      <c r="CU282" s="211"/>
      <c r="CV282" s="211"/>
      <c r="CW282" s="211"/>
      <c r="CX282" s="211"/>
      <c r="CY282" s="211"/>
      <c r="CZ282" s="211"/>
      <c r="DA282" s="211"/>
      <c r="DB282" s="211"/>
      <c r="DC282" s="211"/>
      <c r="DD282" s="211"/>
      <c r="DE282" s="211"/>
      <c r="DF282"/>
      <c r="DG282" s="73"/>
    </row>
    <row r="283" spans="33:111" ht="15.75" hidden="1" customHeight="1">
      <c r="AG283" s="73"/>
      <c r="AH283" s="209"/>
      <c r="AI283" s="209"/>
      <c r="AJ283" s="209"/>
      <c r="AK283" s="209"/>
      <c r="AL283" s="181" t="str">
        <f t="shared" si="8"/>
        <v/>
      </c>
      <c r="AM283" s="181" t="str">
        <f t="shared" si="9"/>
        <v/>
      </c>
      <c r="AN283"/>
      <c r="AO283" s="209"/>
      <c r="AP283" s="148">
        <v>281</v>
      </c>
      <c r="AQ283" s="210"/>
      <c r="AR283" s="210"/>
      <c r="AS283" s="210"/>
      <c r="AT283" s="210"/>
      <c r="AU283" s="210"/>
      <c r="AV283" s="210"/>
      <c r="AW283" s="210"/>
      <c r="AX283" s="210"/>
      <c r="AY283" s="210"/>
      <c r="AZ283" s="210"/>
      <c r="BA283" s="210"/>
      <c r="BB283" s="210"/>
      <c r="BC283" s="210"/>
      <c r="BD283" s="210"/>
      <c r="BE283" s="210"/>
      <c r="BF283" s="210"/>
      <c r="BG283" s="210"/>
      <c r="BH283" s="210"/>
      <c r="BI283" s="210"/>
      <c r="BJ283" s="185" t="s">
        <v>5040</v>
      </c>
      <c r="BK283" s="210"/>
      <c r="BL283" s="210"/>
      <c r="BM283" s="210"/>
      <c r="BN283" s="210"/>
      <c r="BO283" s="210"/>
      <c r="BP283" s="210"/>
      <c r="BQ283" s="210"/>
      <c r="BR283" s="210"/>
      <c r="BS283" s="210"/>
      <c r="BT283" s="210"/>
      <c r="BU283" s="210"/>
      <c r="BV283" s="210"/>
      <c r="BW283" s="209"/>
      <c r="BX283" s="209"/>
      <c r="BY283" s="209"/>
      <c r="BZ283" s="211"/>
      <c r="CA283" s="211"/>
      <c r="CB283" s="211"/>
      <c r="CC283" s="211"/>
      <c r="CD283" s="211"/>
      <c r="CE283" s="211"/>
      <c r="CF283" s="211"/>
      <c r="CG283" s="211"/>
      <c r="CH283" s="211"/>
      <c r="CI283" s="211"/>
      <c r="CJ283" s="211"/>
      <c r="CK283" s="211"/>
      <c r="CL283" s="211"/>
      <c r="CM283" s="211"/>
      <c r="CN283" s="211"/>
      <c r="CO283" s="211"/>
      <c r="CP283" s="211"/>
      <c r="CQ283" s="211"/>
      <c r="CR283" s="211"/>
      <c r="CS283" s="187" t="s">
        <v>5041</v>
      </c>
      <c r="CT283" s="211"/>
      <c r="CU283" s="211"/>
      <c r="CV283" s="211"/>
      <c r="CW283" s="211"/>
      <c r="CX283" s="211"/>
      <c r="CY283" s="211"/>
      <c r="CZ283" s="211"/>
      <c r="DA283" s="211"/>
      <c r="DB283" s="211"/>
      <c r="DC283" s="211"/>
      <c r="DD283" s="211"/>
      <c r="DE283" s="211"/>
      <c r="DF283"/>
      <c r="DG283" s="73"/>
    </row>
    <row r="284" spans="33:111" ht="15.75" hidden="1" customHeight="1">
      <c r="AG284" s="73"/>
      <c r="AH284" s="209"/>
      <c r="AI284" s="209"/>
      <c r="AJ284" s="209"/>
      <c r="AK284" s="209"/>
      <c r="AL284" s="181" t="str">
        <f t="shared" si="8"/>
        <v/>
      </c>
      <c r="AM284" s="181" t="str">
        <f t="shared" si="9"/>
        <v/>
      </c>
      <c r="AN284"/>
      <c r="AO284" s="209"/>
      <c r="AP284" s="148">
        <v>282</v>
      </c>
      <c r="AQ284" s="210"/>
      <c r="AR284" s="210"/>
      <c r="AS284" s="210"/>
      <c r="AT284" s="210"/>
      <c r="AU284" s="210"/>
      <c r="AV284" s="210"/>
      <c r="AW284" s="210"/>
      <c r="AX284" s="210"/>
      <c r="AY284" s="210"/>
      <c r="AZ284" s="210"/>
      <c r="BA284" s="210"/>
      <c r="BB284" s="210"/>
      <c r="BC284" s="210"/>
      <c r="BD284" s="210"/>
      <c r="BE284" s="210"/>
      <c r="BF284" s="210"/>
      <c r="BG284" s="210"/>
      <c r="BH284" s="210"/>
      <c r="BI284" s="210"/>
      <c r="BJ284" s="185" t="s">
        <v>5042</v>
      </c>
      <c r="BK284" s="210"/>
      <c r="BL284" s="210"/>
      <c r="BM284" s="210"/>
      <c r="BN284" s="210"/>
      <c r="BO284" s="210"/>
      <c r="BP284" s="210"/>
      <c r="BQ284" s="210"/>
      <c r="BR284" s="210"/>
      <c r="BS284" s="210"/>
      <c r="BT284" s="210"/>
      <c r="BU284" s="210"/>
      <c r="BV284" s="210"/>
      <c r="BW284" s="209"/>
      <c r="BX284" s="209"/>
      <c r="BY284" s="209"/>
      <c r="BZ284" s="211"/>
      <c r="CA284" s="211"/>
      <c r="CB284" s="211"/>
      <c r="CC284" s="211"/>
      <c r="CD284" s="211"/>
      <c r="CE284" s="211"/>
      <c r="CF284" s="211"/>
      <c r="CG284" s="211"/>
      <c r="CH284" s="211"/>
      <c r="CI284" s="211"/>
      <c r="CJ284" s="211"/>
      <c r="CK284" s="211"/>
      <c r="CL284" s="211"/>
      <c r="CM284" s="211"/>
      <c r="CN284" s="211"/>
      <c r="CO284" s="211"/>
      <c r="CP284" s="211"/>
      <c r="CQ284" s="211"/>
      <c r="CR284" s="211"/>
      <c r="CS284" s="187" t="s">
        <v>5043</v>
      </c>
      <c r="CT284" s="211"/>
      <c r="CU284" s="211"/>
      <c r="CV284" s="211"/>
      <c r="CW284" s="211"/>
      <c r="CX284" s="211"/>
      <c r="CY284" s="211"/>
      <c r="CZ284" s="211"/>
      <c r="DA284" s="211"/>
      <c r="DB284" s="211"/>
      <c r="DC284" s="211"/>
      <c r="DD284" s="211"/>
      <c r="DE284" s="211"/>
      <c r="DF284"/>
      <c r="DG284" s="73"/>
    </row>
    <row r="285" spans="33:111" ht="15.75" hidden="1" customHeight="1">
      <c r="AG285" s="73"/>
      <c r="AH285" s="209"/>
      <c r="AI285" s="209"/>
      <c r="AJ285" s="209"/>
      <c r="AK285" s="209"/>
      <c r="AL285" s="181" t="str">
        <f t="shared" si="8"/>
        <v/>
      </c>
      <c r="AM285" s="181" t="str">
        <f t="shared" si="9"/>
        <v/>
      </c>
      <c r="AN285"/>
      <c r="AO285" s="209"/>
      <c r="AP285" s="148">
        <v>283</v>
      </c>
      <c r="AQ285" s="210"/>
      <c r="AR285" s="210"/>
      <c r="AS285" s="210"/>
      <c r="AT285" s="210"/>
      <c r="AU285" s="210"/>
      <c r="AV285" s="210"/>
      <c r="AW285" s="210"/>
      <c r="AX285" s="210"/>
      <c r="AY285" s="210"/>
      <c r="AZ285" s="210"/>
      <c r="BA285" s="210"/>
      <c r="BB285" s="210"/>
      <c r="BC285" s="210"/>
      <c r="BD285" s="210"/>
      <c r="BE285" s="210"/>
      <c r="BF285" s="210"/>
      <c r="BG285" s="210"/>
      <c r="BH285" s="210"/>
      <c r="BI285" s="210"/>
      <c r="BJ285" s="185" t="s">
        <v>5044</v>
      </c>
      <c r="BK285" s="210"/>
      <c r="BL285" s="210"/>
      <c r="BM285" s="210"/>
      <c r="BN285" s="210"/>
      <c r="BO285" s="210"/>
      <c r="BP285" s="210"/>
      <c r="BQ285" s="210"/>
      <c r="BR285" s="210"/>
      <c r="BS285" s="210"/>
      <c r="BT285" s="210"/>
      <c r="BU285" s="210"/>
      <c r="BV285" s="210"/>
      <c r="BW285" s="209"/>
      <c r="BX285" s="209"/>
      <c r="BY285" s="209"/>
      <c r="BZ285" s="211"/>
      <c r="CA285" s="211"/>
      <c r="CB285" s="211"/>
      <c r="CC285" s="211"/>
      <c r="CD285" s="211"/>
      <c r="CE285" s="211"/>
      <c r="CF285" s="211"/>
      <c r="CG285" s="211"/>
      <c r="CH285" s="211"/>
      <c r="CI285" s="211"/>
      <c r="CJ285" s="211"/>
      <c r="CK285" s="211"/>
      <c r="CL285" s="211"/>
      <c r="CM285" s="211"/>
      <c r="CN285" s="211"/>
      <c r="CO285" s="211"/>
      <c r="CP285" s="211"/>
      <c r="CQ285" s="211"/>
      <c r="CR285" s="211"/>
      <c r="CS285" s="187" t="s">
        <v>5045</v>
      </c>
      <c r="CT285" s="211"/>
      <c r="CU285" s="211"/>
      <c r="CV285" s="211"/>
      <c r="CW285" s="211"/>
      <c r="CX285" s="211"/>
      <c r="CY285" s="211"/>
      <c r="CZ285" s="211"/>
      <c r="DA285" s="211"/>
      <c r="DB285" s="211"/>
      <c r="DC285" s="211"/>
      <c r="DD285" s="211"/>
      <c r="DE285" s="211"/>
      <c r="DF285"/>
      <c r="DG285" s="73"/>
    </row>
    <row r="286" spans="33:111" ht="15.75" hidden="1" customHeight="1">
      <c r="AG286" s="73"/>
      <c r="AH286" s="209"/>
      <c r="AI286" s="209"/>
      <c r="AJ286" s="209"/>
      <c r="AK286" s="209"/>
      <c r="AL286" s="181" t="str">
        <f t="shared" si="8"/>
        <v/>
      </c>
      <c r="AM286" s="181" t="str">
        <f t="shared" si="9"/>
        <v/>
      </c>
      <c r="AN286"/>
      <c r="AO286" s="209"/>
      <c r="AP286" s="148">
        <v>284</v>
      </c>
      <c r="AQ286" s="210"/>
      <c r="AR286" s="210"/>
      <c r="AS286" s="210"/>
      <c r="AT286" s="210"/>
      <c r="AU286" s="210"/>
      <c r="AV286" s="210"/>
      <c r="AW286" s="210"/>
      <c r="AX286" s="210"/>
      <c r="AY286" s="210"/>
      <c r="AZ286" s="210"/>
      <c r="BA286" s="210"/>
      <c r="BB286" s="210"/>
      <c r="BC286" s="210"/>
      <c r="BD286" s="210"/>
      <c r="BE286" s="210"/>
      <c r="BF286" s="210"/>
      <c r="BG286" s="210"/>
      <c r="BH286" s="210"/>
      <c r="BI286" s="210"/>
      <c r="BJ286" s="185" t="s">
        <v>5046</v>
      </c>
      <c r="BK286" s="210"/>
      <c r="BL286" s="210"/>
      <c r="BM286" s="210"/>
      <c r="BN286" s="210"/>
      <c r="BO286" s="210"/>
      <c r="BP286" s="210"/>
      <c r="BQ286" s="210"/>
      <c r="BR286" s="210"/>
      <c r="BS286" s="210"/>
      <c r="BT286" s="210"/>
      <c r="BU286" s="210"/>
      <c r="BV286" s="210"/>
      <c r="BW286" s="209"/>
      <c r="BX286" s="209"/>
      <c r="BY286" s="209"/>
      <c r="BZ286" s="211"/>
      <c r="CA286" s="211"/>
      <c r="CB286" s="211"/>
      <c r="CC286" s="211"/>
      <c r="CD286" s="211"/>
      <c r="CE286" s="211"/>
      <c r="CF286" s="211"/>
      <c r="CG286" s="211"/>
      <c r="CH286" s="211"/>
      <c r="CI286" s="211"/>
      <c r="CJ286" s="211"/>
      <c r="CK286" s="211"/>
      <c r="CL286" s="211"/>
      <c r="CM286" s="211"/>
      <c r="CN286" s="211"/>
      <c r="CO286" s="211"/>
      <c r="CP286" s="211"/>
      <c r="CQ286" s="211"/>
      <c r="CR286" s="211"/>
      <c r="CS286" s="187" t="s">
        <v>5047</v>
      </c>
      <c r="CT286" s="211"/>
      <c r="CU286" s="211"/>
      <c r="CV286" s="211"/>
      <c r="CW286" s="211"/>
      <c r="CX286" s="211"/>
      <c r="CY286" s="211"/>
      <c r="CZ286" s="211"/>
      <c r="DA286" s="211"/>
      <c r="DB286" s="211"/>
      <c r="DC286" s="211"/>
      <c r="DD286" s="211"/>
      <c r="DE286" s="211"/>
      <c r="DF286"/>
      <c r="DG286" s="73"/>
    </row>
    <row r="287" spans="33:111" ht="15.75" hidden="1" customHeight="1">
      <c r="AG287" s="73"/>
      <c r="AH287" s="209"/>
      <c r="AI287" s="209"/>
      <c r="AJ287" s="209"/>
      <c r="AK287" s="209"/>
      <c r="AL287" s="181" t="str">
        <f t="shared" si="8"/>
        <v/>
      </c>
      <c r="AM287" s="181" t="str">
        <f t="shared" si="9"/>
        <v/>
      </c>
      <c r="AN287"/>
      <c r="AO287" s="209"/>
      <c r="AP287" s="148">
        <v>285</v>
      </c>
      <c r="AQ287" s="210"/>
      <c r="AR287" s="210"/>
      <c r="AS287" s="210"/>
      <c r="AT287" s="210"/>
      <c r="AU287" s="210"/>
      <c r="AV287" s="210"/>
      <c r="AW287" s="210"/>
      <c r="AX287" s="210"/>
      <c r="AY287" s="210"/>
      <c r="AZ287" s="210"/>
      <c r="BA287" s="210"/>
      <c r="BB287" s="210"/>
      <c r="BC287" s="210"/>
      <c r="BD287" s="210"/>
      <c r="BE287" s="210"/>
      <c r="BF287" s="210"/>
      <c r="BG287" s="210"/>
      <c r="BH287" s="210"/>
      <c r="BI287" s="210"/>
      <c r="BJ287" s="185" t="s">
        <v>5048</v>
      </c>
      <c r="BK287" s="210"/>
      <c r="BL287" s="210"/>
      <c r="BM287" s="210"/>
      <c r="BN287" s="210"/>
      <c r="BO287" s="210"/>
      <c r="BP287" s="210"/>
      <c r="BQ287" s="210"/>
      <c r="BR287" s="210"/>
      <c r="BS287" s="210"/>
      <c r="BT287" s="210"/>
      <c r="BU287" s="210"/>
      <c r="BV287" s="210"/>
      <c r="BW287" s="209"/>
      <c r="BX287" s="209"/>
      <c r="BY287" s="209"/>
      <c r="BZ287" s="211"/>
      <c r="CA287" s="211"/>
      <c r="CB287" s="211"/>
      <c r="CC287" s="211"/>
      <c r="CD287" s="211"/>
      <c r="CE287" s="211"/>
      <c r="CF287" s="211"/>
      <c r="CG287" s="211"/>
      <c r="CH287" s="211"/>
      <c r="CI287" s="211"/>
      <c r="CJ287" s="211"/>
      <c r="CK287" s="211"/>
      <c r="CL287" s="211"/>
      <c r="CM287" s="211"/>
      <c r="CN287" s="211"/>
      <c r="CO287" s="211"/>
      <c r="CP287" s="211"/>
      <c r="CQ287" s="211"/>
      <c r="CR287" s="211"/>
      <c r="CS287" s="187" t="s">
        <v>5049</v>
      </c>
      <c r="CT287" s="211"/>
      <c r="CU287" s="211"/>
      <c r="CV287" s="211"/>
      <c r="CW287" s="211"/>
      <c r="CX287" s="211"/>
      <c r="CY287" s="211"/>
      <c r="CZ287" s="211"/>
      <c r="DA287" s="211"/>
      <c r="DB287" s="211"/>
      <c r="DC287" s="211"/>
      <c r="DD287" s="211"/>
      <c r="DE287" s="211"/>
      <c r="DF287"/>
      <c r="DG287" s="73"/>
    </row>
    <row r="288" spans="33:111" ht="15.75" hidden="1" customHeight="1">
      <c r="AG288" s="73"/>
      <c r="AH288" s="209"/>
      <c r="AI288" s="209"/>
      <c r="AJ288" s="209"/>
      <c r="AK288" s="209"/>
      <c r="AL288" s="181" t="str">
        <f t="shared" si="8"/>
        <v/>
      </c>
      <c r="AM288" s="181" t="str">
        <f t="shared" si="9"/>
        <v/>
      </c>
      <c r="AN288"/>
      <c r="AO288" s="209"/>
      <c r="AP288" s="148">
        <v>286</v>
      </c>
      <c r="AQ288" s="210"/>
      <c r="AR288" s="210"/>
      <c r="AS288" s="210"/>
      <c r="AT288" s="210"/>
      <c r="AU288" s="210"/>
      <c r="AV288" s="210"/>
      <c r="AW288" s="210"/>
      <c r="AX288" s="210"/>
      <c r="AY288" s="210"/>
      <c r="AZ288" s="210"/>
      <c r="BA288" s="210"/>
      <c r="BB288" s="210"/>
      <c r="BC288" s="210"/>
      <c r="BD288" s="210"/>
      <c r="BE288" s="210"/>
      <c r="BF288" s="210"/>
      <c r="BG288" s="210"/>
      <c r="BH288" s="210"/>
      <c r="BI288" s="210"/>
      <c r="BJ288" s="185" t="s">
        <v>5050</v>
      </c>
      <c r="BK288" s="210"/>
      <c r="BL288" s="210"/>
      <c r="BM288" s="210"/>
      <c r="BN288" s="210"/>
      <c r="BO288" s="210"/>
      <c r="BP288" s="210"/>
      <c r="BQ288" s="210"/>
      <c r="BR288" s="210"/>
      <c r="BS288" s="210"/>
      <c r="BT288" s="210"/>
      <c r="BU288" s="210"/>
      <c r="BV288" s="210"/>
      <c r="BW288" s="209"/>
      <c r="BX288" s="209"/>
      <c r="BY288" s="209"/>
      <c r="BZ288" s="211"/>
      <c r="CA288" s="211"/>
      <c r="CB288" s="211"/>
      <c r="CC288" s="211"/>
      <c r="CD288" s="211"/>
      <c r="CE288" s="211"/>
      <c r="CF288" s="211"/>
      <c r="CG288" s="211"/>
      <c r="CH288" s="211"/>
      <c r="CI288" s="211"/>
      <c r="CJ288" s="211"/>
      <c r="CK288" s="211"/>
      <c r="CL288" s="211"/>
      <c r="CM288" s="211"/>
      <c r="CN288" s="211"/>
      <c r="CO288" s="211"/>
      <c r="CP288" s="211"/>
      <c r="CQ288" s="211"/>
      <c r="CR288" s="211"/>
      <c r="CS288" s="187" t="s">
        <v>5051</v>
      </c>
      <c r="CT288" s="211"/>
      <c r="CU288" s="211"/>
      <c r="CV288" s="211"/>
      <c r="CW288" s="211"/>
      <c r="CX288" s="211"/>
      <c r="CY288" s="211"/>
      <c r="CZ288" s="211"/>
      <c r="DA288" s="211"/>
      <c r="DB288" s="211"/>
      <c r="DC288" s="211"/>
      <c r="DD288" s="211"/>
      <c r="DE288" s="211"/>
      <c r="DF288"/>
      <c r="DG288" s="73"/>
    </row>
    <row r="289" spans="33:111" ht="15.75" hidden="1" customHeight="1">
      <c r="AG289" s="73"/>
      <c r="AH289" s="209"/>
      <c r="AI289" s="209"/>
      <c r="AJ289" s="209"/>
      <c r="AK289" s="209"/>
      <c r="AL289" s="181" t="str">
        <f t="shared" si="8"/>
        <v/>
      </c>
      <c r="AM289" s="181" t="str">
        <f t="shared" si="9"/>
        <v/>
      </c>
      <c r="AN289"/>
      <c r="AO289" s="209"/>
      <c r="AP289" s="148">
        <v>287</v>
      </c>
      <c r="AQ289" s="210"/>
      <c r="AR289" s="210"/>
      <c r="AS289" s="210"/>
      <c r="AT289" s="210"/>
      <c r="AU289" s="210"/>
      <c r="AV289" s="210"/>
      <c r="AW289" s="210"/>
      <c r="AX289" s="210"/>
      <c r="AY289" s="210"/>
      <c r="AZ289" s="210"/>
      <c r="BA289" s="210"/>
      <c r="BB289" s="210"/>
      <c r="BC289" s="210"/>
      <c r="BD289" s="210"/>
      <c r="BE289" s="210"/>
      <c r="BF289" s="210"/>
      <c r="BG289" s="210"/>
      <c r="BH289" s="210"/>
      <c r="BI289" s="210"/>
      <c r="BJ289" s="185" t="s">
        <v>5052</v>
      </c>
      <c r="BK289" s="210"/>
      <c r="BL289" s="210"/>
      <c r="BM289" s="210"/>
      <c r="BN289" s="210"/>
      <c r="BO289" s="210"/>
      <c r="BP289" s="210"/>
      <c r="BQ289" s="210"/>
      <c r="BR289" s="210"/>
      <c r="BS289" s="210"/>
      <c r="BT289" s="210"/>
      <c r="BU289" s="210"/>
      <c r="BV289" s="210"/>
      <c r="BW289" s="209"/>
      <c r="BX289" s="209"/>
      <c r="BY289" s="209"/>
      <c r="BZ289" s="211"/>
      <c r="CA289" s="211"/>
      <c r="CB289" s="211"/>
      <c r="CC289" s="211"/>
      <c r="CD289" s="211"/>
      <c r="CE289" s="211"/>
      <c r="CF289" s="211"/>
      <c r="CG289" s="211"/>
      <c r="CH289" s="211"/>
      <c r="CI289" s="211"/>
      <c r="CJ289" s="211"/>
      <c r="CK289" s="211"/>
      <c r="CL289" s="211"/>
      <c r="CM289" s="211"/>
      <c r="CN289" s="211"/>
      <c r="CO289" s="211"/>
      <c r="CP289" s="211"/>
      <c r="CQ289" s="211"/>
      <c r="CR289" s="211"/>
      <c r="CS289" s="187" t="s">
        <v>5053</v>
      </c>
      <c r="CT289" s="211"/>
      <c r="CU289" s="211"/>
      <c r="CV289" s="211"/>
      <c r="CW289" s="211"/>
      <c r="CX289" s="211"/>
      <c r="CY289" s="211"/>
      <c r="CZ289" s="211"/>
      <c r="DA289" s="211"/>
      <c r="DB289" s="211"/>
      <c r="DC289" s="211"/>
      <c r="DD289" s="211"/>
      <c r="DE289" s="211"/>
      <c r="DF289"/>
      <c r="DG289" s="73"/>
    </row>
    <row r="290" spans="33:111" ht="15.75" hidden="1" customHeight="1">
      <c r="AG290" s="73"/>
      <c r="AH290" s="209"/>
      <c r="AI290" s="209"/>
      <c r="AJ290" s="209"/>
      <c r="AK290" s="209"/>
      <c r="AL290" s="181" t="str">
        <f t="shared" si="8"/>
        <v/>
      </c>
      <c r="AM290" s="181" t="str">
        <f t="shared" si="9"/>
        <v/>
      </c>
      <c r="AN290"/>
      <c r="AO290" s="209"/>
      <c r="AP290" s="148">
        <v>288</v>
      </c>
      <c r="AQ290" s="210"/>
      <c r="AR290" s="210"/>
      <c r="AS290" s="210"/>
      <c r="AT290" s="210"/>
      <c r="AU290" s="210"/>
      <c r="AV290" s="210"/>
      <c r="AW290" s="210"/>
      <c r="AX290" s="210"/>
      <c r="AY290" s="210"/>
      <c r="AZ290" s="210"/>
      <c r="BA290" s="210"/>
      <c r="BB290" s="210"/>
      <c r="BC290" s="210"/>
      <c r="BD290" s="210"/>
      <c r="BE290" s="210"/>
      <c r="BF290" s="210"/>
      <c r="BG290" s="210"/>
      <c r="BH290" s="210"/>
      <c r="BI290" s="210"/>
      <c r="BJ290" s="185" t="s">
        <v>5054</v>
      </c>
      <c r="BK290" s="210"/>
      <c r="BL290" s="210"/>
      <c r="BM290" s="210"/>
      <c r="BN290" s="210"/>
      <c r="BO290" s="210"/>
      <c r="BP290" s="210"/>
      <c r="BQ290" s="210"/>
      <c r="BR290" s="210"/>
      <c r="BS290" s="210"/>
      <c r="BT290" s="210"/>
      <c r="BU290" s="210"/>
      <c r="BV290" s="210"/>
      <c r="BW290" s="209"/>
      <c r="BX290" s="209"/>
      <c r="BY290" s="209"/>
      <c r="BZ290" s="211"/>
      <c r="CA290" s="211"/>
      <c r="CB290" s="211"/>
      <c r="CC290" s="211"/>
      <c r="CD290" s="211"/>
      <c r="CE290" s="211"/>
      <c r="CF290" s="211"/>
      <c r="CG290" s="211"/>
      <c r="CH290" s="211"/>
      <c r="CI290" s="211"/>
      <c r="CJ290" s="211"/>
      <c r="CK290" s="211"/>
      <c r="CL290" s="211"/>
      <c r="CM290" s="211"/>
      <c r="CN290" s="211"/>
      <c r="CO290" s="211"/>
      <c r="CP290" s="211"/>
      <c r="CQ290" s="211"/>
      <c r="CR290" s="211"/>
      <c r="CS290" s="187" t="s">
        <v>5055</v>
      </c>
      <c r="CT290" s="211"/>
      <c r="CU290" s="211"/>
      <c r="CV290" s="211"/>
      <c r="CW290" s="211"/>
      <c r="CX290" s="211"/>
      <c r="CY290" s="211"/>
      <c r="CZ290" s="211"/>
      <c r="DA290" s="211"/>
      <c r="DB290" s="211"/>
      <c r="DC290" s="211"/>
      <c r="DD290" s="211"/>
      <c r="DE290" s="211"/>
      <c r="DF290"/>
      <c r="DG290" s="73"/>
    </row>
    <row r="291" spans="33:111" ht="15.75" hidden="1" customHeight="1">
      <c r="AG291" s="73"/>
      <c r="AH291" s="209"/>
      <c r="AI291" s="209"/>
      <c r="AJ291" s="209"/>
      <c r="AK291" s="209"/>
      <c r="AL291" s="181" t="str">
        <f t="shared" si="8"/>
        <v/>
      </c>
      <c r="AM291" s="181" t="str">
        <f t="shared" si="9"/>
        <v/>
      </c>
      <c r="AN291"/>
      <c r="AO291" s="209"/>
      <c r="AP291" s="148">
        <v>289</v>
      </c>
      <c r="AQ291" s="210"/>
      <c r="AR291" s="210"/>
      <c r="AS291" s="210"/>
      <c r="AT291" s="210"/>
      <c r="AU291" s="210"/>
      <c r="AV291" s="210"/>
      <c r="AW291" s="210"/>
      <c r="AX291" s="210"/>
      <c r="AY291" s="210"/>
      <c r="AZ291" s="210"/>
      <c r="BA291" s="210"/>
      <c r="BB291" s="210"/>
      <c r="BC291" s="210"/>
      <c r="BD291" s="210"/>
      <c r="BE291" s="210"/>
      <c r="BF291" s="210"/>
      <c r="BG291" s="210"/>
      <c r="BH291" s="210"/>
      <c r="BI291" s="210"/>
      <c r="BJ291" s="185" t="s">
        <v>5056</v>
      </c>
      <c r="BK291" s="210"/>
      <c r="BL291" s="210"/>
      <c r="BM291" s="210"/>
      <c r="BN291" s="210"/>
      <c r="BO291" s="210"/>
      <c r="BP291" s="210"/>
      <c r="BQ291" s="210"/>
      <c r="BR291" s="210"/>
      <c r="BS291" s="210"/>
      <c r="BT291" s="210"/>
      <c r="BU291" s="210"/>
      <c r="BV291" s="210"/>
      <c r="BW291" s="209"/>
      <c r="BX291" s="209"/>
      <c r="BY291" s="209"/>
      <c r="BZ291" s="211"/>
      <c r="CA291" s="211"/>
      <c r="CB291" s="211"/>
      <c r="CC291" s="211"/>
      <c r="CD291" s="211"/>
      <c r="CE291" s="211"/>
      <c r="CF291" s="211"/>
      <c r="CG291" s="211"/>
      <c r="CH291" s="211"/>
      <c r="CI291" s="211"/>
      <c r="CJ291" s="211"/>
      <c r="CK291" s="211"/>
      <c r="CL291" s="211"/>
      <c r="CM291" s="211"/>
      <c r="CN291" s="211"/>
      <c r="CO291" s="211"/>
      <c r="CP291" s="211"/>
      <c r="CQ291" s="211"/>
      <c r="CR291" s="211"/>
      <c r="CS291" s="187" t="s">
        <v>5057</v>
      </c>
      <c r="CT291" s="211"/>
      <c r="CU291" s="211"/>
      <c r="CV291" s="211"/>
      <c r="CW291" s="211"/>
      <c r="CX291" s="211"/>
      <c r="CY291" s="211"/>
      <c r="CZ291" s="211"/>
      <c r="DA291" s="211"/>
      <c r="DB291" s="211"/>
      <c r="DC291" s="211"/>
      <c r="DD291" s="211"/>
      <c r="DE291" s="211"/>
      <c r="DF291"/>
      <c r="DG291" s="73"/>
    </row>
    <row r="292" spans="33:111" ht="15.75" hidden="1" customHeight="1">
      <c r="AG292" s="73"/>
      <c r="AH292" s="209"/>
      <c r="AI292" s="209"/>
      <c r="AJ292" s="209"/>
      <c r="AK292" s="209"/>
      <c r="AL292" s="181" t="str">
        <f t="shared" si="8"/>
        <v/>
      </c>
      <c r="AM292" s="181" t="str">
        <f t="shared" si="9"/>
        <v/>
      </c>
      <c r="AN292"/>
      <c r="AO292" s="209"/>
      <c r="AP292" s="148">
        <v>290</v>
      </c>
      <c r="AQ292" s="210"/>
      <c r="AR292" s="210"/>
      <c r="AS292" s="210"/>
      <c r="AT292" s="210"/>
      <c r="AU292" s="210"/>
      <c r="AV292" s="210"/>
      <c r="AW292" s="210"/>
      <c r="AX292" s="210"/>
      <c r="AY292" s="210"/>
      <c r="AZ292" s="210"/>
      <c r="BA292" s="210"/>
      <c r="BB292" s="210"/>
      <c r="BC292" s="210"/>
      <c r="BD292" s="210"/>
      <c r="BE292" s="210"/>
      <c r="BF292" s="210"/>
      <c r="BG292" s="210"/>
      <c r="BH292" s="210"/>
      <c r="BI292" s="210"/>
      <c r="BJ292" s="185" t="s">
        <v>5058</v>
      </c>
      <c r="BK292" s="210"/>
      <c r="BL292" s="210"/>
      <c r="BM292" s="210"/>
      <c r="BN292" s="210"/>
      <c r="BO292" s="210"/>
      <c r="BP292" s="210"/>
      <c r="BQ292" s="210"/>
      <c r="BR292" s="210"/>
      <c r="BS292" s="210"/>
      <c r="BT292" s="210"/>
      <c r="BU292" s="210"/>
      <c r="BV292" s="210"/>
      <c r="BW292" s="209"/>
      <c r="BX292" s="209"/>
      <c r="BY292" s="209"/>
      <c r="BZ292" s="211"/>
      <c r="CA292" s="211"/>
      <c r="CB292" s="211"/>
      <c r="CC292" s="211"/>
      <c r="CD292" s="211"/>
      <c r="CE292" s="211"/>
      <c r="CF292" s="211"/>
      <c r="CG292" s="211"/>
      <c r="CH292" s="211"/>
      <c r="CI292" s="211"/>
      <c r="CJ292" s="211"/>
      <c r="CK292" s="211"/>
      <c r="CL292" s="211"/>
      <c r="CM292" s="211"/>
      <c r="CN292" s="211"/>
      <c r="CO292" s="211"/>
      <c r="CP292" s="211"/>
      <c r="CQ292" s="211"/>
      <c r="CR292" s="211"/>
      <c r="CS292" s="187" t="s">
        <v>2558</v>
      </c>
      <c r="CT292" s="211"/>
      <c r="CU292" s="211"/>
      <c r="CV292" s="211"/>
      <c r="CW292" s="211"/>
      <c r="CX292" s="211"/>
      <c r="CY292" s="211"/>
      <c r="CZ292" s="211"/>
      <c r="DA292" s="211"/>
      <c r="DB292" s="211"/>
      <c r="DC292" s="211"/>
      <c r="DD292" s="211"/>
      <c r="DE292" s="211"/>
      <c r="DF292"/>
      <c r="DG292" s="73"/>
    </row>
    <row r="293" spans="33:111" ht="15.75" hidden="1" customHeight="1">
      <c r="AG293" s="73"/>
      <c r="AH293" s="209"/>
      <c r="AI293" s="209"/>
      <c r="AJ293" s="209"/>
      <c r="AK293" s="209"/>
      <c r="AL293" s="181" t="str">
        <f t="shared" si="8"/>
        <v/>
      </c>
      <c r="AM293" s="181" t="str">
        <f t="shared" si="9"/>
        <v/>
      </c>
      <c r="AN293"/>
      <c r="AO293" s="209"/>
      <c r="AP293" s="148">
        <v>291</v>
      </c>
      <c r="AQ293" s="210"/>
      <c r="AR293" s="210"/>
      <c r="AS293" s="210"/>
      <c r="AT293" s="210"/>
      <c r="AU293" s="210"/>
      <c r="AV293" s="210"/>
      <c r="AW293" s="210"/>
      <c r="AX293" s="210"/>
      <c r="AY293" s="210"/>
      <c r="AZ293" s="210"/>
      <c r="BA293" s="210"/>
      <c r="BB293" s="210"/>
      <c r="BC293" s="210"/>
      <c r="BD293" s="210"/>
      <c r="BE293" s="210"/>
      <c r="BF293" s="210"/>
      <c r="BG293" s="210"/>
      <c r="BH293" s="210"/>
      <c r="BI293" s="210"/>
      <c r="BJ293" s="185" t="s">
        <v>5059</v>
      </c>
      <c r="BK293" s="210"/>
      <c r="BL293" s="210"/>
      <c r="BM293" s="210"/>
      <c r="BN293" s="210"/>
      <c r="BO293" s="210"/>
      <c r="BP293" s="210"/>
      <c r="BQ293" s="210"/>
      <c r="BR293" s="210"/>
      <c r="BS293" s="210"/>
      <c r="BT293" s="210"/>
      <c r="BU293" s="210"/>
      <c r="BV293" s="210"/>
      <c r="BW293" s="209"/>
      <c r="BX293" s="209"/>
      <c r="BY293" s="209"/>
      <c r="BZ293" s="211"/>
      <c r="CA293" s="211"/>
      <c r="CB293" s="211"/>
      <c r="CC293" s="211"/>
      <c r="CD293" s="211"/>
      <c r="CE293" s="211"/>
      <c r="CF293" s="211"/>
      <c r="CG293" s="211"/>
      <c r="CH293" s="211"/>
      <c r="CI293" s="211"/>
      <c r="CJ293" s="211"/>
      <c r="CK293" s="211"/>
      <c r="CL293" s="211"/>
      <c r="CM293" s="211"/>
      <c r="CN293" s="211"/>
      <c r="CO293" s="211"/>
      <c r="CP293" s="211"/>
      <c r="CQ293" s="211"/>
      <c r="CR293" s="211"/>
      <c r="CS293" s="187" t="s">
        <v>5060</v>
      </c>
      <c r="CT293" s="211"/>
      <c r="CU293" s="211"/>
      <c r="CV293" s="211"/>
      <c r="CW293" s="211"/>
      <c r="CX293" s="211"/>
      <c r="CY293" s="211"/>
      <c r="CZ293" s="211"/>
      <c r="DA293" s="211"/>
      <c r="DB293" s="211"/>
      <c r="DC293" s="211"/>
      <c r="DD293" s="211"/>
      <c r="DE293" s="211"/>
      <c r="DF293"/>
      <c r="DG293" s="73"/>
    </row>
    <row r="294" spans="33:111" ht="15.75" hidden="1" customHeight="1">
      <c r="AG294" s="73"/>
      <c r="AH294" s="209"/>
      <c r="AI294" s="209"/>
      <c r="AJ294" s="209"/>
      <c r="AK294" s="209"/>
      <c r="AL294" s="181" t="str">
        <f t="shared" si="8"/>
        <v/>
      </c>
      <c r="AM294" s="181" t="str">
        <f t="shared" si="9"/>
        <v/>
      </c>
      <c r="AN294"/>
      <c r="AO294" s="209"/>
      <c r="AP294" s="148">
        <v>292</v>
      </c>
      <c r="AQ294" s="210"/>
      <c r="AR294" s="210"/>
      <c r="AS294" s="210"/>
      <c r="AT294" s="210"/>
      <c r="AU294" s="210"/>
      <c r="AV294" s="210"/>
      <c r="AW294" s="210"/>
      <c r="AX294" s="210"/>
      <c r="AY294" s="210"/>
      <c r="AZ294" s="210"/>
      <c r="BA294" s="210"/>
      <c r="BB294" s="210"/>
      <c r="BC294" s="210"/>
      <c r="BD294" s="210"/>
      <c r="BE294" s="210"/>
      <c r="BF294" s="210"/>
      <c r="BG294" s="210"/>
      <c r="BH294" s="210"/>
      <c r="BI294" s="210"/>
      <c r="BJ294" s="185" t="s">
        <v>5061</v>
      </c>
      <c r="BK294" s="210"/>
      <c r="BL294" s="210"/>
      <c r="BM294" s="210"/>
      <c r="BN294" s="210"/>
      <c r="BO294" s="210"/>
      <c r="BP294" s="210"/>
      <c r="BQ294" s="210"/>
      <c r="BR294" s="210"/>
      <c r="BS294" s="210"/>
      <c r="BT294" s="210"/>
      <c r="BU294" s="210"/>
      <c r="BV294" s="210"/>
      <c r="BW294" s="209"/>
      <c r="BX294" s="209"/>
      <c r="BY294" s="209"/>
      <c r="BZ294" s="211"/>
      <c r="CA294" s="211"/>
      <c r="CB294" s="211"/>
      <c r="CC294" s="211"/>
      <c r="CD294" s="211"/>
      <c r="CE294" s="211"/>
      <c r="CF294" s="211"/>
      <c r="CG294" s="211"/>
      <c r="CH294" s="211"/>
      <c r="CI294" s="211"/>
      <c r="CJ294" s="211"/>
      <c r="CK294" s="211"/>
      <c r="CL294" s="211"/>
      <c r="CM294" s="211"/>
      <c r="CN294" s="211"/>
      <c r="CO294" s="211"/>
      <c r="CP294" s="211"/>
      <c r="CQ294" s="211"/>
      <c r="CR294" s="211"/>
      <c r="CS294" s="187" t="s">
        <v>5062</v>
      </c>
      <c r="CT294" s="211"/>
      <c r="CU294" s="211"/>
      <c r="CV294" s="211"/>
      <c r="CW294" s="211"/>
      <c r="CX294" s="211"/>
      <c r="CY294" s="211"/>
      <c r="CZ294" s="211"/>
      <c r="DA294" s="211"/>
      <c r="DB294" s="211"/>
      <c r="DC294" s="211"/>
      <c r="DD294" s="211"/>
      <c r="DE294" s="211"/>
      <c r="DF294"/>
      <c r="DG294" s="73"/>
    </row>
    <row r="295" spans="33:111" ht="15.75" hidden="1" customHeight="1">
      <c r="AG295" s="73"/>
      <c r="AH295" s="209"/>
      <c r="AI295" s="209"/>
      <c r="AJ295" s="209"/>
      <c r="AK295" s="209"/>
      <c r="AL295" s="181" t="str">
        <f t="shared" si="8"/>
        <v/>
      </c>
      <c r="AM295" s="181" t="str">
        <f t="shared" si="9"/>
        <v/>
      </c>
      <c r="AN295"/>
      <c r="AO295" s="209"/>
      <c r="AP295" s="148">
        <v>293</v>
      </c>
      <c r="AQ295" s="210"/>
      <c r="AR295" s="210"/>
      <c r="AS295" s="210"/>
      <c r="AT295" s="210"/>
      <c r="AU295" s="210"/>
      <c r="AV295" s="210"/>
      <c r="AW295" s="210"/>
      <c r="AX295" s="210"/>
      <c r="AY295" s="210"/>
      <c r="AZ295" s="210"/>
      <c r="BA295" s="210"/>
      <c r="BB295" s="210"/>
      <c r="BC295" s="210"/>
      <c r="BD295" s="210"/>
      <c r="BE295" s="210"/>
      <c r="BF295" s="210"/>
      <c r="BG295" s="210"/>
      <c r="BH295" s="210"/>
      <c r="BI295" s="210"/>
      <c r="BJ295" s="185" t="s">
        <v>5063</v>
      </c>
      <c r="BK295" s="210"/>
      <c r="BL295" s="210"/>
      <c r="BM295" s="210"/>
      <c r="BN295" s="210"/>
      <c r="BO295" s="210"/>
      <c r="BP295" s="210"/>
      <c r="BQ295" s="210"/>
      <c r="BR295" s="210"/>
      <c r="BS295" s="210"/>
      <c r="BT295" s="210"/>
      <c r="BU295" s="210"/>
      <c r="BV295" s="210"/>
      <c r="BW295" s="209"/>
      <c r="BX295" s="209"/>
      <c r="BY295" s="209"/>
      <c r="BZ295" s="211"/>
      <c r="CA295" s="211"/>
      <c r="CB295" s="211"/>
      <c r="CC295" s="211"/>
      <c r="CD295" s="211"/>
      <c r="CE295" s="211"/>
      <c r="CF295" s="211"/>
      <c r="CG295" s="211"/>
      <c r="CH295" s="211"/>
      <c r="CI295" s="211"/>
      <c r="CJ295" s="211"/>
      <c r="CK295" s="211"/>
      <c r="CL295" s="211"/>
      <c r="CM295" s="211"/>
      <c r="CN295" s="211"/>
      <c r="CO295" s="211"/>
      <c r="CP295" s="211"/>
      <c r="CQ295" s="211"/>
      <c r="CR295" s="211"/>
      <c r="CS295" s="187" t="s">
        <v>5064</v>
      </c>
      <c r="CT295" s="211"/>
      <c r="CU295" s="211"/>
      <c r="CV295" s="211"/>
      <c r="CW295" s="211"/>
      <c r="CX295" s="211"/>
      <c r="CY295" s="211"/>
      <c r="CZ295" s="211"/>
      <c r="DA295" s="211"/>
      <c r="DB295" s="211"/>
      <c r="DC295" s="211"/>
      <c r="DD295" s="211"/>
      <c r="DE295" s="211"/>
      <c r="DF295"/>
      <c r="DG295" s="73"/>
    </row>
    <row r="296" spans="33:111" ht="15.75" hidden="1" customHeight="1">
      <c r="AG296" s="73"/>
      <c r="AH296" s="209"/>
      <c r="AI296" s="209"/>
      <c r="AJ296" s="209"/>
      <c r="AK296" s="209"/>
      <c r="AL296" s="181" t="str">
        <f t="shared" si="8"/>
        <v/>
      </c>
      <c r="AM296" s="181" t="str">
        <f t="shared" si="9"/>
        <v/>
      </c>
      <c r="AN296"/>
      <c r="AO296" s="209"/>
      <c r="AP296" s="148">
        <v>294</v>
      </c>
      <c r="AQ296" s="210"/>
      <c r="AR296" s="210"/>
      <c r="AS296" s="210"/>
      <c r="AT296" s="210"/>
      <c r="AU296" s="210"/>
      <c r="AV296" s="210"/>
      <c r="AW296" s="210"/>
      <c r="AX296" s="210"/>
      <c r="AY296" s="210"/>
      <c r="AZ296" s="210"/>
      <c r="BA296" s="210"/>
      <c r="BB296" s="210"/>
      <c r="BC296" s="210"/>
      <c r="BD296" s="210"/>
      <c r="BE296" s="210"/>
      <c r="BF296" s="210"/>
      <c r="BG296" s="210"/>
      <c r="BH296" s="210"/>
      <c r="BI296" s="210"/>
      <c r="BJ296" s="185" t="s">
        <v>5065</v>
      </c>
      <c r="BK296" s="210"/>
      <c r="BL296" s="210"/>
      <c r="BM296" s="210"/>
      <c r="BN296" s="210"/>
      <c r="BO296" s="210"/>
      <c r="BP296" s="210"/>
      <c r="BQ296" s="210"/>
      <c r="BR296" s="210"/>
      <c r="BS296" s="210"/>
      <c r="BT296" s="210"/>
      <c r="BU296" s="210"/>
      <c r="BV296" s="210"/>
      <c r="BW296" s="209"/>
      <c r="BX296" s="209"/>
      <c r="BY296" s="209"/>
      <c r="BZ296" s="211"/>
      <c r="CA296" s="211"/>
      <c r="CB296" s="211"/>
      <c r="CC296" s="211"/>
      <c r="CD296" s="211"/>
      <c r="CE296" s="211"/>
      <c r="CF296" s="211"/>
      <c r="CG296" s="211"/>
      <c r="CH296" s="211"/>
      <c r="CI296" s="211"/>
      <c r="CJ296" s="211"/>
      <c r="CK296" s="211"/>
      <c r="CL296" s="211"/>
      <c r="CM296" s="211"/>
      <c r="CN296" s="211"/>
      <c r="CO296" s="211"/>
      <c r="CP296" s="211"/>
      <c r="CQ296" s="211"/>
      <c r="CR296" s="211"/>
      <c r="CS296" s="187" t="s">
        <v>5066</v>
      </c>
      <c r="CT296" s="211"/>
      <c r="CU296" s="211"/>
      <c r="CV296" s="211"/>
      <c r="CW296" s="211"/>
      <c r="CX296" s="211"/>
      <c r="CY296" s="211"/>
      <c r="CZ296" s="211"/>
      <c r="DA296" s="211"/>
      <c r="DB296" s="211"/>
      <c r="DC296" s="211"/>
      <c r="DD296" s="211"/>
      <c r="DE296" s="211"/>
      <c r="DF296"/>
      <c r="DG296" s="73"/>
    </row>
    <row r="297" spans="33:111" ht="15.75" hidden="1" customHeight="1">
      <c r="AG297" s="73"/>
      <c r="AH297" s="209"/>
      <c r="AI297" s="209"/>
      <c r="AJ297" s="209"/>
      <c r="AK297" s="209"/>
      <c r="AL297" s="181" t="str">
        <f t="shared" si="8"/>
        <v/>
      </c>
      <c r="AM297" s="181" t="str">
        <f t="shared" si="9"/>
        <v/>
      </c>
      <c r="AN297"/>
      <c r="AO297" s="209"/>
      <c r="AP297" s="148">
        <v>295</v>
      </c>
      <c r="AQ297" s="210"/>
      <c r="AR297" s="210"/>
      <c r="AS297" s="210"/>
      <c r="AT297" s="210"/>
      <c r="AU297" s="210"/>
      <c r="AV297" s="210"/>
      <c r="AW297" s="210"/>
      <c r="AX297" s="210"/>
      <c r="AY297" s="210"/>
      <c r="AZ297" s="210"/>
      <c r="BA297" s="210"/>
      <c r="BB297" s="210"/>
      <c r="BC297" s="210"/>
      <c r="BD297" s="210"/>
      <c r="BE297" s="210"/>
      <c r="BF297" s="210"/>
      <c r="BG297" s="210"/>
      <c r="BH297" s="210"/>
      <c r="BI297" s="210"/>
      <c r="BJ297" s="185" t="s">
        <v>5067</v>
      </c>
      <c r="BK297" s="210"/>
      <c r="BL297" s="210"/>
      <c r="BM297" s="210"/>
      <c r="BN297" s="210"/>
      <c r="BO297" s="210"/>
      <c r="BP297" s="210"/>
      <c r="BQ297" s="210"/>
      <c r="BR297" s="210"/>
      <c r="BS297" s="210"/>
      <c r="BT297" s="210"/>
      <c r="BU297" s="210"/>
      <c r="BV297" s="210"/>
      <c r="BW297" s="209"/>
      <c r="BX297" s="209"/>
      <c r="BY297" s="209"/>
      <c r="BZ297" s="211"/>
      <c r="CA297" s="211"/>
      <c r="CB297" s="211"/>
      <c r="CC297" s="211"/>
      <c r="CD297" s="211"/>
      <c r="CE297" s="211"/>
      <c r="CF297" s="211"/>
      <c r="CG297" s="211"/>
      <c r="CH297" s="211"/>
      <c r="CI297" s="211"/>
      <c r="CJ297" s="211"/>
      <c r="CK297" s="211"/>
      <c r="CL297" s="211"/>
      <c r="CM297" s="211"/>
      <c r="CN297" s="211"/>
      <c r="CO297" s="211"/>
      <c r="CP297" s="211"/>
      <c r="CQ297" s="211"/>
      <c r="CR297" s="211"/>
      <c r="CS297" s="187" t="s">
        <v>5068</v>
      </c>
      <c r="CT297" s="211"/>
      <c r="CU297" s="211"/>
      <c r="CV297" s="211"/>
      <c r="CW297" s="211"/>
      <c r="CX297" s="211"/>
      <c r="CY297" s="211"/>
      <c r="CZ297" s="211"/>
      <c r="DA297" s="211"/>
      <c r="DB297" s="211"/>
      <c r="DC297" s="211"/>
      <c r="DD297" s="211"/>
      <c r="DE297" s="211"/>
      <c r="DF297"/>
      <c r="DG297" s="73"/>
    </row>
    <row r="298" spans="33:111" ht="15.75" hidden="1" customHeight="1">
      <c r="AG298" s="73"/>
      <c r="AH298" s="209"/>
      <c r="AI298" s="209"/>
      <c r="AJ298" s="209"/>
      <c r="AK298" s="209"/>
      <c r="AL298" s="181" t="str">
        <f t="shared" si="8"/>
        <v/>
      </c>
      <c r="AM298" s="181" t="str">
        <f t="shared" si="9"/>
        <v/>
      </c>
      <c r="AN298"/>
      <c r="AO298" s="209"/>
      <c r="AP298" s="148">
        <v>296</v>
      </c>
      <c r="AQ298" s="210"/>
      <c r="AR298" s="210"/>
      <c r="AS298" s="210"/>
      <c r="AT298" s="210"/>
      <c r="AU298" s="210"/>
      <c r="AV298" s="210"/>
      <c r="AW298" s="210"/>
      <c r="AX298" s="210"/>
      <c r="AY298" s="210"/>
      <c r="AZ298" s="210"/>
      <c r="BA298" s="210"/>
      <c r="BB298" s="210"/>
      <c r="BC298" s="210"/>
      <c r="BD298" s="210"/>
      <c r="BE298" s="210"/>
      <c r="BF298" s="210"/>
      <c r="BG298" s="210"/>
      <c r="BH298" s="210"/>
      <c r="BI298" s="210"/>
      <c r="BJ298" s="185" t="s">
        <v>5069</v>
      </c>
      <c r="BK298" s="210"/>
      <c r="BL298" s="210"/>
      <c r="BM298" s="210"/>
      <c r="BN298" s="210"/>
      <c r="BO298" s="210"/>
      <c r="BP298" s="210"/>
      <c r="BQ298" s="210"/>
      <c r="BR298" s="210"/>
      <c r="BS298" s="210"/>
      <c r="BT298" s="210"/>
      <c r="BU298" s="210"/>
      <c r="BV298" s="210"/>
      <c r="BW298" s="209"/>
      <c r="BX298" s="209"/>
      <c r="BY298" s="209"/>
      <c r="BZ298" s="211"/>
      <c r="CA298" s="211"/>
      <c r="CB298" s="211"/>
      <c r="CC298" s="211"/>
      <c r="CD298" s="211"/>
      <c r="CE298" s="211"/>
      <c r="CF298" s="211"/>
      <c r="CG298" s="211"/>
      <c r="CH298" s="211"/>
      <c r="CI298" s="211"/>
      <c r="CJ298" s="211"/>
      <c r="CK298" s="211"/>
      <c r="CL298" s="211"/>
      <c r="CM298" s="211"/>
      <c r="CN298" s="211"/>
      <c r="CO298" s="211"/>
      <c r="CP298" s="211"/>
      <c r="CQ298" s="211"/>
      <c r="CR298" s="211"/>
      <c r="CS298" s="187" t="s">
        <v>5070</v>
      </c>
      <c r="CT298" s="211"/>
      <c r="CU298" s="211"/>
      <c r="CV298" s="211"/>
      <c r="CW298" s="211"/>
      <c r="CX298" s="211"/>
      <c r="CY298" s="211"/>
      <c r="CZ298" s="211"/>
      <c r="DA298" s="211"/>
      <c r="DB298" s="211"/>
      <c r="DC298" s="211"/>
      <c r="DD298" s="211"/>
      <c r="DE298" s="211"/>
      <c r="DF298"/>
      <c r="DG298" s="73"/>
    </row>
    <row r="299" spans="33:111" ht="15.75" hidden="1" customHeight="1">
      <c r="AG299" s="73"/>
      <c r="AH299" s="209"/>
      <c r="AI299" s="209"/>
      <c r="AJ299" s="209"/>
      <c r="AK299" s="209"/>
      <c r="AL299" s="181" t="str">
        <f t="shared" si="8"/>
        <v/>
      </c>
      <c r="AM299" s="181" t="str">
        <f t="shared" si="9"/>
        <v/>
      </c>
      <c r="AN299"/>
      <c r="AO299" s="209"/>
      <c r="AP299" s="148">
        <v>297</v>
      </c>
      <c r="AQ299" s="210"/>
      <c r="AR299" s="210"/>
      <c r="AS299" s="210"/>
      <c r="AT299" s="210"/>
      <c r="AU299" s="210"/>
      <c r="AV299" s="210"/>
      <c r="AW299" s="210"/>
      <c r="AX299" s="210"/>
      <c r="AY299" s="210"/>
      <c r="AZ299" s="210"/>
      <c r="BA299" s="210"/>
      <c r="BB299" s="210"/>
      <c r="BC299" s="210"/>
      <c r="BD299" s="210"/>
      <c r="BE299" s="210"/>
      <c r="BF299" s="210"/>
      <c r="BG299" s="210"/>
      <c r="BH299" s="210"/>
      <c r="BI299" s="210"/>
      <c r="BJ299" s="185" t="s">
        <v>5071</v>
      </c>
      <c r="BK299" s="210"/>
      <c r="BL299" s="210"/>
      <c r="BM299" s="210"/>
      <c r="BN299" s="210"/>
      <c r="BO299" s="210"/>
      <c r="BP299" s="210"/>
      <c r="BQ299" s="210"/>
      <c r="BR299" s="210"/>
      <c r="BS299" s="210"/>
      <c r="BT299" s="210"/>
      <c r="BU299" s="210"/>
      <c r="BV299" s="210"/>
      <c r="BW299" s="209"/>
      <c r="BX299" s="209"/>
      <c r="BY299" s="209"/>
      <c r="BZ299" s="211"/>
      <c r="CA299" s="211"/>
      <c r="CB299" s="211"/>
      <c r="CC299" s="211"/>
      <c r="CD299" s="211"/>
      <c r="CE299" s="211"/>
      <c r="CF299" s="211"/>
      <c r="CG299" s="211"/>
      <c r="CH299" s="211"/>
      <c r="CI299" s="211"/>
      <c r="CJ299" s="211"/>
      <c r="CK299" s="211"/>
      <c r="CL299" s="211"/>
      <c r="CM299" s="211"/>
      <c r="CN299" s="211"/>
      <c r="CO299" s="211"/>
      <c r="CP299" s="211"/>
      <c r="CQ299" s="211"/>
      <c r="CR299" s="211"/>
      <c r="CS299" s="187" t="s">
        <v>5072</v>
      </c>
      <c r="CT299" s="211"/>
      <c r="CU299" s="211"/>
      <c r="CV299" s="211"/>
      <c r="CW299" s="211"/>
      <c r="CX299" s="211"/>
      <c r="CY299" s="211"/>
      <c r="CZ299" s="211"/>
      <c r="DA299" s="211"/>
      <c r="DB299" s="211"/>
      <c r="DC299" s="211"/>
      <c r="DD299" s="211"/>
      <c r="DE299" s="211"/>
      <c r="DF299"/>
      <c r="DG299" s="73"/>
    </row>
    <row r="300" spans="33:111" ht="15.75" hidden="1" customHeight="1">
      <c r="AG300" s="73"/>
      <c r="AH300" s="209"/>
      <c r="AI300" s="209"/>
      <c r="AJ300" s="209"/>
      <c r="AK300" s="209"/>
      <c r="AL300" s="181" t="str">
        <f t="shared" si="8"/>
        <v/>
      </c>
      <c r="AM300" s="181" t="str">
        <f t="shared" si="9"/>
        <v/>
      </c>
      <c r="AN300"/>
      <c r="AO300" s="209"/>
      <c r="AP300" s="148">
        <v>298</v>
      </c>
      <c r="AQ300" s="210"/>
      <c r="AR300" s="210"/>
      <c r="AS300" s="210"/>
      <c r="AT300" s="210"/>
      <c r="AU300" s="210"/>
      <c r="AV300" s="210"/>
      <c r="AW300" s="210"/>
      <c r="AX300" s="210"/>
      <c r="AY300" s="210"/>
      <c r="AZ300" s="210"/>
      <c r="BA300" s="210"/>
      <c r="BB300" s="210"/>
      <c r="BC300" s="210"/>
      <c r="BD300" s="210"/>
      <c r="BE300" s="210"/>
      <c r="BF300" s="210"/>
      <c r="BG300" s="210"/>
      <c r="BH300" s="210"/>
      <c r="BI300" s="210"/>
      <c r="BJ300" s="185" t="s">
        <v>5073</v>
      </c>
      <c r="BK300" s="210"/>
      <c r="BL300" s="210"/>
      <c r="BM300" s="210"/>
      <c r="BN300" s="210"/>
      <c r="BO300" s="210"/>
      <c r="BP300" s="210"/>
      <c r="BQ300" s="210"/>
      <c r="BR300" s="210"/>
      <c r="BS300" s="210"/>
      <c r="BT300" s="210"/>
      <c r="BU300" s="210"/>
      <c r="BV300" s="210"/>
      <c r="BW300" s="209"/>
      <c r="BX300" s="209"/>
      <c r="BY300" s="209"/>
      <c r="BZ300" s="211"/>
      <c r="CA300" s="211"/>
      <c r="CB300" s="211"/>
      <c r="CC300" s="211"/>
      <c r="CD300" s="211"/>
      <c r="CE300" s="211"/>
      <c r="CF300" s="211"/>
      <c r="CG300" s="211"/>
      <c r="CH300" s="211"/>
      <c r="CI300" s="211"/>
      <c r="CJ300" s="211"/>
      <c r="CK300" s="211"/>
      <c r="CL300" s="211"/>
      <c r="CM300" s="211"/>
      <c r="CN300" s="211"/>
      <c r="CO300" s="211"/>
      <c r="CP300" s="211"/>
      <c r="CQ300" s="211"/>
      <c r="CR300" s="211"/>
      <c r="CS300" s="187" t="s">
        <v>5074</v>
      </c>
      <c r="CT300" s="211"/>
      <c r="CU300" s="211"/>
      <c r="CV300" s="211"/>
      <c r="CW300" s="211"/>
      <c r="CX300" s="211"/>
      <c r="CY300" s="211"/>
      <c r="CZ300" s="211"/>
      <c r="DA300" s="211"/>
      <c r="DB300" s="211"/>
      <c r="DC300" s="211"/>
      <c r="DD300" s="211"/>
      <c r="DE300" s="211"/>
      <c r="DF300"/>
      <c r="DG300" s="73"/>
    </row>
    <row r="301" spans="33:111" ht="15.75" hidden="1" customHeight="1">
      <c r="AG301" s="73"/>
      <c r="AH301" s="209"/>
      <c r="AI301" s="209"/>
      <c r="AJ301" s="209"/>
      <c r="AK301" s="209"/>
      <c r="AL301" s="181" t="str">
        <f t="shared" si="8"/>
        <v/>
      </c>
      <c r="AM301" s="181" t="str">
        <f t="shared" si="9"/>
        <v/>
      </c>
      <c r="AN301"/>
      <c r="AO301" s="209"/>
      <c r="AP301" s="148">
        <v>299</v>
      </c>
      <c r="AQ301" s="210"/>
      <c r="AR301" s="210"/>
      <c r="AS301" s="210"/>
      <c r="AT301" s="210"/>
      <c r="AU301" s="210"/>
      <c r="AV301" s="210"/>
      <c r="AW301" s="210"/>
      <c r="AX301" s="210"/>
      <c r="AY301" s="210"/>
      <c r="AZ301" s="210"/>
      <c r="BA301" s="210"/>
      <c r="BB301" s="210"/>
      <c r="BC301" s="210"/>
      <c r="BD301" s="210"/>
      <c r="BE301" s="210"/>
      <c r="BF301" s="210"/>
      <c r="BG301" s="210"/>
      <c r="BH301" s="210"/>
      <c r="BI301" s="210"/>
      <c r="BJ301" s="185" t="s">
        <v>5075</v>
      </c>
      <c r="BK301" s="210"/>
      <c r="BL301" s="210"/>
      <c r="BM301" s="210"/>
      <c r="BN301" s="210"/>
      <c r="BO301" s="210"/>
      <c r="BP301" s="210"/>
      <c r="BQ301" s="210"/>
      <c r="BR301" s="210"/>
      <c r="BS301" s="210"/>
      <c r="BT301" s="210"/>
      <c r="BU301" s="210"/>
      <c r="BV301" s="210"/>
      <c r="BW301" s="209"/>
      <c r="BX301" s="209"/>
      <c r="BY301" s="209"/>
      <c r="BZ301" s="211"/>
      <c r="CA301" s="211"/>
      <c r="CB301" s="211"/>
      <c r="CC301" s="211"/>
      <c r="CD301" s="211"/>
      <c r="CE301" s="211"/>
      <c r="CF301" s="211"/>
      <c r="CG301" s="211"/>
      <c r="CH301" s="211"/>
      <c r="CI301" s="211"/>
      <c r="CJ301" s="211"/>
      <c r="CK301" s="211"/>
      <c r="CL301" s="211"/>
      <c r="CM301" s="211"/>
      <c r="CN301" s="211"/>
      <c r="CO301" s="211"/>
      <c r="CP301" s="211"/>
      <c r="CQ301" s="211"/>
      <c r="CR301" s="211"/>
      <c r="CS301" s="187" t="s">
        <v>5076</v>
      </c>
      <c r="CT301" s="211"/>
      <c r="CU301" s="211"/>
      <c r="CV301" s="211"/>
      <c r="CW301" s="211"/>
      <c r="CX301" s="211"/>
      <c r="CY301" s="211"/>
      <c r="CZ301" s="211"/>
      <c r="DA301" s="211"/>
      <c r="DB301" s="211"/>
      <c r="DC301" s="211"/>
      <c r="DD301" s="211"/>
      <c r="DE301" s="211"/>
      <c r="DF301"/>
      <c r="DG301" s="73"/>
    </row>
    <row r="302" spans="33:111" ht="15.75" hidden="1" customHeight="1">
      <c r="AG302" s="73"/>
      <c r="AH302" s="209"/>
      <c r="AI302" s="209"/>
      <c r="AJ302" s="209"/>
      <c r="AK302" s="209"/>
      <c r="AL302" s="181" t="str">
        <f t="shared" si="8"/>
        <v/>
      </c>
      <c r="AM302" s="181" t="str">
        <f t="shared" si="9"/>
        <v/>
      </c>
      <c r="AN302"/>
      <c r="AO302" s="209"/>
      <c r="AP302" s="148">
        <v>300</v>
      </c>
      <c r="AQ302" s="210"/>
      <c r="AR302" s="210"/>
      <c r="AS302" s="210"/>
      <c r="AT302" s="210"/>
      <c r="AU302" s="210"/>
      <c r="AV302" s="210"/>
      <c r="AW302" s="210"/>
      <c r="AX302" s="210"/>
      <c r="AY302" s="210"/>
      <c r="AZ302" s="210"/>
      <c r="BA302" s="210"/>
      <c r="BB302" s="210"/>
      <c r="BC302" s="210"/>
      <c r="BD302" s="210"/>
      <c r="BE302" s="210"/>
      <c r="BF302" s="210"/>
      <c r="BG302" s="210"/>
      <c r="BH302" s="210"/>
      <c r="BI302" s="210"/>
      <c r="BJ302" s="185" t="s">
        <v>5077</v>
      </c>
      <c r="BK302" s="210"/>
      <c r="BL302" s="210"/>
      <c r="BM302" s="210"/>
      <c r="BN302" s="210"/>
      <c r="BO302" s="210"/>
      <c r="BP302" s="210"/>
      <c r="BQ302" s="210"/>
      <c r="BR302" s="210"/>
      <c r="BS302" s="210"/>
      <c r="BT302" s="210"/>
      <c r="BU302" s="210"/>
      <c r="BV302" s="210"/>
      <c r="BW302" s="209"/>
      <c r="BX302" s="209"/>
      <c r="BY302" s="209"/>
      <c r="BZ302" s="211"/>
      <c r="CA302" s="211"/>
      <c r="CB302" s="211"/>
      <c r="CC302" s="211"/>
      <c r="CD302" s="211"/>
      <c r="CE302" s="211"/>
      <c r="CF302" s="211"/>
      <c r="CG302" s="211"/>
      <c r="CH302" s="211"/>
      <c r="CI302" s="211"/>
      <c r="CJ302" s="211"/>
      <c r="CK302" s="211"/>
      <c r="CL302" s="211"/>
      <c r="CM302" s="211"/>
      <c r="CN302" s="211"/>
      <c r="CO302" s="211"/>
      <c r="CP302" s="211"/>
      <c r="CQ302" s="211"/>
      <c r="CR302" s="211"/>
      <c r="CS302" s="187" t="s">
        <v>5078</v>
      </c>
      <c r="CT302" s="211"/>
      <c r="CU302" s="211"/>
      <c r="CV302" s="211"/>
      <c r="CW302" s="211"/>
      <c r="CX302" s="211"/>
      <c r="CY302" s="211"/>
      <c r="CZ302" s="211"/>
      <c r="DA302" s="211"/>
      <c r="DB302" s="211"/>
      <c r="DC302" s="211"/>
      <c r="DD302" s="211"/>
      <c r="DE302" s="211"/>
      <c r="DF302"/>
      <c r="DG302" s="73"/>
    </row>
    <row r="303" spans="33:111" ht="15.75" hidden="1" customHeight="1">
      <c r="AG303" s="73"/>
      <c r="AH303" s="209"/>
      <c r="AI303" s="209"/>
      <c r="AJ303" s="209"/>
      <c r="AK303" s="209"/>
      <c r="AL303" s="181" t="str">
        <f t="shared" si="8"/>
        <v/>
      </c>
      <c r="AM303" s="181" t="str">
        <f t="shared" si="9"/>
        <v/>
      </c>
      <c r="AN303"/>
      <c r="AO303" s="209"/>
      <c r="AP303" s="148">
        <v>301</v>
      </c>
      <c r="AQ303" s="210"/>
      <c r="AR303" s="210"/>
      <c r="AS303" s="210"/>
      <c r="AT303" s="210"/>
      <c r="AU303" s="210"/>
      <c r="AV303" s="210"/>
      <c r="AW303" s="210"/>
      <c r="AX303" s="210"/>
      <c r="AY303" s="210"/>
      <c r="AZ303" s="210"/>
      <c r="BA303" s="210"/>
      <c r="BB303" s="210"/>
      <c r="BC303" s="210"/>
      <c r="BD303" s="210"/>
      <c r="BE303" s="210"/>
      <c r="BF303" s="210"/>
      <c r="BG303" s="210"/>
      <c r="BH303" s="210"/>
      <c r="BI303" s="210"/>
      <c r="BJ303" s="185" t="s">
        <v>5079</v>
      </c>
      <c r="BK303" s="210"/>
      <c r="BL303" s="210"/>
      <c r="BM303" s="210"/>
      <c r="BN303" s="210"/>
      <c r="BO303" s="210"/>
      <c r="BP303" s="210"/>
      <c r="BQ303" s="210"/>
      <c r="BR303" s="210"/>
      <c r="BS303" s="210"/>
      <c r="BT303" s="210"/>
      <c r="BU303" s="210"/>
      <c r="BV303" s="210"/>
      <c r="BW303" s="209"/>
      <c r="BX303" s="209"/>
      <c r="BY303" s="209"/>
      <c r="BZ303" s="211"/>
      <c r="CA303" s="211"/>
      <c r="CB303" s="211"/>
      <c r="CC303" s="211"/>
      <c r="CD303" s="211"/>
      <c r="CE303" s="211"/>
      <c r="CF303" s="211"/>
      <c r="CG303" s="211"/>
      <c r="CH303" s="211"/>
      <c r="CI303" s="211"/>
      <c r="CJ303" s="211"/>
      <c r="CK303" s="211"/>
      <c r="CL303" s="211"/>
      <c r="CM303" s="211"/>
      <c r="CN303" s="211"/>
      <c r="CO303" s="211"/>
      <c r="CP303" s="211"/>
      <c r="CQ303" s="211"/>
      <c r="CR303" s="211"/>
      <c r="CS303" s="187" t="s">
        <v>5080</v>
      </c>
      <c r="CT303" s="211"/>
      <c r="CU303" s="211"/>
      <c r="CV303" s="211"/>
      <c r="CW303" s="211"/>
      <c r="CX303" s="211"/>
      <c r="CY303" s="211"/>
      <c r="CZ303" s="211"/>
      <c r="DA303" s="211"/>
      <c r="DB303" s="211"/>
      <c r="DC303" s="211"/>
      <c r="DD303" s="211"/>
      <c r="DE303" s="211"/>
      <c r="DF303"/>
      <c r="DG303" s="73"/>
    </row>
    <row r="304" spans="33:111" ht="15.75" hidden="1" customHeight="1">
      <c r="AG304" s="73"/>
      <c r="AH304" s="209"/>
      <c r="AI304" s="209"/>
      <c r="AJ304" s="209"/>
      <c r="AK304" s="209"/>
      <c r="AL304" s="181" t="str">
        <f t="shared" si="8"/>
        <v/>
      </c>
      <c r="AM304" s="181" t="str">
        <f t="shared" si="9"/>
        <v/>
      </c>
      <c r="AN304"/>
      <c r="AO304" s="209"/>
      <c r="AP304" s="148">
        <v>302</v>
      </c>
      <c r="AQ304" s="210"/>
      <c r="AR304" s="210"/>
      <c r="AS304" s="210"/>
      <c r="AT304" s="210"/>
      <c r="AU304" s="210"/>
      <c r="AV304" s="210"/>
      <c r="AW304" s="210"/>
      <c r="AX304" s="210"/>
      <c r="AY304" s="210"/>
      <c r="AZ304" s="210"/>
      <c r="BA304" s="210"/>
      <c r="BB304" s="210"/>
      <c r="BC304" s="210"/>
      <c r="BD304" s="210"/>
      <c r="BE304" s="210"/>
      <c r="BF304" s="210"/>
      <c r="BG304" s="210"/>
      <c r="BH304" s="210"/>
      <c r="BI304" s="210"/>
      <c r="BJ304" s="185" t="s">
        <v>5081</v>
      </c>
      <c r="BK304" s="210"/>
      <c r="BL304" s="210"/>
      <c r="BM304" s="210"/>
      <c r="BN304" s="210"/>
      <c r="BO304" s="210"/>
      <c r="BP304" s="210"/>
      <c r="BQ304" s="210"/>
      <c r="BR304" s="210"/>
      <c r="BS304" s="210"/>
      <c r="BT304" s="210"/>
      <c r="BU304" s="210"/>
      <c r="BV304" s="210"/>
      <c r="BW304" s="209"/>
      <c r="BX304" s="209"/>
      <c r="BY304" s="209"/>
      <c r="BZ304" s="211"/>
      <c r="CA304" s="211"/>
      <c r="CB304" s="211"/>
      <c r="CC304" s="211"/>
      <c r="CD304" s="211"/>
      <c r="CE304" s="211"/>
      <c r="CF304" s="211"/>
      <c r="CG304" s="211"/>
      <c r="CH304" s="211"/>
      <c r="CI304" s="211"/>
      <c r="CJ304" s="211"/>
      <c r="CK304" s="211"/>
      <c r="CL304" s="211"/>
      <c r="CM304" s="211"/>
      <c r="CN304" s="211"/>
      <c r="CO304" s="211"/>
      <c r="CP304" s="211"/>
      <c r="CQ304" s="211"/>
      <c r="CR304" s="211"/>
      <c r="CS304" s="187" t="s">
        <v>5082</v>
      </c>
      <c r="CT304" s="211"/>
      <c r="CU304" s="211"/>
      <c r="CV304" s="211"/>
      <c r="CW304" s="211"/>
      <c r="CX304" s="211"/>
      <c r="CY304" s="211"/>
      <c r="CZ304" s="211"/>
      <c r="DA304" s="211"/>
      <c r="DB304" s="211"/>
      <c r="DC304" s="211"/>
      <c r="DD304" s="211"/>
      <c r="DE304" s="211"/>
      <c r="DF304"/>
      <c r="DG304" s="73"/>
    </row>
    <row r="305" spans="33:111" ht="15.75" hidden="1" customHeight="1">
      <c r="AG305" s="73"/>
      <c r="AH305" s="209"/>
      <c r="AI305" s="209"/>
      <c r="AJ305" s="209"/>
      <c r="AK305" s="209"/>
      <c r="AL305" s="181" t="str">
        <f t="shared" si="8"/>
        <v/>
      </c>
      <c r="AM305" s="181" t="str">
        <f t="shared" si="9"/>
        <v/>
      </c>
      <c r="AN305"/>
      <c r="AO305" s="209"/>
      <c r="AP305" s="148">
        <v>303</v>
      </c>
      <c r="AQ305" s="210"/>
      <c r="AR305" s="210"/>
      <c r="AS305" s="210"/>
      <c r="AT305" s="210"/>
      <c r="AU305" s="210"/>
      <c r="AV305" s="210"/>
      <c r="AW305" s="210"/>
      <c r="AX305" s="210"/>
      <c r="AY305" s="210"/>
      <c r="AZ305" s="210"/>
      <c r="BA305" s="210"/>
      <c r="BB305" s="210"/>
      <c r="BC305" s="210"/>
      <c r="BD305" s="210"/>
      <c r="BE305" s="210"/>
      <c r="BF305" s="210"/>
      <c r="BG305" s="210"/>
      <c r="BH305" s="210"/>
      <c r="BI305" s="210"/>
      <c r="BJ305" s="185" t="s">
        <v>5083</v>
      </c>
      <c r="BK305" s="210"/>
      <c r="BL305" s="210"/>
      <c r="BM305" s="210"/>
      <c r="BN305" s="210"/>
      <c r="BO305" s="210"/>
      <c r="BP305" s="210"/>
      <c r="BQ305" s="210"/>
      <c r="BR305" s="210"/>
      <c r="BS305" s="210"/>
      <c r="BT305" s="210"/>
      <c r="BU305" s="210"/>
      <c r="BV305" s="210"/>
      <c r="BW305" s="209"/>
      <c r="BX305" s="209"/>
      <c r="BY305" s="209"/>
      <c r="BZ305" s="211"/>
      <c r="CA305" s="211"/>
      <c r="CB305" s="211"/>
      <c r="CC305" s="211"/>
      <c r="CD305" s="211"/>
      <c r="CE305" s="211"/>
      <c r="CF305" s="211"/>
      <c r="CG305" s="211"/>
      <c r="CH305" s="211"/>
      <c r="CI305" s="211"/>
      <c r="CJ305" s="211"/>
      <c r="CK305" s="211"/>
      <c r="CL305" s="211"/>
      <c r="CM305" s="211"/>
      <c r="CN305" s="211"/>
      <c r="CO305" s="211"/>
      <c r="CP305" s="211"/>
      <c r="CQ305" s="211"/>
      <c r="CR305" s="211"/>
      <c r="CS305" s="187" t="s">
        <v>5084</v>
      </c>
      <c r="CT305" s="211"/>
      <c r="CU305" s="211"/>
      <c r="CV305" s="211"/>
      <c r="CW305" s="211"/>
      <c r="CX305" s="211"/>
      <c r="CY305" s="211"/>
      <c r="CZ305" s="211"/>
      <c r="DA305" s="211"/>
      <c r="DB305" s="211"/>
      <c r="DC305" s="211"/>
      <c r="DD305" s="211"/>
      <c r="DE305" s="211"/>
      <c r="DF305"/>
      <c r="DG305" s="73"/>
    </row>
    <row r="306" spans="33:111" ht="15.75" hidden="1" customHeight="1">
      <c r="AG306" s="73"/>
      <c r="AH306" s="209"/>
      <c r="AI306" s="209"/>
      <c r="AJ306" s="209"/>
      <c r="AK306" s="209"/>
      <c r="AL306" s="181" t="str">
        <f t="shared" si="8"/>
        <v/>
      </c>
      <c r="AM306" s="181" t="str">
        <f t="shared" si="9"/>
        <v/>
      </c>
      <c r="AN306"/>
      <c r="AO306" s="209"/>
      <c r="AP306" s="148">
        <v>304</v>
      </c>
      <c r="AQ306" s="210"/>
      <c r="AR306" s="210"/>
      <c r="AS306" s="210"/>
      <c r="AT306" s="210"/>
      <c r="AU306" s="210"/>
      <c r="AV306" s="210"/>
      <c r="AW306" s="210"/>
      <c r="AX306" s="210"/>
      <c r="AY306" s="210"/>
      <c r="AZ306" s="210"/>
      <c r="BA306" s="210"/>
      <c r="BB306" s="210"/>
      <c r="BC306" s="210"/>
      <c r="BD306" s="210"/>
      <c r="BE306" s="210"/>
      <c r="BF306" s="210"/>
      <c r="BG306" s="210"/>
      <c r="BH306" s="210"/>
      <c r="BI306" s="210"/>
      <c r="BJ306" s="185" t="s">
        <v>5085</v>
      </c>
      <c r="BK306" s="210"/>
      <c r="BL306" s="210"/>
      <c r="BM306" s="210"/>
      <c r="BN306" s="210"/>
      <c r="BO306" s="210"/>
      <c r="BP306" s="210"/>
      <c r="BQ306" s="210"/>
      <c r="BR306" s="210"/>
      <c r="BS306" s="210"/>
      <c r="BT306" s="210"/>
      <c r="BU306" s="210"/>
      <c r="BV306" s="210"/>
      <c r="BW306" s="209"/>
      <c r="BX306" s="209"/>
      <c r="BY306" s="209"/>
      <c r="BZ306" s="211"/>
      <c r="CA306" s="211"/>
      <c r="CB306" s="211"/>
      <c r="CC306" s="211"/>
      <c r="CD306" s="211"/>
      <c r="CE306" s="211"/>
      <c r="CF306" s="211"/>
      <c r="CG306" s="211"/>
      <c r="CH306" s="211"/>
      <c r="CI306" s="211"/>
      <c r="CJ306" s="211"/>
      <c r="CK306" s="211"/>
      <c r="CL306" s="211"/>
      <c r="CM306" s="211"/>
      <c r="CN306" s="211"/>
      <c r="CO306" s="211"/>
      <c r="CP306" s="211"/>
      <c r="CQ306" s="211"/>
      <c r="CR306" s="211"/>
      <c r="CS306" s="187" t="s">
        <v>5086</v>
      </c>
      <c r="CT306" s="211"/>
      <c r="CU306" s="211"/>
      <c r="CV306" s="211"/>
      <c r="CW306" s="211"/>
      <c r="CX306" s="211"/>
      <c r="CY306" s="211"/>
      <c r="CZ306" s="211"/>
      <c r="DA306" s="211"/>
      <c r="DB306" s="211"/>
      <c r="DC306" s="211"/>
      <c r="DD306" s="211"/>
      <c r="DE306" s="211"/>
      <c r="DF306"/>
      <c r="DG306" s="73"/>
    </row>
    <row r="307" spans="33:111" ht="15.75" hidden="1" customHeight="1">
      <c r="AG307" s="73"/>
      <c r="AH307" s="209"/>
      <c r="AI307" s="209"/>
      <c r="AJ307" s="209"/>
      <c r="AK307" s="209"/>
      <c r="AL307" s="181" t="str">
        <f t="shared" si="8"/>
        <v/>
      </c>
      <c r="AM307" s="181" t="str">
        <f t="shared" si="9"/>
        <v/>
      </c>
      <c r="AN307"/>
      <c r="AO307" s="209"/>
      <c r="AP307" s="148">
        <v>305</v>
      </c>
      <c r="AQ307" s="210"/>
      <c r="AR307" s="210"/>
      <c r="AS307" s="210"/>
      <c r="AT307" s="210"/>
      <c r="AU307" s="210"/>
      <c r="AV307" s="210"/>
      <c r="AW307" s="210"/>
      <c r="AX307" s="210"/>
      <c r="AY307" s="210"/>
      <c r="AZ307" s="210"/>
      <c r="BA307" s="210"/>
      <c r="BB307" s="210"/>
      <c r="BC307" s="210"/>
      <c r="BD307" s="210"/>
      <c r="BE307" s="210"/>
      <c r="BF307" s="210"/>
      <c r="BG307" s="210"/>
      <c r="BH307" s="210"/>
      <c r="BI307" s="210"/>
      <c r="BJ307" s="185" t="s">
        <v>5087</v>
      </c>
      <c r="BK307" s="210"/>
      <c r="BL307" s="210"/>
      <c r="BM307" s="210"/>
      <c r="BN307" s="210"/>
      <c r="BO307" s="210"/>
      <c r="BP307" s="210"/>
      <c r="BQ307" s="210"/>
      <c r="BR307" s="210"/>
      <c r="BS307" s="210"/>
      <c r="BT307" s="210"/>
      <c r="BU307" s="210"/>
      <c r="BV307" s="210"/>
      <c r="BW307" s="209"/>
      <c r="BX307" s="209"/>
      <c r="BY307" s="209"/>
      <c r="BZ307" s="211"/>
      <c r="CA307" s="211"/>
      <c r="CB307" s="211"/>
      <c r="CC307" s="211"/>
      <c r="CD307" s="211"/>
      <c r="CE307" s="211"/>
      <c r="CF307" s="211"/>
      <c r="CG307" s="211"/>
      <c r="CH307" s="211"/>
      <c r="CI307" s="211"/>
      <c r="CJ307" s="211"/>
      <c r="CK307" s="211"/>
      <c r="CL307" s="211"/>
      <c r="CM307" s="211"/>
      <c r="CN307" s="211"/>
      <c r="CO307" s="211"/>
      <c r="CP307" s="211"/>
      <c r="CQ307" s="211"/>
      <c r="CR307" s="211"/>
      <c r="CS307" s="187" t="s">
        <v>5088</v>
      </c>
      <c r="CT307" s="211"/>
      <c r="CU307" s="211"/>
      <c r="CV307" s="211"/>
      <c r="CW307" s="211"/>
      <c r="CX307" s="211"/>
      <c r="CY307" s="211"/>
      <c r="CZ307" s="211"/>
      <c r="DA307" s="211"/>
      <c r="DB307" s="211"/>
      <c r="DC307" s="211"/>
      <c r="DD307" s="211"/>
      <c r="DE307" s="211"/>
      <c r="DF307"/>
      <c r="DG307" s="73"/>
    </row>
    <row r="308" spans="33:111" ht="15.75" hidden="1" customHeight="1">
      <c r="AG308" s="73"/>
      <c r="AH308" s="209"/>
      <c r="AI308" s="209"/>
      <c r="AJ308" s="209"/>
      <c r="AK308" s="209"/>
      <c r="AL308" s="181" t="str">
        <f t="shared" si="8"/>
        <v/>
      </c>
      <c r="AM308" s="181" t="str">
        <f t="shared" si="9"/>
        <v/>
      </c>
      <c r="AN308"/>
      <c r="AO308" s="209"/>
      <c r="AP308" s="148">
        <v>306</v>
      </c>
      <c r="AQ308" s="210"/>
      <c r="AR308" s="210"/>
      <c r="AS308" s="210"/>
      <c r="AT308" s="210"/>
      <c r="AU308" s="210"/>
      <c r="AV308" s="210"/>
      <c r="AW308" s="210"/>
      <c r="AX308" s="210"/>
      <c r="AY308" s="210"/>
      <c r="AZ308" s="210"/>
      <c r="BA308" s="210"/>
      <c r="BB308" s="210"/>
      <c r="BC308" s="210"/>
      <c r="BD308" s="210"/>
      <c r="BE308" s="210"/>
      <c r="BF308" s="210"/>
      <c r="BG308" s="210"/>
      <c r="BH308" s="210"/>
      <c r="BI308" s="210"/>
      <c r="BJ308" s="185" t="s">
        <v>5089</v>
      </c>
      <c r="BK308" s="210"/>
      <c r="BL308" s="210"/>
      <c r="BM308" s="210"/>
      <c r="BN308" s="210"/>
      <c r="BO308" s="210"/>
      <c r="BP308" s="210"/>
      <c r="BQ308" s="210"/>
      <c r="BR308" s="210"/>
      <c r="BS308" s="210"/>
      <c r="BT308" s="210"/>
      <c r="BU308" s="210"/>
      <c r="BV308" s="210"/>
      <c r="BW308" s="209"/>
      <c r="BX308" s="209"/>
      <c r="BY308" s="209"/>
      <c r="BZ308" s="211"/>
      <c r="CA308" s="211"/>
      <c r="CB308" s="211"/>
      <c r="CC308" s="211"/>
      <c r="CD308" s="211"/>
      <c r="CE308" s="211"/>
      <c r="CF308" s="211"/>
      <c r="CG308" s="211"/>
      <c r="CH308" s="211"/>
      <c r="CI308" s="211"/>
      <c r="CJ308" s="211"/>
      <c r="CK308" s="211"/>
      <c r="CL308" s="211"/>
      <c r="CM308" s="211"/>
      <c r="CN308" s="211"/>
      <c r="CO308" s="211"/>
      <c r="CP308" s="211"/>
      <c r="CQ308" s="211"/>
      <c r="CR308" s="211"/>
      <c r="CS308" s="187" t="s">
        <v>5090</v>
      </c>
      <c r="CT308" s="211"/>
      <c r="CU308" s="211"/>
      <c r="CV308" s="211"/>
      <c r="CW308" s="211"/>
      <c r="CX308" s="211"/>
      <c r="CY308" s="211"/>
      <c r="CZ308" s="211"/>
      <c r="DA308" s="211"/>
      <c r="DB308" s="211"/>
      <c r="DC308" s="211"/>
      <c r="DD308" s="211"/>
      <c r="DE308" s="211"/>
      <c r="DF308"/>
      <c r="DG308" s="73"/>
    </row>
    <row r="309" spans="33:111" ht="15.75" hidden="1" customHeight="1">
      <c r="AG309" s="73"/>
      <c r="AH309" s="209"/>
      <c r="AI309" s="209"/>
      <c r="AJ309" s="209"/>
      <c r="AK309" s="209"/>
      <c r="AL309" s="181" t="str">
        <f t="shared" si="8"/>
        <v/>
      </c>
      <c r="AM309" s="181" t="str">
        <f t="shared" si="9"/>
        <v/>
      </c>
      <c r="AN309"/>
      <c r="AO309" s="209"/>
      <c r="AP309" s="148">
        <v>307</v>
      </c>
      <c r="AQ309" s="210"/>
      <c r="AR309" s="210"/>
      <c r="AS309" s="210"/>
      <c r="AT309" s="210"/>
      <c r="AU309" s="210"/>
      <c r="AV309" s="210"/>
      <c r="AW309" s="210"/>
      <c r="AX309" s="210"/>
      <c r="AY309" s="210"/>
      <c r="AZ309" s="210"/>
      <c r="BA309" s="210"/>
      <c r="BB309" s="210"/>
      <c r="BC309" s="210"/>
      <c r="BD309" s="210"/>
      <c r="BE309" s="210"/>
      <c r="BF309" s="210"/>
      <c r="BG309" s="210"/>
      <c r="BH309" s="210"/>
      <c r="BI309" s="210"/>
      <c r="BJ309" s="185" t="s">
        <v>5091</v>
      </c>
      <c r="BK309" s="210"/>
      <c r="BL309" s="210"/>
      <c r="BM309" s="210"/>
      <c r="BN309" s="210"/>
      <c r="BO309" s="210"/>
      <c r="BP309" s="210"/>
      <c r="BQ309" s="210"/>
      <c r="BR309" s="210"/>
      <c r="BS309" s="210"/>
      <c r="BT309" s="210"/>
      <c r="BU309" s="210"/>
      <c r="BV309" s="210"/>
      <c r="BW309" s="209"/>
      <c r="BX309" s="209"/>
      <c r="BY309" s="209"/>
      <c r="BZ309" s="211"/>
      <c r="CA309" s="211"/>
      <c r="CB309" s="211"/>
      <c r="CC309" s="211"/>
      <c r="CD309" s="211"/>
      <c r="CE309" s="211"/>
      <c r="CF309" s="211"/>
      <c r="CG309" s="211"/>
      <c r="CH309" s="211"/>
      <c r="CI309" s="211"/>
      <c r="CJ309" s="211"/>
      <c r="CK309" s="211"/>
      <c r="CL309" s="211"/>
      <c r="CM309" s="211"/>
      <c r="CN309" s="211"/>
      <c r="CO309" s="211"/>
      <c r="CP309" s="211"/>
      <c r="CQ309" s="211"/>
      <c r="CR309" s="211"/>
      <c r="CS309" s="187" t="s">
        <v>5092</v>
      </c>
      <c r="CT309" s="211"/>
      <c r="CU309" s="211"/>
      <c r="CV309" s="211"/>
      <c r="CW309" s="211"/>
      <c r="CX309" s="211"/>
      <c r="CY309" s="211"/>
      <c r="CZ309" s="211"/>
      <c r="DA309" s="211"/>
      <c r="DB309" s="211"/>
      <c r="DC309" s="211"/>
      <c r="DD309" s="211"/>
      <c r="DE309" s="211"/>
      <c r="DF309"/>
      <c r="DG309" s="73"/>
    </row>
    <row r="310" spans="33:111" ht="15.75" hidden="1" customHeight="1">
      <c r="AG310" s="73"/>
      <c r="AH310" s="209"/>
      <c r="AI310" s="209"/>
      <c r="AJ310" s="209"/>
      <c r="AK310" s="209"/>
      <c r="AL310" s="181" t="str">
        <f t="shared" si="8"/>
        <v/>
      </c>
      <c r="AM310" s="181" t="str">
        <f t="shared" si="9"/>
        <v/>
      </c>
      <c r="AN310"/>
      <c r="AO310" s="209"/>
      <c r="AP310" s="148">
        <v>308</v>
      </c>
      <c r="AQ310" s="210"/>
      <c r="AR310" s="210"/>
      <c r="AS310" s="210"/>
      <c r="AT310" s="210"/>
      <c r="AU310" s="210"/>
      <c r="AV310" s="210"/>
      <c r="AW310" s="210"/>
      <c r="AX310" s="210"/>
      <c r="AY310" s="210"/>
      <c r="AZ310" s="210"/>
      <c r="BA310" s="210"/>
      <c r="BB310" s="210"/>
      <c r="BC310" s="210"/>
      <c r="BD310" s="210"/>
      <c r="BE310" s="210"/>
      <c r="BF310" s="210"/>
      <c r="BG310" s="210"/>
      <c r="BH310" s="210"/>
      <c r="BI310" s="210"/>
      <c r="BJ310" s="185" t="s">
        <v>5093</v>
      </c>
      <c r="BK310" s="210"/>
      <c r="BL310" s="210"/>
      <c r="BM310" s="210"/>
      <c r="BN310" s="210"/>
      <c r="BO310" s="210"/>
      <c r="BP310" s="210"/>
      <c r="BQ310" s="210"/>
      <c r="BR310" s="210"/>
      <c r="BS310" s="210"/>
      <c r="BT310" s="210"/>
      <c r="BU310" s="210"/>
      <c r="BV310" s="210"/>
      <c r="BW310" s="209"/>
      <c r="BX310" s="209"/>
      <c r="BY310" s="209"/>
      <c r="BZ310" s="211"/>
      <c r="CA310" s="211"/>
      <c r="CB310" s="211"/>
      <c r="CC310" s="211"/>
      <c r="CD310" s="211"/>
      <c r="CE310" s="211"/>
      <c r="CF310" s="211"/>
      <c r="CG310" s="211"/>
      <c r="CH310" s="211"/>
      <c r="CI310" s="211"/>
      <c r="CJ310" s="211"/>
      <c r="CK310" s="211"/>
      <c r="CL310" s="211"/>
      <c r="CM310" s="211"/>
      <c r="CN310" s="211"/>
      <c r="CO310" s="211"/>
      <c r="CP310" s="211"/>
      <c r="CQ310" s="211"/>
      <c r="CR310" s="211"/>
      <c r="CS310" s="187" t="s">
        <v>5094</v>
      </c>
      <c r="CT310" s="211"/>
      <c r="CU310" s="211"/>
      <c r="CV310" s="211"/>
      <c r="CW310" s="211"/>
      <c r="CX310" s="211"/>
      <c r="CY310" s="211"/>
      <c r="CZ310" s="211"/>
      <c r="DA310" s="211"/>
      <c r="DB310" s="211"/>
      <c r="DC310" s="211"/>
      <c r="DD310" s="211"/>
      <c r="DE310" s="211"/>
      <c r="DF310"/>
      <c r="DG310" s="73"/>
    </row>
    <row r="311" spans="33:111" ht="15.75" hidden="1" customHeight="1">
      <c r="AG311" s="73"/>
      <c r="AH311" s="209"/>
      <c r="AI311" s="209"/>
      <c r="AJ311" s="209"/>
      <c r="AK311" s="209"/>
      <c r="AL311" s="181" t="str">
        <f t="shared" si="8"/>
        <v/>
      </c>
      <c r="AM311" s="181" t="str">
        <f t="shared" si="9"/>
        <v/>
      </c>
      <c r="AN311"/>
      <c r="AO311" s="209"/>
      <c r="AP311" s="148">
        <v>309</v>
      </c>
      <c r="AQ311" s="210"/>
      <c r="AR311" s="210"/>
      <c r="AS311" s="210"/>
      <c r="AT311" s="210"/>
      <c r="AU311" s="210"/>
      <c r="AV311" s="210"/>
      <c r="AW311" s="210"/>
      <c r="AX311" s="210"/>
      <c r="AY311" s="210"/>
      <c r="AZ311" s="210"/>
      <c r="BA311" s="210"/>
      <c r="BB311" s="210"/>
      <c r="BC311" s="210"/>
      <c r="BD311" s="210"/>
      <c r="BE311" s="210"/>
      <c r="BF311" s="210"/>
      <c r="BG311" s="210"/>
      <c r="BH311" s="210"/>
      <c r="BI311" s="210"/>
      <c r="BJ311" s="185" t="s">
        <v>5095</v>
      </c>
      <c r="BK311" s="210"/>
      <c r="BL311" s="210"/>
      <c r="BM311" s="210"/>
      <c r="BN311" s="210"/>
      <c r="BO311" s="210"/>
      <c r="BP311" s="210"/>
      <c r="BQ311" s="210"/>
      <c r="BR311" s="210"/>
      <c r="BS311" s="210"/>
      <c r="BT311" s="210"/>
      <c r="BU311" s="210"/>
      <c r="BV311" s="210"/>
      <c r="BW311" s="209"/>
      <c r="BX311" s="209"/>
      <c r="BY311" s="209"/>
      <c r="BZ311" s="211"/>
      <c r="CA311" s="211"/>
      <c r="CB311" s="211"/>
      <c r="CC311" s="211"/>
      <c r="CD311" s="211"/>
      <c r="CE311" s="211"/>
      <c r="CF311" s="211"/>
      <c r="CG311" s="211"/>
      <c r="CH311" s="211"/>
      <c r="CI311" s="211"/>
      <c r="CJ311" s="211"/>
      <c r="CK311" s="211"/>
      <c r="CL311" s="211"/>
      <c r="CM311" s="211"/>
      <c r="CN311" s="211"/>
      <c r="CO311" s="211"/>
      <c r="CP311" s="211"/>
      <c r="CQ311" s="211"/>
      <c r="CR311" s="211"/>
      <c r="CS311" s="187" t="s">
        <v>5096</v>
      </c>
      <c r="CT311" s="211"/>
      <c r="CU311" s="211"/>
      <c r="CV311" s="211"/>
      <c r="CW311" s="211"/>
      <c r="CX311" s="211"/>
      <c r="CY311" s="211"/>
      <c r="CZ311" s="211"/>
      <c r="DA311" s="211"/>
      <c r="DB311" s="211"/>
      <c r="DC311" s="211"/>
      <c r="DD311" s="211"/>
      <c r="DE311" s="211"/>
      <c r="DF311"/>
      <c r="DG311" s="73"/>
    </row>
    <row r="312" spans="33:111" ht="15.75" hidden="1" customHeight="1">
      <c r="AG312" s="73"/>
      <c r="AH312" s="209"/>
      <c r="AI312" s="209"/>
      <c r="AJ312" s="209"/>
      <c r="AK312" s="209"/>
      <c r="AL312" s="181" t="str">
        <f t="shared" si="8"/>
        <v/>
      </c>
      <c r="AM312" s="181" t="str">
        <f t="shared" si="9"/>
        <v/>
      </c>
      <c r="AN312"/>
      <c r="AO312" s="209"/>
      <c r="AP312" s="148">
        <v>310</v>
      </c>
      <c r="AQ312" s="210"/>
      <c r="AR312" s="210"/>
      <c r="AS312" s="210"/>
      <c r="AT312" s="210"/>
      <c r="AU312" s="210"/>
      <c r="AV312" s="210"/>
      <c r="AW312" s="210"/>
      <c r="AX312" s="210"/>
      <c r="AY312" s="210"/>
      <c r="AZ312" s="210"/>
      <c r="BA312" s="210"/>
      <c r="BB312" s="210"/>
      <c r="BC312" s="210"/>
      <c r="BD312" s="210"/>
      <c r="BE312" s="210"/>
      <c r="BF312" s="210"/>
      <c r="BG312" s="210"/>
      <c r="BH312" s="210"/>
      <c r="BI312" s="210"/>
      <c r="BJ312" s="185" t="s">
        <v>5097</v>
      </c>
      <c r="BK312" s="210"/>
      <c r="BL312" s="210"/>
      <c r="BM312" s="210"/>
      <c r="BN312" s="210"/>
      <c r="BO312" s="210"/>
      <c r="BP312" s="210"/>
      <c r="BQ312" s="210"/>
      <c r="BR312" s="210"/>
      <c r="BS312" s="210"/>
      <c r="BT312" s="210"/>
      <c r="BU312" s="210"/>
      <c r="BV312" s="210"/>
      <c r="BW312" s="209"/>
      <c r="BX312" s="209"/>
      <c r="BY312" s="209"/>
      <c r="BZ312" s="211"/>
      <c r="CA312" s="211"/>
      <c r="CB312" s="211"/>
      <c r="CC312" s="211"/>
      <c r="CD312" s="211"/>
      <c r="CE312" s="211"/>
      <c r="CF312" s="211"/>
      <c r="CG312" s="211"/>
      <c r="CH312" s="211"/>
      <c r="CI312" s="211"/>
      <c r="CJ312" s="211"/>
      <c r="CK312" s="211"/>
      <c r="CL312" s="211"/>
      <c r="CM312" s="211"/>
      <c r="CN312" s="211"/>
      <c r="CO312" s="211"/>
      <c r="CP312" s="211"/>
      <c r="CQ312" s="211"/>
      <c r="CR312" s="211"/>
      <c r="CS312" s="187" t="s">
        <v>5098</v>
      </c>
      <c r="CT312" s="211"/>
      <c r="CU312" s="211"/>
      <c r="CV312" s="211"/>
      <c r="CW312" s="211"/>
      <c r="CX312" s="211"/>
      <c r="CY312" s="211"/>
      <c r="CZ312" s="211"/>
      <c r="DA312" s="211"/>
      <c r="DB312" s="211"/>
      <c r="DC312" s="211"/>
      <c r="DD312" s="211"/>
      <c r="DE312" s="211"/>
      <c r="DF312"/>
      <c r="DG312" s="73"/>
    </row>
    <row r="313" spans="33:111" ht="15.75" hidden="1" customHeight="1">
      <c r="AG313" s="73"/>
      <c r="AH313" s="209"/>
      <c r="AI313" s="209"/>
      <c r="AJ313" s="209"/>
      <c r="AK313" s="209"/>
      <c r="AL313" s="181" t="str">
        <f t="shared" si="8"/>
        <v/>
      </c>
      <c r="AM313" s="181" t="str">
        <f t="shared" si="9"/>
        <v/>
      </c>
      <c r="AN313"/>
      <c r="AO313" s="209"/>
      <c r="AP313" s="148">
        <v>311</v>
      </c>
      <c r="AQ313" s="210"/>
      <c r="AR313" s="210"/>
      <c r="AS313" s="210"/>
      <c r="AT313" s="210"/>
      <c r="AU313" s="210"/>
      <c r="AV313" s="210"/>
      <c r="AW313" s="210"/>
      <c r="AX313" s="210"/>
      <c r="AY313" s="210"/>
      <c r="AZ313" s="210"/>
      <c r="BA313" s="210"/>
      <c r="BB313" s="210"/>
      <c r="BC313" s="210"/>
      <c r="BD313" s="210"/>
      <c r="BE313" s="210"/>
      <c r="BF313" s="210"/>
      <c r="BG313" s="210"/>
      <c r="BH313" s="210"/>
      <c r="BI313" s="210"/>
      <c r="BJ313" s="185" t="s">
        <v>5099</v>
      </c>
      <c r="BK313" s="210"/>
      <c r="BL313" s="210"/>
      <c r="BM313" s="210"/>
      <c r="BN313" s="210"/>
      <c r="BO313" s="210"/>
      <c r="BP313" s="210"/>
      <c r="BQ313" s="210"/>
      <c r="BR313" s="210"/>
      <c r="BS313" s="210"/>
      <c r="BT313" s="210"/>
      <c r="BU313" s="210"/>
      <c r="BV313" s="210"/>
      <c r="BW313" s="209"/>
      <c r="BX313" s="209"/>
      <c r="BY313" s="209"/>
      <c r="BZ313" s="211"/>
      <c r="CA313" s="211"/>
      <c r="CB313" s="211"/>
      <c r="CC313" s="211"/>
      <c r="CD313" s="211"/>
      <c r="CE313" s="211"/>
      <c r="CF313" s="211"/>
      <c r="CG313" s="211"/>
      <c r="CH313" s="211"/>
      <c r="CI313" s="211"/>
      <c r="CJ313" s="211"/>
      <c r="CK313" s="211"/>
      <c r="CL313" s="211"/>
      <c r="CM313" s="211"/>
      <c r="CN313" s="211"/>
      <c r="CO313" s="211"/>
      <c r="CP313" s="211"/>
      <c r="CQ313" s="211"/>
      <c r="CR313" s="211"/>
      <c r="CS313" s="187" t="s">
        <v>5100</v>
      </c>
      <c r="CT313" s="211"/>
      <c r="CU313" s="211"/>
      <c r="CV313" s="211"/>
      <c r="CW313" s="211"/>
      <c r="CX313" s="211"/>
      <c r="CY313" s="211"/>
      <c r="CZ313" s="211"/>
      <c r="DA313" s="211"/>
      <c r="DB313" s="211"/>
      <c r="DC313" s="211"/>
      <c r="DD313" s="211"/>
      <c r="DE313" s="211"/>
      <c r="DF313"/>
      <c r="DG313" s="73"/>
    </row>
    <row r="314" spans="33:111" ht="15.75" hidden="1" customHeight="1">
      <c r="AG314" s="73"/>
      <c r="AH314" s="209"/>
      <c r="AI314" s="209"/>
      <c r="AJ314" s="209"/>
      <c r="AK314" s="209"/>
      <c r="AL314" s="181" t="str">
        <f t="shared" si="8"/>
        <v/>
      </c>
      <c r="AM314" s="181" t="str">
        <f t="shared" si="9"/>
        <v/>
      </c>
      <c r="AN314"/>
      <c r="AO314" s="209"/>
      <c r="AP314" s="148">
        <v>312</v>
      </c>
      <c r="AQ314" s="210"/>
      <c r="AR314" s="210"/>
      <c r="AS314" s="210"/>
      <c r="AT314" s="210"/>
      <c r="AU314" s="210"/>
      <c r="AV314" s="210"/>
      <c r="AW314" s="210"/>
      <c r="AX314" s="210"/>
      <c r="AY314" s="210"/>
      <c r="AZ314" s="210"/>
      <c r="BA314" s="210"/>
      <c r="BB314" s="210"/>
      <c r="BC314" s="210"/>
      <c r="BD314" s="210"/>
      <c r="BE314" s="210"/>
      <c r="BF314" s="210"/>
      <c r="BG314" s="210"/>
      <c r="BH314" s="210"/>
      <c r="BI314" s="210"/>
      <c r="BJ314" s="185" t="s">
        <v>5101</v>
      </c>
      <c r="BK314" s="210"/>
      <c r="BL314" s="210"/>
      <c r="BM314" s="210"/>
      <c r="BN314" s="210"/>
      <c r="BO314" s="210"/>
      <c r="BP314" s="210"/>
      <c r="BQ314" s="210"/>
      <c r="BR314" s="210"/>
      <c r="BS314" s="210"/>
      <c r="BT314" s="210"/>
      <c r="BU314" s="210"/>
      <c r="BV314" s="210"/>
      <c r="BW314" s="209"/>
      <c r="BX314" s="209"/>
      <c r="BY314" s="209"/>
      <c r="BZ314" s="211"/>
      <c r="CA314" s="211"/>
      <c r="CB314" s="211"/>
      <c r="CC314" s="211"/>
      <c r="CD314" s="211"/>
      <c r="CE314" s="211"/>
      <c r="CF314" s="211"/>
      <c r="CG314" s="211"/>
      <c r="CH314" s="211"/>
      <c r="CI314" s="211"/>
      <c r="CJ314" s="211"/>
      <c r="CK314" s="211"/>
      <c r="CL314" s="211"/>
      <c r="CM314" s="211"/>
      <c r="CN314" s="211"/>
      <c r="CO314" s="211"/>
      <c r="CP314" s="211"/>
      <c r="CQ314" s="211"/>
      <c r="CR314" s="211"/>
      <c r="CS314" s="187" t="s">
        <v>5102</v>
      </c>
      <c r="CT314" s="211"/>
      <c r="CU314" s="211"/>
      <c r="CV314" s="211"/>
      <c r="CW314" s="211"/>
      <c r="CX314" s="211"/>
      <c r="CY314" s="211"/>
      <c r="CZ314" s="211"/>
      <c r="DA314" s="211"/>
      <c r="DB314" s="211"/>
      <c r="DC314" s="211"/>
      <c r="DD314" s="211"/>
      <c r="DE314" s="211"/>
      <c r="DF314"/>
      <c r="DG314" s="73"/>
    </row>
    <row r="315" spans="33:111" ht="15.75" hidden="1" customHeight="1">
      <c r="AG315" s="73"/>
      <c r="AH315" s="209"/>
      <c r="AI315" s="209"/>
      <c r="AJ315" s="209"/>
      <c r="AK315" s="209"/>
      <c r="AL315" s="181" t="str">
        <f t="shared" si="8"/>
        <v/>
      </c>
      <c r="AM315" s="181" t="str">
        <f t="shared" si="9"/>
        <v/>
      </c>
      <c r="AN315"/>
      <c r="AO315" s="209"/>
      <c r="AP315" s="148">
        <v>313</v>
      </c>
      <c r="AQ315" s="210"/>
      <c r="AR315" s="210"/>
      <c r="AS315" s="210"/>
      <c r="AT315" s="210"/>
      <c r="AU315" s="210"/>
      <c r="AV315" s="210"/>
      <c r="AW315" s="210"/>
      <c r="AX315" s="210"/>
      <c r="AY315" s="210"/>
      <c r="AZ315" s="210"/>
      <c r="BA315" s="210"/>
      <c r="BB315" s="210"/>
      <c r="BC315" s="210"/>
      <c r="BD315" s="210"/>
      <c r="BE315" s="210"/>
      <c r="BF315" s="210"/>
      <c r="BG315" s="210"/>
      <c r="BH315" s="210"/>
      <c r="BI315" s="210"/>
      <c r="BJ315" s="185" t="s">
        <v>5103</v>
      </c>
      <c r="BK315" s="210"/>
      <c r="BL315" s="210"/>
      <c r="BM315" s="210"/>
      <c r="BN315" s="210"/>
      <c r="BO315" s="210"/>
      <c r="BP315" s="210"/>
      <c r="BQ315" s="210"/>
      <c r="BR315" s="210"/>
      <c r="BS315" s="210"/>
      <c r="BT315" s="210"/>
      <c r="BU315" s="210"/>
      <c r="BV315" s="210"/>
      <c r="BW315" s="209"/>
      <c r="BX315" s="209"/>
      <c r="BY315" s="209"/>
      <c r="BZ315" s="211"/>
      <c r="CA315" s="211"/>
      <c r="CB315" s="211"/>
      <c r="CC315" s="211"/>
      <c r="CD315" s="211"/>
      <c r="CE315" s="211"/>
      <c r="CF315" s="211"/>
      <c r="CG315" s="211"/>
      <c r="CH315" s="211"/>
      <c r="CI315" s="211"/>
      <c r="CJ315" s="211"/>
      <c r="CK315" s="211"/>
      <c r="CL315" s="211"/>
      <c r="CM315" s="211"/>
      <c r="CN315" s="211"/>
      <c r="CO315" s="211"/>
      <c r="CP315" s="211"/>
      <c r="CQ315" s="211"/>
      <c r="CR315" s="211"/>
      <c r="CS315" s="187" t="s">
        <v>5104</v>
      </c>
      <c r="CT315" s="211"/>
      <c r="CU315" s="211"/>
      <c r="CV315" s="211"/>
      <c r="CW315" s="211"/>
      <c r="CX315" s="211"/>
      <c r="CY315" s="211"/>
      <c r="CZ315" s="211"/>
      <c r="DA315" s="211"/>
      <c r="DB315" s="211"/>
      <c r="DC315" s="211"/>
      <c r="DD315" s="211"/>
      <c r="DE315" s="211"/>
      <c r="DF315"/>
      <c r="DG315" s="73"/>
    </row>
    <row r="316" spans="33:111" ht="15.75" hidden="1" customHeight="1">
      <c r="AG316" s="73"/>
      <c r="AH316" s="209"/>
      <c r="AI316" s="209"/>
      <c r="AJ316" s="209"/>
      <c r="AK316" s="209"/>
      <c r="AL316" s="181" t="str">
        <f t="shared" si="8"/>
        <v/>
      </c>
      <c r="AM316" s="181" t="str">
        <f t="shared" si="9"/>
        <v/>
      </c>
      <c r="AN316"/>
      <c r="AO316" s="209"/>
      <c r="AP316" s="148">
        <v>314</v>
      </c>
      <c r="AQ316" s="210"/>
      <c r="AR316" s="210"/>
      <c r="AS316" s="210"/>
      <c r="AT316" s="210"/>
      <c r="AU316" s="210"/>
      <c r="AV316" s="210"/>
      <c r="AW316" s="210"/>
      <c r="AX316" s="210"/>
      <c r="AY316" s="210"/>
      <c r="AZ316" s="210"/>
      <c r="BA316" s="210"/>
      <c r="BB316" s="210"/>
      <c r="BC316" s="210"/>
      <c r="BD316" s="210"/>
      <c r="BE316" s="210"/>
      <c r="BF316" s="210"/>
      <c r="BG316" s="210"/>
      <c r="BH316" s="210"/>
      <c r="BI316" s="210"/>
      <c r="BJ316" s="185" t="s">
        <v>5105</v>
      </c>
      <c r="BK316" s="210"/>
      <c r="BL316" s="210"/>
      <c r="BM316" s="210"/>
      <c r="BN316" s="210"/>
      <c r="BO316" s="210"/>
      <c r="BP316" s="210"/>
      <c r="BQ316" s="210"/>
      <c r="BR316" s="210"/>
      <c r="BS316" s="210"/>
      <c r="BT316" s="210"/>
      <c r="BU316" s="210"/>
      <c r="BV316" s="210"/>
      <c r="BW316" s="209"/>
      <c r="BX316" s="209"/>
      <c r="BY316" s="209"/>
      <c r="BZ316" s="211"/>
      <c r="CA316" s="211"/>
      <c r="CB316" s="211"/>
      <c r="CC316" s="211"/>
      <c r="CD316" s="211"/>
      <c r="CE316" s="211"/>
      <c r="CF316" s="211"/>
      <c r="CG316" s="211"/>
      <c r="CH316" s="211"/>
      <c r="CI316" s="211"/>
      <c r="CJ316" s="211"/>
      <c r="CK316" s="211"/>
      <c r="CL316" s="211"/>
      <c r="CM316" s="211"/>
      <c r="CN316" s="211"/>
      <c r="CO316" s="211"/>
      <c r="CP316" s="211"/>
      <c r="CQ316" s="211"/>
      <c r="CR316" s="211"/>
      <c r="CS316" s="187" t="s">
        <v>5106</v>
      </c>
      <c r="CT316" s="211"/>
      <c r="CU316" s="211"/>
      <c r="CV316" s="211"/>
      <c r="CW316" s="211"/>
      <c r="CX316" s="211"/>
      <c r="CY316" s="211"/>
      <c r="CZ316" s="211"/>
      <c r="DA316" s="211"/>
      <c r="DB316" s="211"/>
      <c r="DC316" s="211"/>
      <c r="DD316" s="211"/>
      <c r="DE316" s="211"/>
      <c r="DF316"/>
      <c r="DG316" s="73"/>
    </row>
    <row r="317" spans="33:111" ht="15.75" hidden="1" customHeight="1">
      <c r="AG317" s="73"/>
      <c r="AH317" s="209"/>
      <c r="AI317" s="209"/>
      <c r="AJ317" s="209"/>
      <c r="AK317" s="209"/>
      <c r="AL317" s="181" t="str">
        <f t="shared" si="8"/>
        <v/>
      </c>
      <c r="AM317" s="181" t="str">
        <f t="shared" si="9"/>
        <v/>
      </c>
      <c r="AN317"/>
      <c r="AO317" s="209"/>
      <c r="AP317" s="148">
        <v>315</v>
      </c>
      <c r="AQ317" s="210"/>
      <c r="AR317" s="210"/>
      <c r="AS317" s="210"/>
      <c r="AT317" s="210"/>
      <c r="AU317" s="210"/>
      <c r="AV317" s="210"/>
      <c r="AW317" s="210"/>
      <c r="AX317" s="210"/>
      <c r="AY317" s="210"/>
      <c r="AZ317" s="210"/>
      <c r="BA317" s="210"/>
      <c r="BB317" s="210"/>
      <c r="BC317" s="210"/>
      <c r="BD317" s="210"/>
      <c r="BE317" s="210"/>
      <c r="BF317" s="210"/>
      <c r="BG317" s="210"/>
      <c r="BH317" s="210"/>
      <c r="BI317" s="210"/>
      <c r="BJ317" s="185" t="s">
        <v>5107</v>
      </c>
      <c r="BK317" s="210"/>
      <c r="BL317" s="210"/>
      <c r="BM317" s="210"/>
      <c r="BN317" s="210"/>
      <c r="BO317" s="210"/>
      <c r="BP317" s="210"/>
      <c r="BQ317" s="210"/>
      <c r="BR317" s="210"/>
      <c r="BS317" s="210"/>
      <c r="BT317" s="210"/>
      <c r="BU317" s="210"/>
      <c r="BV317" s="210"/>
      <c r="BW317" s="209"/>
      <c r="BX317" s="209"/>
      <c r="BY317" s="209"/>
      <c r="BZ317" s="211"/>
      <c r="CA317" s="211"/>
      <c r="CB317" s="211"/>
      <c r="CC317" s="211"/>
      <c r="CD317" s="211"/>
      <c r="CE317" s="211"/>
      <c r="CF317" s="211"/>
      <c r="CG317" s="211"/>
      <c r="CH317" s="211"/>
      <c r="CI317" s="211"/>
      <c r="CJ317" s="211"/>
      <c r="CK317" s="211"/>
      <c r="CL317" s="211"/>
      <c r="CM317" s="211"/>
      <c r="CN317" s="211"/>
      <c r="CO317" s="211"/>
      <c r="CP317" s="211"/>
      <c r="CQ317" s="211"/>
      <c r="CR317" s="211"/>
      <c r="CS317" s="187" t="s">
        <v>5108</v>
      </c>
      <c r="CT317" s="211"/>
      <c r="CU317" s="211"/>
      <c r="CV317" s="211"/>
      <c r="CW317" s="211"/>
      <c r="CX317" s="211"/>
      <c r="CY317" s="211"/>
      <c r="CZ317" s="211"/>
      <c r="DA317" s="211"/>
      <c r="DB317" s="211"/>
      <c r="DC317" s="211"/>
      <c r="DD317" s="211"/>
      <c r="DE317" s="211"/>
      <c r="DF317"/>
      <c r="DG317" s="73"/>
    </row>
    <row r="318" spans="33:111" ht="15.75" hidden="1" customHeight="1">
      <c r="AG318" s="73"/>
      <c r="AH318" s="209"/>
      <c r="AI318" s="209"/>
      <c r="AJ318" s="209"/>
      <c r="AK318" s="209"/>
      <c r="AL318" s="181" t="str">
        <f t="shared" si="8"/>
        <v/>
      </c>
      <c r="AM318" s="181" t="str">
        <f t="shared" si="9"/>
        <v/>
      </c>
      <c r="AN318"/>
      <c r="AO318" s="209"/>
      <c r="AP318" s="148">
        <v>316</v>
      </c>
      <c r="AQ318" s="210"/>
      <c r="AR318" s="210"/>
      <c r="AS318" s="210"/>
      <c r="AT318" s="210"/>
      <c r="AU318" s="210"/>
      <c r="AV318" s="210"/>
      <c r="AW318" s="210"/>
      <c r="AX318" s="210"/>
      <c r="AY318" s="210"/>
      <c r="AZ318" s="210"/>
      <c r="BA318" s="210"/>
      <c r="BB318" s="210"/>
      <c r="BC318" s="210"/>
      <c r="BD318" s="210"/>
      <c r="BE318" s="210"/>
      <c r="BF318" s="210"/>
      <c r="BG318" s="210"/>
      <c r="BH318" s="210"/>
      <c r="BI318" s="210"/>
      <c r="BJ318" s="185" t="s">
        <v>5109</v>
      </c>
      <c r="BK318" s="210"/>
      <c r="BL318" s="210"/>
      <c r="BM318" s="210"/>
      <c r="BN318" s="210"/>
      <c r="BO318" s="210"/>
      <c r="BP318" s="210"/>
      <c r="BQ318" s="210"/>
      <c r="BR318" s="210"/>
      <c r="BS318" s="210"/>
      <c r="BT318" s="210"/>
      <c r="BU318" s="210"/>
      <c r="BV318" s="210"/>
      <c r="BW318" s="209"/>
      <c r="BX318" s="209"/>
      <c r="BY318" s="209"/>
      <c r="BZ318" s="211"/>
      <c r="CA318" s="211"/>
      <c r="CB318" s="211"/>
      <c r="CC318" s="211"/>
      <c r="CD318" s="211"/>
      <c r="CE318" s="211"/>
      <c r="CF318" s="211"/>
      <c r="CG318" s="211"/>
      <c r="CH318" s="211"/>
      <c r="CI318" s="211"/>
      <c r="CJ318" s="211"/>
      <c r="CK318" s="211"/>
      <c r="CL318" s="211"/>
      <c r="CM318" s="211"/>
      <c r="CN318" s="211"/>
      <c r="CO318" s="211"/>
      <c r="CP318" s="211"/>
      <c r="CQ318" s="211"/>
      <c r="CR318" s="211"/>
      <c r="CS318" s="187" t="s">
        <v>5110</v>
      </c>
      <c r="CT318" s="211"/>
      <c r="CU318" s="211"/>
      <c r="CV318" s="211"/>
      <c r="CW318" s="211"/>
      <c r="CX318" s="211"/>
      <c r="CY318" s="211"/>
      <c r="CZ318" s="211"/>
      <c r="DA318" s="211"/>
      <c r="DB318" s="211"/>
      <c r="DC318" s="211"/>
      <c r="DD318" s="211"/>
      <c r="DE318" s="211"/>
      <c r="DF318"/>
      <c r="DG318" s="73"/>
    </row>
    <row r="319" spans="33:111" ht="15.75" hidden="1" customHeight="1">
      <c r="AG319" s="73"/>
      <c r="AH319" s="209"/>
      <c r="AI319" s="209"/>
      <c r="AJ319" s="209"/>
      <c r="AK319" s="209"/>
      <c r="AL319" s="181" t="str">
        <f t="shared" si="8"/>
        <v/>
      </c>
      <c r="AM319" s="181" t="str">
        <f t="shared" si="9"/>
        <v/>
      </c>
      <c r="AN319"/>
      <c r="AO319" s="209"/>
      <c r="AP319" s="148">
        <v>317</v>
      </c>
      <c r="AQ319" s="210"/>
      <c r="AR319" s="210"/>
      <c r="AS319" s="210"/>
      <c r="AT319" s="210"/>
      <c r="AU319" s="210"/>
      <c r="AV319" s="210"/>
      <c r="AW319" s="210"/>
      <c r="AX319" s="210"/>
      <c r="AY319" s="210"/>
      <c r="AZ319" s="210"/>
      <c r="BA319" s="210"/>
      <c r="BB319" s="210"/>
      <c r="BC319" s="210"/>
      <c r="BD319" s="210"/>
      <c r="BE319" s="210"/>
      <c r="BF319" s="210"/>
      <c r="BG319" s="210"/>
      <c r="BH319" s="210"/>
      <c r="BI319" s="210"/>
      <c r="BJ319" s="185" t="s">
        <v>5111</v>
      </c>
      <c r="BK319" s="210"/>
      <c r="BL319" s="210"/>
      <c r="BM319" s="210"/>
      <c r="BN319" s="210"/>
      <c r="BO319" s="210"/>
      <c r="BP319" s="210"/>
      <c r="BQ319" s="210"/>
      <c r="BR319" s="210"/>
      <c r="BS319" s="210"/>
      <c r="BT319" s="210"/>
      <c r="BU319" s="210"/>
      <c r="BV319" s="210"/>
      <c r="BW319" s="209"/>
      <c r="BX319" s="209"/>
      <c r="BY319" s="209"/>
      <c r="BZ319" s="211"/>
      <c r="CA319" s="211"/>
      <c r="CB319" s="211"/>
      <c r="CC319" s="211"/>
      <c r="CD319" s="211"/>
      <c r="CE319" s="211"/>
      <c r="CF319" s="211"/>
      <c r="CG319" s="211"/>
      <c r="CH319" s="211"/>
      <c r="CI319" s="211"/>
      <c r="CJ319" s="211"/>
      <c r="CK319" s="211"/>
      <c r="CL319" s="211"/>
      <c r="CM319" s="211"/>
      <c r="CN319" s="211"/>
      <c r="CO319" s="211"/>
      <c r="CP319" s="211"/>
      <c r="CQ319" s="211"/>
      <c r="CR319" s="211"/>
      <c r="CS319" s="187" t="s">
        <v>5112</v>
      </c>
      <c r="CT319" s="211"/>
      <c r="CU319" s="211"/>
      <c r="CV319" s="211"/>
      <c r="CW319" s="211"/>
      <c r="CX319" s="211"/>
      <c r="CY319" s="211"/>
      <c r="CZ319" s="211"/>
      <c r="DA319" s="211"/>
      <c r="DB319" s="211"/>
      <c r="DC319" s="211"/>
      <c r="DD319" s="211"/>
      <c r="DE319" s="211"/>
      <c r="DF319"/>
      <c r="DG319" s="73"/>
    </row>
    <row r="320" spans="33:111" ht="15.75" hidden="1" customHeight="1">
      <c r="AG320" s="73"/>
      <c r="AH320" s="209"/>
      <c r="AI320" s="209"/>
      <c r="AJ320" s="209"/>
      <c r="AK320" s="209"/>
      <c r="AL320" s="181" t="str">
        <f t="shared" si="8"/>
        <v/>
      </c>
      <c r="AM320" s="181" t="str">
        <f t="shared" si="9"/>
        <v/>
      </c>
      <c r="AN320"/>
      <c r="AO320" s="209"/>
      <c r="AP320" s="148">
        <v>318</v>
      </c>
      <c r="AQ320" s="210"/>
      <c r="AR320" s="210"/>
      <c r="AS320" s="210"/>
      <c r="AT320" s="210"/>
      <c r="AU320" s="210"/>
      <c r="AV320" s="210"/>
      <c r="AW320" s="210"/>
      <c r="AX320" s="210"/>
      <c r="AY320" s="210"/>
      <c r="AZ320" s="210"/>
      <c r="BA320" s="210"/>
      <c r="BB320" s="210"/>
      <c r="BC320" s="210"/>
      <c r="BD320" s="210"/>
      <c r="BE320" s="210"/>
      <c r="BF320" s="210"/>
      <c r="BG320" s="210"/>
      <c r="BH320" s="210"/>
      <c r="BI320" s="210"/>
      <c r="BJ320" s="185" t="s">
        <v>5113</v>
      </c>
      <c r="BK320" s="210"/>
      <c r="BL320" s="210"/>
      <c r="BM320" s="210"/>
      <c r="BN320" s="210"/>
      <c r="BO320" s="210"/>
      <c r="BP320" s="210"/>
      <c r="BQ320" s="210"/>
      <c r="BR320" s="210"/>
      <c r="BS320" s="210"/>
      <c r="BT320" s="210"/>
      <c r="BU320" s="210"/>
      <c r="BV320" s="210"/>
      <c r="BW320" s="209"/>
      <c r="BX320" s="209"/>
      <c r="BY320" s="209"/>
      <c r="BZ320" s="211"/>
      <c r="CA320" s="211"/>
      <c r="CB320" s="211"/>
      <c r="CC320" s="211"/>
      <c r="CD320" s="211"/>
      <c r="CE320" s="211"/>
      <c r="CF320" s="211"/>
      <c r="CG320" s="211"/>
      <c r="CH320" s="211"/>
      <c r="CI320" s="211"/>
      <c r="CJ320" s="211"/>
      <c r="CK320" s="211"/>
      <c r="CL320" s="211"/>
      <c r="CM320" s="211"/>
      <c r="CN320" s="211"/>
      <c r="CO320" s="211"/>
      <c r="CP320" s="211"/>
      <c r="CQ320" s="211"/>
      <c r="CR320" s="211"/>
      <c r="CS320" s="187" t="s">
        <v>5114</v>
      </c>
      <c r="CT320" s="211"/>
      <c r="CU320" s="211"/>
      <c r="CV320" s="211"/>
      <c r="CW320" s="211"/>
      <c r="CX320" s="211"/>
      <c r="CY320" s="211"/>
      <c r="CZ320" s="211"/>
      <c r="DA320" s="211"/>
      <c r="DB320" s="211"/>
      <c r="DC320" s="211"/>
      <c r="DD320" s="211"/>
      <c r="DE320" s="211"/>
      <c r="DF320"/>
      <c r="DG320" s="73"/>
    </row>
    <row r="321" spans="33:111" ht="15.75" hidden="1" customHeight="1">
      <c r="AG321" s="73"/>
      <c r="AH321" s="209"/>
      <c r="AI321" s="209"/>
      <c r="AJ321" s="209"/>
      <c r="AK321" s="209"/>
      <c r="AL321" s="181" t="str">
        <f t="shared" si="8"/>
        <v/>
      </c>
      <c r="AM321" s="181" t="str">
        <f t="shared" si="9"/>
        <v/>
      </c>
      <c r="AN321"/>
      <c r="AO321" s="209"/>
      <c r="AP321" s="148">
        <v>319</v>
      </c>
      <c r="AQ321" s="210"/>
      <c r="AR321" s="210"/>
      <c r="AS321" s="210"/>
      <c r="AT321" s="210"/>
      <c r="AU321" s="210"/>
      <c r="AV321" s="210"/>
      <c r="AW321" s="210"/>
      <c r="AX321" s="210"/>
      <c r="AY321" s="210"/>
      <c r="AZ321" s="210"/>
      <c r="BA321" s="210"/>
      <c r="BB321" s="210"/>
      <c r="BC321" s="210"/>
      <c r="BD321" s="210"/>
      <c r="BE321" s="210"/>
      <c r="BF321" s="210"/>
      <c r="BG321" s="210"/>
      <c r="BH321" s="210"/>
      <c r="BI321" s="210"/>
      <c r="BJ321" s="185" t="s">
        <v>5115</v>
      </c>
      <c r="BK321" s="210"/>
      <c r="BL321" s="210"/>
      <c r="BM321" s="210"/>
      <c r="BN321" s="210"/>
      <c r="BO321" s="210"/>
      <c r="BP321" s="210"/>
      <c r="BQ321" s="210"/>
      <c r="BR321" s="210"/>
      <c r="BS321" s="210"/>
      <c r="BT321" s="210"/>
      <c r="BU321" s="210"/>
      <c r="BV321" s="210"/>
      <c r="BW321" s="209"/>
      <c r="BX321" s="209"/>
      <c r="BY321" s="209"/>
      <c r="BZ321" s="211"/>
      <c r="CA321" s="211"/>
      <c r="CB321" s="211"/>
      <c r="CC321" s="211"/>
      <c r="CD321" s="211"/>
      <c r="CE321" s="211"/>
      <c r="CF321" s="211"/>
      <c r="CG321" s="211"/>
      <c r="CH321" s="211"/>
      <c r="CI321" s="211"/>
      <c r="CJ321" s="211"/>
      <c r="CK321" s="211"/>
      <c r="CL321" s="211"/>
      <c r="CM321" s="211"/>
      <c r="CN321" s="211"/>
      <c r="CO321" s="211"/>
      <c r="CP321" s="211"/>
      <c r="CQ321" s="211"/>
      <c r="CR321" s="211"/>
      <c r="CS321" s="232" t="s">
        <v>5116</v>
      </c>
      <c r="CT321" s="211"/>
      <c r="CU321" s="211"/>
      <c r="CV321" s="211"/>
      <c r="CW321" s="211"/>
      <c r="CX321" s="211"/>
      <c r="CY321" s="211"/>
      <c r="CZ321" s="211"/>
      <c r="DA321" s="211"/>
      <c r="DB321" s="211"/>
      <c r="DC321" s="211"/>
      <c r="DD321" s="211"/>
      <c r="DE321" s="211"/>
      <c r="DF321"/>
      <c r="DG321" s="73"/>
    </row>
    <row r="322" spans="33:111" ht="15.75" hidden="1" customHeight="1">
      <c r="AG322" s="73"/>
      <c r="AH322" s="209"/>
      <c r="AI322" s="209"/>
      <c r="AJ322" s="209"/>
      <c r="AK322" s="209"/>
      <c r="AL322" s="181" t="str">
        <f t="shared" si="8"/>
        <v/>
      </c>
      <c r="AM322" s="181" t="str">
        <f t="shared" si="9"/>
        <v/>
      </c>
      <c r="AN322"/>
      <c r="AO322" s="209"/>
      <c r="AP322" s="148">
        <v>320</v>
      </c>
      <c r="AQ322" s="210"/>
      <c r="AR322" s="210"/>
      <c r="AS322" s="210"/>
      <c r="AT322" s="210"/>
      <c r="AU322" s="210"/>
      <c r="AV322" s="210"/>
      <c r="AW322" s="210"/>
      <c r="AX322" s="210"/>
      <c r="AY322" s="210"/>
      <c r="AZ322" s="210"/>
      <c r="BA322" s="210"/>
      <c r="BB322" s="210"/>
      <c r="BC322" s="210"/>
      <c r="BD322" s="210"/>
      <c r="BE322" s="210"/>
      <c r="BF322" s="210"/>
      <c r="BG322" s="210"/>
      <c r="BH322" s="210"/>
      <c r="BI322" s="210"/>
      <c r="BJ322" s="185" t="s">
        <v>5117</v>
      </c>
      <c r="BK322" s="210"/>
      <c r="BL322" s="210"/>
      <c r="BM322" s="210"/>
      <c r="BN322" s="210"/>
      <c r="BO322" s="210"/>
      <c r="BP322" s="210"/>
      <c r="BQ322" s="210"/>
      <c r="BR322" s="210"/>
      <c r="BS322" s="210"/>
      <c r="BT322" s="210"/>
      <c r="BU322" s="210"/>
      <c r="BV322" s="210"/>
      <c r="BW322" s="209"/>
      <c r="BX322" s="209"/>
      <c r="BY322" s="209"/>
      <c r="BZ322" s="211"/>
      <c r="CA322" s="211"/>
      <c r="CB322" s="211"/>
      <c r="CC322" s="211"/>
      <c r="CD322" s="211"/>
      <c r="CE322" s="211"/>
      <c r="CF322" s="211"/>
      <c r="CG322" s="211"/>
      <c r="CH322" s="211"/>
      <c r="CI322" s="211"/>
      <c r="CJ322" s="211"/>
      <c r="CK322" s="211"/>
      <c r="CL322" s="211"/>
      <c r="CM322" s="211"/>
      <c r="CN322" s="211"/>
      <c r="CO322" s="211"/>
      <c r="CP322" s="211"/>
      <c r="CQ322" s="211"/>
      <c r="CR322" s="211"/>
      <c r="CS322" s="232" t="s">
        <v>5118</v>
      </c>
      <c r="CT322" s="211"/>
      <c r="CU322" s="211"/>
      <c r="CV322" s="211"/>
      <c r="CW322" s="211"/>
      <c r="CX322" s="211"/>
      <c r="CY322" s="211"/>
      <c r="CZ322" s="211"/>
      <c r="DA322" s="211"/>
      <c r="DB322" s="211"/>
      <c r="DC322" s="211"/>
      <c r="DD322" s="211"/>
      <c r="DE322" s="211"/>
      <c r="DF322"/>
      <c r="DG322" s="73"/>
    </row>
    <row r="323" spans="33:111" ht="15.75" hidden="1" customHeight="1">
      <c r="AG323" s="73"/>
      <c r="AH323" s="209"/>
      <c r="AI323" s="209"/>
      <c r="AJ323" s="209"/>
      <c r="AK323" s="209"/>
      <c r="AL323" s="181" t="str">
        <f t="shared" si="8"/>
        <v/>
      </c>
      <c r="AM323" s="181" t="str">
        <f t="shared" si="9"/>
        <v/>
      </c>
      <c r="AN323"/>
      <c r="AO323" s="209"/>
      <c r="AP323" s="148">
        <v>321</v>
      </c>
      <c r="AQ323" s="210"/>
      <c r="AR323" s="210"/>
      <c r="AS323" s="210"/>
      <c r="AT323" s="210"/>
      <c r="AU323" s="210"/>
      <c r="AV323" s="210"/>
      <c r="AW323" s="210"/>
      <c r="AX323" s="210"/>
      <c r="AY323" s="210"/>
      <c r="AZ323" s="210"/>
      <c r="BA323" s="210"/>
      <c r="BB323" s="210"/>
      <c r="BC323" s="210"/>
      <c r="BD323" s="210"/>
      <c r="BE323" s="210"/>
      <c r="BF323" s="210"/>
      <c r="BG323" s="210"/>
      <c r="BH323" s="210"/>
      <c r="BI323" s="210"/>
      <c r="BJ323" s="185" t="s">
        <v>5119</v>
      </c>
      <c r="BK323" s="210"/>
      <c r="BL323" s="210"/>
      <c r="BM323" s="210"/>
      <c r="BN323" s="210"/>
      <c r="BO323" s="210"/>
      <c r="BP323" s="210"/>
      <c r="BQ323" s="210"/>
      <c r="BR323" s="210"/>
      <c r="BS323" s="210"/>
      <c r="BT323" s="210"/>
      <c r="BU323" s="210"/>
      <c r="BV323" s="210"/>
      <c r="BW323" s="209"/>
      <c r="BX323" s="209"/>
      <c r="BY323" s="209"/>
      <c r="BZ323" s="211"/>
      <c r="CA323" s="211"/>
      <c r="CB323" s="211"/>
      <c r="CC323" s="211"/>
      <c r="CD323" s="211"/>
      <c r="CE323" s="211"/>
      <c r="CF323" s="211"/>
      <c r="CG323" s="211"/>
      <c r="CH323" s="211"/>
      <c r="CI323" s="211"/>
      <c r="CJ323" s="211"/>
      <c r="CK323" s="211"/>
      <c r="CL323" s="211"/>
      <c r="CM323" s="211"/>
      <c r="CN323" s="211"/>
      <c r="CO323" s="211"/>
      <c r="CP323" s="211"/>
      <c r="CQ323" s="211"/>
      <c r="CR323" s="211"/>
      <c r="CS323" s="187" t="s">
        <v>5120</v>
      </c>
      <c r="CT323" s="211"/>
      <c r="CU323" s="211"/>
      <c r="CV323" s="211"/>
      <c r="CW323" s="211"/>
      <c r="CX323" s="211"/>
      <c r="CY323" s="211"/>
      <c r="CZ323" s="211"/>
      <c r="DA323" s="211"/>
      <c r="DB323" s="211"/>
      <c r="DC323" s="211"/>
      <c r="DD323" s="211"/>
      <c r="DE323" s="211"/>
      <c r="DF323"/>
      <c r="DG323" s="73"/>
    </row>
    <row r="324" spans="33:111" ht="15.75" hidden="1" customHeight="1">
      <c r="AG324" s="73"/>
      <c r="AH324" s="209"/>
      <c r="AI324" s="209"/>
      <c r="AJ324" s="209"/>
      <c r="AK324" s="209"/>
      <c r="AL324" s="181" t="str">
        <f t="shared" ref="AL324:AL387" si="10">IFERROR(IF(HLOOKUP($N$10, $BZ$3:$DE$574, $AP324, FALSE )="", "", HLOOKUP($N$10, $BZ$3:$DE$574, $AP324, FALSE)), "")</f>
        <v/>
      </c>
      <c r="AM324" s="181" t="str">
        <f t="shared" ref="AM324:AM387" si="11">IFERROR(IF(AL324="", "", HLOOKUP($N$10, $AQ$3:$BV$574, AP324, FALSE)), "")</f>
        <v/>
      </c>
      <c r="AN324"/>
      <c r="AO324" s="209"/>
      <c r="AP324" s="148">
        <v>322</v>
      </c>
      <c r="AQ324" s="210"/>
      <c r="AR324" s="210"/>
      <c r="AS324" s="210"/>
      <c r="AT324" s="210"/>
      <c r="AU324" s="210"/>
      <c r="AV324" s="210"/>
      <c r="AW324" s="210"/>
      <c r="AX324" s="210"/>
      <c r="AY324" s="210"/>
      <c r="AZ324" s="210"/>
      <c r="BA324" s="210"/>
      <c r="BB324" s="210"/>
      <c r="BC324" s="210"/>
      <c r="BD324" s="210"/>
      <c r="BE324" s="210"/>
      <c r="BF324" s="210"/>
      <c r="BG324" s="210"/>
      <c r="BH324" s="210"/>
      <c r="BI324" s="210"/>
      <c r="BJ324" s="185" t="s">
        <v>5121</v>
      </c>
      <c r="BK324" s="210"/>
      <c r="BL324" s="210"/>
      <c r="BM324" s="210"/>
      <c r="BN324" s="210"/>
      <c r="BO324" s="210"/>
      <c r="BP324" s="210"/>
      <c r="BQ324" s="210"/>
      <c r="BR324" s="210"/>
      <c r="BS324" s="210"/>
      <c r="BT324" s="210"/>
      <c r="BU324" s="210"/>
      <c r="BV324" s="210"/>
      <c r="BW324" s="209"/>
      <c r="BX324" s="209"/>
      <c r="BY324" s="209"/>
      <c r="BZ324" s="211"/>
      <c r="CA324" s="211"/>
      <c r="CB324" s="211"/>
      <c r="CC324" s="211"/>
      <c r="CD324" s="211"/>
      <c r="CE324" s="211"/>
      <c r="CF324" s="211"/>
      <c r="CG324" s="211"/>
      <c r="CH324" s="211"/>
      <c r="CI324" s="211"/>
      <c r="CJ324" s="211"/>
      <c r="CK324" s="211"/>
      <c r="CL324" s="211"/>
      <c r="CM324" s="211"/>
      <c r="CN324" s="211"/>
      <c r="CO324" s="211"/>
      <c r="CP324" s="211"/>
      <c r="CQ324" s="211"/>
      <c r="CR324" s="211"/>
      <c r="CS324" s="187" t="s">
        <v>5122</v>
      </c>
      <c r="CT324" s="211"/>
      <c r="CU324" s="211"/>
      <c r="CV324" s="211"/>
      <c r="CW324" s="211"/>
      <c r="CX324" s="211"/>
      <c r="CY324" s="211"/>
      <c r="CZ324" s="211"/>
      <c r="DA324" s="211"/>
      <c r="DB324" s="211"/>
      <c r="DC324" s="211"/>
      <c r="DD324" s="211"/>
      <c r="DE324" s="211"/>
      <c r="DF324"/>
      <c r="DG324" s="73"/>
    </row>
    <row r="325" spans="33:111" ht="15.75" hidden="1" customHeight="1">
      <c r="AG325" s="73"/>
      <c r="AH325" s="233"/>
      <c r="AI325" s="233"/>
      <c r="AJ325" s="233"/>
      <c r="AK325" s="233"/>
      <c r="AL325" s="181" t="str">
        <f t="shared" si="10"/>
        <v/>
      </c>
      <c r="AM325" s="181" t="str">
        <f t="shared" si="11"/>
        <v/>
      </c>
      <c r="AN325"/>
      <c r="AO325" s="233"/>
      <c r="AP325" s="148">
        <v>323</v>
      </c>
      <c r="AQ325" s="234"/>
      <c r="AR325" s="234"/>
      <c r="AS325" s="234"/>
      <c r="AT325" s="234"/>
      <c r="AU325" s="234"/>
      <c r="AV325" s="234"/>
      <c r="AW325" s="234"/>
      <c r="AX325" s="234"/>
      <c r="AY325" s="234"/>
      <c r="AZ325" s="234"/>
      <c r="BA325" s="234"/>
      <c r="BB325" s="234"/>
      <c r="BC325" s="234"/>
      <c r="BD325" s="234"/>
      <c r="BE325" s="234"/>
      <c r="BF325" s="234"/>
      <c r="BG325" s="234"/>
      <c r="BH325" s="234"/>
      <c r="BI325" s="234"/>
      <c r="BJ325" s="185" t="s">
        <v>5123</v>
      </c>
      <c r="BK325" s="234"/>
      <c r="BL325" s="234"/>
      <c r="BM325" s="234"/>
      <c r="BN325" s="234"/>
      <c r="BO325" s="234"/>
      <c r="BP325" s="234"/>
      <c r="BQ325" s="234"/>
      <c r="BR325" s="234"/>
      <c r="BS325" s="234"/>
      <c r="BT325" s="234"/>
      <c r="BU325" s="234"/>
      <c r="BV325" s="234"/>
      <c r="BW325" s="233"/>
      <c r="BX325" s="233"/>
      <c r="BY325" s="233"/>
      <c r="BZ325" s="235"/>
      <c r="CA325" s="235"/>
      <c r="CB325" s="235"/>
      <c r="CC325" s="235"/>
      <c r="CD325" s="235"/>
      <c r="CE325" s="235"/>
      <c r="CF325" s="235"/>
      <c r="CG325" s="235"/>
      <c r="CH325" s="235"/>
      <c r="CI325" s="235"/>
      <c r="CJ325" s="235"/>
      <c r="CK325" s="235"/>
      <c r="CL325" s="235"/>
      <c r="CM325" s="235"/>
      <c r="CN325" s="235"/>
      <c r="CO325" s="235"/>
      <c r="CP325" s="235"/>
      <c r="CQ325" s="235"/>
      <c r="CR325" s="235"/>
      <c r="CS325" s="187" t="s">
        <v>5124</v>
      </c>
      <c r="CT325" s="235"/>
      <c r="CU325" s="235"/>
      <c r="CV325" s="235"/>
      <c r="CW325" s="235"/>
      <c r="CX325" s="235"/>
      <c r="CY325" s="235"/>
      <c r="CZ325" s="235"/>
      <c r="DA325" s="235"/>
      <c r="DB325" s="235"/>
      <c r="DC325" s="235"/>
      <c r="DD325" s="235"/>
      <c r="DE325" s="235"/>
      <c r="DF325"/>
      <c r="DG325" s="73"/>
    </row>
    <row r="326" spans="33:111" ht="15.75" hidden="1" customHeight="1">
      <c r="AG326" s="73"/>
      <c r="AH326" s="233"/>
      <c r="AI326" s="233"/>
      <c r="AJ326" s="233"/>
      <c r="AK326" s="233"/>
      <c r="AL326" s="181" t="str">
        <f t="shared" si="10"/>
        <v/>
      </c>
      <c r="AM326" s="181" t="str">
        <f t="shared" si="11"/>
        <v/>
      </c>
      <c r="AN326"/>
      <c r="AO326" s="233"/>
      <c r="AP326" s="148">
        <v>324</v>
      </c>
      <c r="AQ326" s="234"/>
      <c r="AR326" s="234"/>
      <c r="AS326" s="234"/>
      <c r="AT326" s="234"/>
      <c r="AU326" s="234"/>
      <c r="AV326" s="234"/>
      <c r="AW326" s="234"/>
      <c r="AX326" s="234"/>
      <c r="AY326" s="234"/>
      <c r="AZ326" s="234"/>
      <c r="BA326" s="234"/>
      <c r="BB326" s="234"/>
      <c r="BC326" s="234"/>
      <c r="BD326" s="234"/>
      <c r="BE326" s="234"/>
      <c r="BF326" s="234"/>
      <c r="BG326" s="234"/>
      <c r="BH326" s="234"/>
      <c r="BI326" s="234"/>
      <c r="BJ326" s="185" t="s">
        <v>5125</v>
      </c>
      <c r="BK326" s="234"/>
      <c r="BL326" s="234"/>
      <c r="BM326" s="234"/>
      <c r="BN326" s="234"/>
      <c r="BO326" s="234"/>
      <c r="BP326" s="234"/>
      <c r="BQ326" s="234"/>
      <c r="BR326" s="234"/>
      <c r="BS326" s="234"/>
      <c r="BT326" s="234"/>
      <c r="BU326" s="234"/>
      <c r="BV326" s="234"/>
      <c r="BW326" s="233"/>
      <c r="BX326" s="233"/>
      <c r="BY326" s="233"/>
      <c r="BZ326" s="235"/>
      <c r="CA326" s="235"/>
      <c r="CB326" s="235"/>
      <c r="CC326" s="235"/>
      <c r="CD326" s="235"/>
      <c r="CE326" s="235"/>
      <c r="CF326" s="235"/>
      <c r="CG326" s="235"/>
      <c r="CH326" s="235"/>
      <c r="CI326" s="235"/>
      <c r="CJ326" s="235"/>
      <c r="CK326" s="235"/>
      <c r="CL326" s="235"/>
      <c r="CM326" s="235"/>
      <c r="CN326" s="235"/>
      <c r="CO326" s="235"/>
      <c r="CP326" s="235"/>
      <c r="CQ326" s="235"/>
      <c r="CR326" s="235"/>
      <c r="CS326" s="187" t="s">
        <v>5126</v>
      </c>
      <c r="CT326" s="235"/>
      <c r="CU326" s="235"/>
      <c r="CV326" s="235"/>
      <c r="CW326" s="235"/>
      <c r="CX326" s="235"/>
      <c r="CY326" s="235"/>
      <c r="CZ326" s="235"/>
      <c r="DA326" s="235"/>
      <c r="DB326" s="235"/>
      <c r="DC326" s="235"/>
      <c r="DD326" s="235"/>
      <c r="DE326" s="235"/>
      <c r="DF326"/>
      <c r="DG326" s="73"/>
    </row>
    <row r="327" spans="33:111" ht="15.75" hidden="1" customHeight="1">
      <c r="AG327" s="73"/>
      <c r="AH327" s="209"/>
      <c r="AI327" s="209"/>
      <c r="AJ327" s="209"/>
      <c r="AK327" s="209"/>
      <c r="AL327" s="181" t="str">
        <f t="shared" si="10"/>
        <v/>
      </c>
      <c r="AM327" s="181" t="str">
        <f t="shared" si="11"/>
        <v/>
      </c>
      <c r="AN327"/>
      <c r="AO327" s="209"/>
      <c r="AP327" s="148">
        <v>325</v>
      </c>
      <c r="AQ327" s="210"/>
      <c r="AR327" s="210"/>
      <c r="AS327" s="210"/>
      <c r="AT327" s="210"/>
      <c r="AU327" s="210"/>
      <c r="AV327" s="210"/>
      <c r="AW327" s="210"/>
      <c r="AX327" s="210"/>
      <c r="AY327" s="210"/>
      <c r="AZ327" s="210"/>
      <c r="BA327" s="210"/>
      <c r="BB327" s="210"/>
      <c r="BC327" s="210"/>
      <c r="BD327" s="210"/>
      <c r="BE327" s="210"/>
      <c r="BF327" s="210"/>
      <c r="BG327" s="210"/>
      <c r="BH327" s="210"/>
      <c r="BI327" s="210"/>
      <c r="BJ327" s="185" t="s">
        <v>5127</v>
      </c>
      <c r="BK327" s="210"/>
      <c r="BL327" s="210"/>
      <c r="BM327" s="210"/>
      <c r="BN327" s="210"/>
      <c r="BO327" s="210"/>
      <c r="BP327" s="210"/>
      <c r="BQ327" s="210"/>
      <c r="BR327" s="210"/>
      <c r="BS327" s="210"/>
      <c r="BT327" s="210"/>
      <c r="BU327" s="210"/>
      <c r="BV327" s="210"/>
      <c r="BW327" s="209"/>
      <c r="BX327" s="209"/>
      <c r="BY327" s="209"/>
      <c r="BZ327" s="211"/>
      <c r="CA327" s="211"/>
      <c r="CB327" s="211"/>
      <c r="CC327" s="211"/>
      <c r="CD327" s="211"/>
      <c r="CE327" s="211"/>
      <c r="CF327" s="211"/>
      <c r="CG327" s="211"/>
      <c r="CH327" s="211"/>
      <c r="CI327" s="211"/>
      <c r="CJ327" s="211"/>
      <c r="CK327" s="211"/>
      <c r="CL327" s="211"/>
      <c r="CM327" s="211"/>
      <c r="CN327" s="211"/>
      <c r="CO327" s="211"/>
      <c r="CP327" s="211"/>
      <c r="CQ327" s="211"/>
      <c r="CR327" s="211"/>
      <c r="CS327" s="187" t="s">
        <v>5128</v>
      </c>
      <c r="CT327" s="211"/>
      <c r="CU327" s="211"/>
      <c r="CV327" s="211"/>
      <c r="CW327" s="211"/>
      <c r="CX327" s="211"/>
      <c r="CY327" s="211"/>
      <c r="CZ327" s="211"/>
      <c r="DA327" s="211"/>
      <c r="DB327" s="211"/>
      <c r="DC327" s="211"/>
      <c r="DD327" s="211"/>
      <c r="DE327" s="211"/>
      <c r="DF327"/>
      <c r="DG327" s="73"/>
    </row>
    <row r="328" spans="33:111" ht="15.75" hidden="1" customHeight="1">
      <c r="AG328" s="73"/>
      <c r="AH328" s="209"/>
      <c r="AI328" s="209"/>
      <c r="AJ328" s="209"/>
      <c r="AK328" s="209"/>
      <c r="AL328" s="181" t="str">
        <f t="shared" si="10"/>
        <v/>
      </c>
      <c r="AM328" s="181" t="str">
        <f t="shared" si="11"/>
        <v/>
      </c>
      <c r="AN328"/>
      <c r="AO328" s="209"/>
      <c r="AP328" s="148">
        <v>326</v>
      </c>
      <c r="AQ328" s="210"/>
      <c r="AR328" s="210"/>
      <c r="AS328" s="210"/>
      <c r="AT328" s="210"/>
      <c r="AU328" s="210"/>
      <c r="AV328" s="210"/>
      <c r="AW328" s="210"/>
      <c r="AX328" s="210"/>
      <c r="AY328" s="210"/>
      <c r="AZ328" s="210"/>
      <c r="BA328" s="210"/>
      <c r="BB328" s="210"/>
      <c r="BC328" s="210"/>
      <c r="BD328" s="210"/>
      <c r="BE328" s="210"/>
      <c r="BF328" s="210"/>
      <c r="BG328" s="210"/>
      <c r="BH328" s="210"/>
      <c r="BI328" s="210"/>
      <c r="BJ328" s="185" t="s">
        <v>5129</v>
      </c>
      <c r="BK328" s="210"/>
      <c r="BL328" s="210"/>
      <c r="BM328" s="210"/>
      <c r="BN328" s="210"/>
      <c r="BO328" s="210"/>
      <c r="BP328" s="210"/>
      <c r="BQ328" s="210"/>
      <c r="BR328" s="210"/>
      <c r="BS328" s="210"/>
      <c r="BT328" s="210"/>
      <c r="BU328" s="210"/>
      <c r="BV328" s="210"/>
      <c r="BW328" s="209"/>
      <c r="BX328" s="209"/>
      <c r="BY328" s="209"/>
      <c r="BZ328" s="211"/>
      <c r="CA328" s="211"/>
      <c r="CB328" s="211"/>
      <c r="CC328" s="211"/>
      <c r="CD328" s="211"/>
      <c r="CE328" s="211"/>
      <c r="CF328" s="211"/>
      <c r="CG328" s="211"/>
      <c r="CH328" s="211"/>
      <c r="CI328" s="211"/>
      <c r="CJ328" s="211"/>
      <c r="CK328" s="211"/>
      <c r="CL328" s="211"/>
      <c r="CM328" s="211"/>
      <c r="CN328" s="211"/>
      <c r="CO328" s="211"/>
      <c r="CP328" s="211"/>
      <c r="CQ328" s="211"/>
      <c r="CR328" s="211"/>
      <c r="CS328" s="187" t="s">
        <v>5130</v>
      </c>
      <c r="CT328" s="211"/>
      <c r="CU328" s="211"/>
      <c r="CV328" s="211"/>
      <c r="CW328" s="211"/>
      <c r="CX328" s="211"/>
      <c r="CY328" s="211"/>
      <c r="CZ328" s="211"/>
      <c r="DA328" s="211"/>
      <c r="DB328" s="211"/>
      <c r="DC328" s="211"/>
      <c r="DD328" s="211"/>
      <c r="DE328" s="211"/>
      <c r="DF328"/>
      <c r="DG328" s="73"/>
    </row>
    <row r="329" spans="33:111" ht="15.75" hidden="1" customHeight="1">
      <c r="AG329" s="73"/>
      <c r="AH329" s="209"/>
      <c r="AI329" s="209"/>
      <c r="AJ329" s="209"/>
      <c r="AK329" s="209"/>
      <c r="AL329" s="181" t="str">
        <f t="shared" si="10"/>
        <v/>
      </c>
      <c r="AM329" s="181" t="str">
        <f t="shared" si="11"/>
        <v/>
      </c>
      <c r="AN329"/>
      <c r="AO329" s="209"/>
      <c r="AP329" s="148">
        <v>327</v>
      </c>
      <c r="AQ329" s="210"/>
      <c r="AR329" s="210"/>
      <c r="AS329" s="210"/>
      <c r="AT329" s="210"/>
      <c r="AU329" s="210"/>
      <c r="AV329" s="210"/>
      <c r="AW329" s="210"/>
      <c r="AX329" s="210"/>
      <c r="AY329" s="210"/>
      <c r="AZ329" s="210"/>
      <c r="BA329" s="210"/>
      <c r="BB329" s="210"/>
      <c r="BC329" s="210"/>
      <c r="BD329" s="210"/>
      <c r="BE329" s="210"/>
      <c r="BF329" s="210"/>
      <c r="BG329" s="210"/>
      <c r="BH329" s="210"/>
      <c r="BI329" s="210"/>
      <c r="BJ329" s="185" t="s">
        <v>5131</v>
      </c>
      <c r="BK329" s="210"/>
      <c r="BL329" s="210"/>
      <c r="BM329" s="210"/>
      <c r="BN329" s="210"/>
      <c r="BO329" s="210"/>
      <c r="BP329" s="210"/>
      <c r="BQ329" s="210"/>
      <c r="BR329" s="210"/>
      <c r="BS329" s="210"/>
      <c r="BT329" s="210"/>
      <c r="BU329" s="210"/>
      <c r="BV329" s="210"/>
      <c r="BW329" s="209"/>
      <c r="BX329" s="209"/>
      <c r="BY329" s="209"/>
      <c r="BZ329" s="211"/>
      <c r="CA329" s="211"/>
      <c r="CB329" s="211"/>
      <c r="CC329" s="211"/>
      <c r="CD329" s="211"/>
      <c r="CE329" s="211"/>
      <c r="CF329" s="211"/>
      <c r="CG329" s="211"/>
      <c r="CH329" s="211"/>
      <c r="CI329" s="211"/>
      <c r="CJ329" s="211"/>
      <c r="CK329" s="211"/>
      <c r="CL329" s="211"/>
      <c r="CM329" s="211"/>
      <c r="CN329" s="211"/>
      <c r="CO329" s="211"/>
      <c r="CP329" s="211"/>
      <c r="CQ329" s="211"/>
      <c r="CR329" s="211"/>
      <c r="CS329" s="187" t="s">
        <v>5132</v>
      </c>
      <c r="CT329" s="211"/>
      <c r="CU329" s="211"/>
      <c r="CV329" s="211"/>
      <c r="CW329" s="211"/>
      <c r="CX329" s="211"/>
      <c r="CY329" s="211"/>
      <c r="CZ329" s="211"/>
      <c r="DA329" s="211"/>
      <c r="DB329" s="211"/>
      <c r="DC329" s="211"/>
      <c r="DD329" s="211"/>
      <c r="DE329" s="211"/>
      <c r="DF329"/>
      <c r="DG329" s="73"/>
    </row>
    <row r="330" spans="33:111" ht="15.75" hidden="1" customHeight="1">
      <c r="AG330" s="73"/>
      <c r="AH330" s="209"/>
      <c r="AI330" s="209"/>
      <c r="AJ330" s="209"/>
      <c r="AK330" s="209"/>
      <c r="AL330" s="181" t="str">
        <f t="shared" si="10"/>
        <v/>
      </c>
      <c r="AM330" s="181" t="str">
        <f t="shared" si="11"/>
        <v/>
      </c>
      <c r="AN330"/>
      <c r="AO330" s="209"/>
      <c r="AP330" s="148">
        <v>328</v>
      </c>
      <c r="AQ330" s="210"/>
      <c r="AR330" s="210"/>
      <c r="AS330" s="210"/>
      <c r="AT330" s="210"/>
      <c r="AU330" s="210"/>
      <c r="AV330" s="210"/>
      <c r="AW330" s="210"/>
      <c r="AX330" s="210"/>
      <c r="AY330" s="210"/>
      <c r="AZ330" s="210"/>
      <c r="BA330" s="210"/>
      <c r="BB330" s="210"/>
      <c r="BC330" s="210"/>
      <c r="BD330" s="210"/>
      <c r="BE330" s="210"/>
      <c r="BF330" s="210"/>
      <c r="BG330" s="210"/>
      <c r="BH330" s="210"/>
      <c r="BI330" s="210"/>
      <c r="BJ330" s="185" t="s">
        <v>5133</v>
      </c>
      <c r="BK330" s="210"/>
      <c r="BL330" s="210"/>
      <c r="BM330" s="210"/>
      <c r="BN330" s="210"/>
      <c r="BO330" s="210"/>
      <c r="BP330" s="210"/>
      <c r="BQ330" s="210"/>
      <c r="BR330" s="210"/>
      <c r="BS330" s="210"/>
      <c r="BT330" s="210"/>
      <c r="BU330" s="210"/>
      <c r="BV330" s="210"/>
      <c r="BW330" s="209"/>
      <c r="BX330" s="209"/>
      <c r="BY330" s="209"/>
      <c r="BZ330" s="211"/>
      <c r="CA330" s="211"/>
      <c r="CB330" s="211"/>
      <c r="CC330" s="211"/>
      <c r="CD330" s="211"/>
      <c r="CE330" s="211"/>
      <c r="CF330" s="211"/>
      <c r="CG330" s="211"/>
      <c r="CH330" s="211"/>
      <c r="CI330" s="211"/>
      <c r="CJ330" s="211"/>
      <c r="CK330" s="211"/>
      <c r="CL330" s="211"/>
      <c r="CM330" s="211"/>
      <c r="CN330" s="211"/>
      <c r="CO330" s="211"/>
      <c r="CP330" s="211"/>
      <c r="CQ330" s="211"/>
      <c r="CR330" s="211"/>
      <c r="CS330" s="187" t="s">
        <v>5134</v>
      </c>
      <c r="CT330" s="211"/>
      <c r="CU330" s="211"/>
      <c r="CV330" s="211"/>
      <c r="CW330" s="211"/>
      <c r="CX330" s="211"/>
      <c r="CY330" s="211"/>
      <c r="CZ330" s="211"/>
      <c r="DA330" s="211"/>
      <c r="DB330" s="211"/>
      <c r="DC330" s="211"/>
      <c r="DD330" s="211"/>
      <c r="DE330" s="211"/>
      <c r="DF330"/>
      <c r="DG330" s="73"/>
    </row>
    <row r="331" spans="33:111" ht="15.75" hidden="1" customHeight="1">
      <c r="AG331" s="73"/>
      <c r="AH331" s="209"/>
      <c r="AI331" s="209"/>
      <c r="AJ331" s="209"/>
      <c r="AK331" s="209"/>
      <c r="AL331" s="181" t="str">
        <f t="shared" si="10"/>
        <v/>
      </c>
      <c r="AM331" s="181" t="str">
        <f t="shared" si="11"/>
        <v/>
      </c>
      <c r="AN331"/>
      <c r="AO331" s="209"/>
      <c r="AP331" s="148">
        <v>329</v>
      </c>
      <c r="AQ331" s="210"/>
      <c r="AR331" s="210"/>
      <c r="AS331" s="210"/>
      <c r="AT331" s="210"/>
      <c r="AU331" s="210"/>
      <c r="AV331" s="210"/>
      <c r="AW331" s="210"/>
      <c r="AX331" s="210"/>
      <c r="AY331" s="210"/>
      <c r="AZ331" s="210"/>
      <c r="BA331" s="210"/>
      <c r="BB331" s="210"/>
      <c r="BC331" s="210"/>
      <c r="BD331" s="210"/>
      <c r="BE331" s="210"/>
      <c r="BF331" s="210"/>
      <c r="BG331" s="210"/>
      <c r="BH331" s="210"/>
      <c r="BI331" s="210"/>
      <c r="BJ331" s="185" t="s">
        <v>5135</v>
      </c>
      <c r="BK331" s="210"/>
      <c r="BL331" s="210"/>
      <c r="BM331" s="210"/>
      <c r="BN331" s="210"/>
      <c r="BO331" s="210"/>
      <c r="BP331" s="210"/>
      <c r="BQ331" s="210"/>
      <c r="BR331" s="210"/>
      <c r="BS331" s="210"/>
      <c r="BT331" s="210"/>
      <c r="BU331" s="210"/>
      <c r="BV331" s="210"/>
      <c r="BW331" s="209"/>
      <c r="BX331" s="209"/>
      <c r="BY331" s="209"/>
      <c r="BZ331" s="211"/>
      <c r="CA331" s="211"/>
      <c r="CB331" s="211"/>
      <c r="CC331" s="211"/>
      <c r="CD331" s="211"/>
      <c r="CE331" s="211"/>
      <c r="CF331" s="211"/>
      <c r="CG331" s="211"/>
      <c r="CH331" s="211"/>
      <c r="CI331" s="211"/>
      <c r="CJ331" s="211"/>
      <c r="CK331" s="211"/>
      <c r="CL331" s="211"/>
      <c r="CM331" s="211"/>
      <c r="CN331" s="211"/>
      <c r="CO331" s="211"/>
      <c r="CP331" s="211"/>
      <c r="CQ331" s="211"/>
      <c r="CR331" s="211"/>
      <c r="CS331" s="187" t="s">
        <v>5136</v>
      </c>
      <c r="CT331" s="211"/>
      <c r="CU331" s="211"/>
      <c r="CV331" s="211"/>
      <c r="CW331" s="211"/>
      <c r="CX331" s="211"/>
      <c r="CY331" s="211"/>
      <c r="CZ331" s="211"/>
      <c r="DA331" s="211"/>
      <c r="DB331" s="211"/>
      <c r="DC331" s="211"/>
      <c r="DD331" s="211"/>
      <c r="DE331" s="211"/>
      <c r="DF331"/>
      <c r="DG331" s="73"/>
    </row>
    <row r="332" spans="33:111" ht="15.75" hidden="1" customHeight="1">
      <c r="AG332" s="73"/>
      <c r="AH332" s="209"/>
      <c r="AI332" s="209"/>
      <c r="AJ332" s="209"/>
      <c r="AK332" s="209"/>
      <c r="AL332" s="181" t="str">
        <f t="shared" si="10"/>
        <v/>
      </c>
      <c r="AM332" s="181" t="str">
        <f t="shared" si="11"/>
        <v/>
      </c>
      <c r="AN332"/>
      <c r="AO332" s="209"/>
      <c r="AP332" s="148">
        <v>330</v>
      </c>
      <c r="AQ332" s="210"/>
      <c r="AR332" s="210"/>
      <c r="AS332" s="210"/>
      <c r="AT332" s="210"/>
      <c r="AU332" s="210"/>
      <c r="AV332" s="210"/>
      <c r="AW332" s="210"/>
      <c r="AX332" s="210"/>
      <c r="AY332" s="210"/>
      <c r="AZ332" s="210"/>
      <c r="BA332" s="210"/>
      <c r="BB332" s="210"/>
      <c r="BC332" s="210"/>
      <c r="BD332" s="210"/>
      <c r="BE332" s="210"/>
      <c r="BF332" s="210"/>
      <c r="BG332" s="210"/>
      <c r="BH332" s="210"/>
      <c r="BI332" s="210"/>
      <c r="BJ332" s="185" t="s">
        <v>5137</v>
      </c>
      <c r="BK332" s="210"/>
      <c r="BL332" s="210"/>
      <c r="BM332" s="210"/>
      <c r="BN332" s="210"/>
      <c r="BO332" s="210"/>
      <c r="BP332" s="210"/>
      <c r="BQ332" s="210"/>
      <c r="BR332" s="210"/>
      <c r="BS332" s="210"/>
      <c r="BT332" s="210"/>
      <c r="BU332" s="210"/>
      <c r="BV332" s="210"/>
      <c r="BW332" s="209"/>
      <c r="BX332" s="209"/>
      <c r="BY332" s="209"/>
      <c r="BZ332" s="211"/>
      <c r="CA332" s="211"/>
      <c r="CB332" s="211"/>
      <c r="CC332" s="211"/>
      <c r="CD332" s="211"/>
      <c r="CE332" s="211"/>
      <c r="CF332" s="211"/>
      <c r="CG332" s="211"/>
      <c r="CH332" s="211"/>
      <c r="CI332" s="211"/>
      <c r="CJ332" s="211"/>
      <c r="CK332" s="211"/>
      <c r="CL332" s="211"/>
      <c r="CM332" s="211"/>
      <c r="CN332" s="211"/>
      <c r="CO332" s="211"/>
      <c r="CP332" s="211"/>
      <c r="CQ332" s="211"/>
      <c r="CR332" s="211"/>
      <c r="CS332" s="187" t="s">
        <v>5138</v>
      </c>
      <c r="CT332" s="211"/>
      <c r="CU332" s="211"/>
      <c r="CV332" s="211"/>
      <c r="CW332" s="211"/>
      <c r="CX332" s="211"/>
      <c r="CY332" s="211"/>
      <c r="CZ332" s="211"/>
      <c r="DA332" s="211"/>
      <c r="DB332" s="211"/>
      <c r="DC332" s="211"/>
      <c r="DD332" s="211"/>
      <c r="DE332" s="211"/>
      <c r="DF332"/>
      <c r="DG332" s="73"/>
    </row>
    <row r="333" spans="33:111" ht="15.75" hidden="1" customHeight="1">
      <c r="AG333" s="73"/>
      <c r="AH333" s="209"/>
      <c r="AI333" s="209"/>
      <c r="AJ333" s="209"/>
      <c r="AK333" s="209"/>
      <c r="AL333" s="181" t="str">
        <f t="shared" si="10"/>
        <v/>
      </c>
      <c r="AM333" s="181" t="str">
        <f t="shared" si="11"/>
        <v/>
      </c>
      <c r="AN333"/>
      <c r="AO333" s="209"/>
      <c r="AP333" s="148">
        <v>331</v>
      </c>
      <c r="AQ333" s="210"/>
      <c r="AR333" s="210"/>
      <c r="AS333" s="210"/>
      <c r="AT333" s="210"/>
      <c r="AU333" s="210"/>
      <c r="AV333" s="210"/>
      <c r="AW333" s="210"/>
      <c r="AX333" s="210"/>
      <c r="AY333" s="210"/>
      <c r="AZ333" s="210"/>
      <c r="BA333" s="210"/>
      <c r="BB333" s="210"/>
      <c r="BC333" s="210"/>
      <c r="BD333" s="210"/>
      <c r="BE333" s="210"/>
      <c r="BF333" s="210"/>
      <c r="BG333" s="210"/>
      <c r="BH333" s="210"/>
      <c r="BI333" s="210"/>
      <c r="BJ333" s="185" t="s">
        <v>5139</v>
      </c>
      <c r="BK333" s="210"/>
      <c r="BL333" s="210"/>
      <c r="BM333" s="210"/>
      <c r="BN333" s="210"/>
      <c r="BO333" s="210"/>
      <c r="BP333" s="210"/>
      <c r="BQ333" s="210"/>
      <c r="BR333" s="210"/>
      <c r="BS333" s="210"/>
      <c r="BT333" s="210"/>
      <c r="BU333" s="210"/>
      <c r="BV333" s="210"/>
      <c r="BW333" s="209"/>
      <c r="BX333" s="209"/>
      <c r="BY333" s="209"/>
      <c r="BZ333" s="211"/>
      <c r="CA333" s="211"/>
      <c r="CB333" s="211"/>
      <c r="CC333" s="211"/>
      <c r="CD333" s="211"/>
      <c r="CE333" s="211"/>
      <c r="CF333" s="211"/>
      <c r="CG333" s="211"/>
      <c r="CH333" s="211"/>
      <c r="CI333" s="211"/>
      <c r="CJ333" s="211"/>
      <c r="CK333" s="211"/>
      <c r="CL333" s="211"/>
      <c r="CM333" s="211"/>
      <c r="CN333" s="211"/>
      <c r="CO333" s="211"/>
      <c r="CP333" s="211"/>
      <c r="CQ333" s="211"/>
      <c r="CR333" s="211"/>
      <c r="CS333" s="187" t="s">
        <v>5140</v>
      </c>
      <c r="CT333" s="211"/>
      <c r="CU333" s="211"/>
      <c r="CV333" s="211"/>
      <c r="CW333" s="211"/>
      <c r="CX333" s="211"/>
      <c r="CY333" s="211"/>
      <c r="CZ333" s="211"/>
      <c r="DA333" s="211"/>
      <c r="DB333" s="211"/>
      <c r="DC333" s="211"/>
      <c r="DD333" s="211"/>
      <c r="DE333" s="211"/>
      <c r="DF333"/>
      <c r="DG333" s="73"/>
    </row>
    <row r="334" spans="33:111" ht="15.75" hidden="1" customHeight="1">
      <c r="AG334" s="73"/>
      <c r="AH334" s="209"/>
      <c r="AI334" s="209"/>
      <c r="AJ334" s="209"/>
      <c r="AK334" s="209"/>
      <c r="AL334" s="181" t="str">
        <f t="shared" si="10"/>
        <v/>
      </c>
      <c r="AM334" s="181" t="str">
        <f t="shared" si="11"/>
        <v/>
      </c>
      <c r="AN334"/>
      <c r="AO334" s="209"/>
      <c r="AP334" s="148">
        <v>332</v>
      </c>
      <c r="AQ334" s="210"/>
      <c r="AR334" s="210"/>
      <c r="AS334" s="210"/>
      <c r="AT334" s="210"/>
      <c r="AU334" s="210"/>
      <c r="AV334" s="210"/>
      <c r="AW334" s="210"/>
      <c r="AX334" s="210"/>
      <c r="AY334" s="210"/>
      <c r="AZ334" s="210"/>
      <c r="BA334" s="210"/>
      <c r="BB334" s="210"/>
      <c r="BC334" s="210"/>
      <c r="BD334" s="210"/>
      <c r="BE334" s="210"/>
      <c r="BF334" s="210"/>
      <c r="BG334" s="210"/>
      <c r="BH334" s="210"/>
      <c r="BI334" s="210"/>
      <c r="BJ334" s="185" t="s">
        <v>5141</v>
      </c>
      <c r="BK334" s="210"/>
      <c r="BL334" s="210"/>
      <c r="BM334" s="210"/>
      <c r="BN334" s="210"/>
      <c r="BO334" s="210"/>
      <c r="BP334" s="210"/>
      <c r="BQ334" s="210"/>
      <c r="BR334" s="210"/>
      <c r="BS334" s="210"/>
      <c r="BT334" s="210"/>
      <c r="BU334" s="210"/>
      <c r="BV334" s="210"/>
      <c r="BW334" s="209"/>
      <c r="BX334" s="209"/>
      <c r="BY334" s="209"/>
      <c r="BZ334" s="211"/>
      <c r="CA334" s="211"/>
      <c r="CB334" s="211"/>
      <c r="CC334" s="211"/>
      <c r="CD334" s="211"/>
      <c r="CE334" s="211"/>
      <c r="CF334" s="211"/>
      <c r="CG334" s="211"/>
      <c r="CH334" s="211"/>
      <c r="CI334" s="211"/>
      <c r="CJ334" s="211"/>
      <c r="CK334" s="211"/>
      <c r="CL334" s="211"/>
      <c r="CM334" s="211"/>
      <c r="CN334" s="211"/>
      <c r="CO334" s="211"/>
      <c r="CP334" s="211"/>
      <c r="CQ334" s="211"/>
      <c r="CR334" s="211"/>
      <c r="CS334" s="187" t="s">
        <v>5142</v>
      </c>
      <c r="CT334" s="211"/>
      <c r="CU334" s="211"/>
      <c r="CV334" s="211"/>
      <c r="CW334" s="211"/>
      <c r="CX334" s="211"/>
      <c r="CY334" s="211"/>
      <c r="CZ334" s="211"/>
      <c r="DA334" s="211"/>
      <c r="DB334" s="211"/>
      <c r="DC334" s="211"/>
      <c r="DD334" s="211"/>
      <c r="DE334" s="211"/>
      <c r="DF334"/>
      <c r="DG334" s="73"/>
    </row>
    <row r="335" spans="33:111" ht="15.75" hidden="1" customHeight="1">
      <c r="AG335" s="73"/>
      <c r="AH335" s="209"/>
      <c r="AI335" s="209"/>
      <c r="AJ335" s="209"/>
      <c r="AK335" s="209"/>
      <c r="AL335" s="181" t="str">
        <f t="shared" si="10"/>
        <v/>
      </c>
      <c r="AM335" s="181" t="str">
        <f t="shared" si="11"/>
        <v/>
      </c>
      <c r="AN335"/>
      <c r="AO335" s="209"/>
      <c r="AP335" s="148">
        <v>333</v>
      </c>
      <c r="AQ335" s="210"/>
      <c r="AR335" s="210"/>
      <c r="AS335" s="210"/>
      <c r="AT335" s="210"/>
      <c r="AU335" s="210"/>
      <c r="AV335" s="210"/>
      <c r="AW335" s="210"/>
      <c r="AX335" s="210"/>
      <c r="AY335" s="210"/>
      <c r="AZ335" s="210"/>
      <c r="BA335" s="210"/>
      <c r="BB335" s="210"/>
      <c r="BC335" s="210"/>
      <c r="BD335" s="210"/>
      <c r="BE335" s="210"/>
      <c r="BF335" s="210"/>
      <c r="BG335" s="210"/>
      <c r="BH335" s="210"/>
      <c r="BI335" s="210"/>
      <c r="BJ335" s="185" t="s">
        <v>5143</v>
      </c>
      <c r="BK335" s="210"/>
      <c r="BL335" s="210"/>
      <c r="BM335" s="210"/>
      <c r="BN335" s="210"/>
      <c r="BO335" s="210"/>
      <c r="BP335" s="210"/>
      <c r="BQ335" s="210"/>
      <c r="BR335" s="210"/>
      <c r="BS335" s="210"/>
      <c r="BT335" s="210"/>
      <c r="BU335" s="210"/>
      <c r="BV335" s="210"/>
      <c r="BW335" s="209"/>
      <c r="BX335" s="209"/>
      <c r="BY335" s="209"/>
      <c r="BZ335" s="211"/>
      <c r="CA335" s="211"/>
      <c r="CB335" s="211"/>
      <c r="CC335" s="211"/>
      <c r="CD335" s="211"/>
      <c r="CE335" s="211"/>
      <c r="CF335" s="211"/>
      <c r="CG335" s="211"/>
      <c r="CH335" s="211"/>
      <c r="CI335" s="211"/>
      <c r="CJ335" s="211"/>
      <c r="CK335" s="211"/>
      <c r="CL335" s="211"/>
      <c r="CM335" s="211"/>
      <c r="CN335" s="211"/>
      <c r="CO335" s="211"/>
      <c r="CP335" s="211"/>
      <c r="CQ335" s="211"/>
      <c r="CR335" s="211"/>
      <c r="CS335" s="187" t="s">
        <v>5144</v>
      </c>
      <c r="CT335" s="211"/>
      <c r="CU335" s="211"/>
      <c r="CV335" s="211"/>
      <c r="CW335" s="211"/>
      <c r="CX335" s="211"/>
      <c r="CY335" s="211"/>
      <c r="CZ335" s="211"/>
      <c r="DA335" s="211"/>
      <c r="DB335" s="211"/>
      <c r="DC335" s="211"/>
      <c r="DD335" s="211"/>
      <c r="DE335" s="211"/>
      <c r="DF335"/>
      <c r="DG335" s="73"/>
    </row>
    <row r="336" spans="33:111" ht="15.75" hidden="1" customHeight="1">
      <c r="AG336" s="73"/>
      <c r="AH336" s="209"/>
      <c r="AI336" s="209"/>
      <c r="AJ336" s="209"/>
      <c r="AK336" s="209"/>
      <c r="AL336" s="181" t="str">
        <f t="shared" si="10"/>
        <v/>
      </c>
      <c r="AM336" s="181" t="str">
        <f t="shared" si="11"/>
        <v/>
      </c>
      <c r="AN336"/>
      <c r="AO336" s="209"/>
      <c r="AP336" s="148">
        <v>334</v>
      </c>
      <c r="AQ336" s="210"/>
      <c r="AR336" s="210"/>
      <c r="AS336" s="210"/>
      <c r="AT336" s="210"/>
      <c r="AU336" s="210"/>
      <c r="AV336" s="210"/>
      <c r="AW336" s="210"/>
      <c r="AX336" s="210"/>
      <c r="AY336" s="210"/>
      <c r="AZ336" s="210"/>
      <c r="BA336" s="210"/>
      <c r="BB336" s="210"/>
      <c r="BC336" s="210"/>
      <c r="BD336" s="210"/>
      <c r="BE336" s="210"/>
      <c r="BF336" s="210"/>
      <c r="BG336" s="210"/>
      <c r="BH336" s="210"/>
      <c r="BI336" s="210"/>
      <c r="BJ336" s="185" t="s">
        <v>5145</v>
      </c>
      <c r="BK336" s="210"/>
      <c r="BL336" s="210"/>
      <c r="BM336" s="210"/>
      <c r="BN336" s="210"/>
      <c r="BO336" s="210"/>
      <c r="BP336" s="210"/>
      <c r="BQ336" s="210"/>
      <c r="BR336" s="210"/>
      <c r="BS336" s="210"/>
      <c r="BT336" s="210"/>
      <c r="BU336" s="210"/>
      <c r="BV336" s="210"/>
      <c r="BW336" s="209"/>
      <c r="BX336" s="209"/>
      <c r="BY336" s="209"/>
      <c r="BZ336" s="211"/>
      <c r="CA336" s="211"/>
      <c r="CB336" s="211"/>
      <c r="CC336" s="211"/>
      <c r="CD336" s="211"/>
      <c r="CE336" s="211"/>
      <c r="CF336" s="211"/>
      <c r="CG336" s="211"/>
      <c r="CH336" s="211"/>
      <c r="CI336" s="211"/>
      <c r="CJ336" s="211"/>
      <c r="CK336" s="211"/>
      <c r="CL336" s="211"/>
      <c r="CM336" s="211"/>
      <c r="CN336" s="211"/>
      <c r="CO336" s="211"/>
      <c r="CP336" s="211"/>
      <c r="CQ336" s="211"/>
      <c r="CR336" s="211"/>
      <c r="CS336" s="187" t="s">
        <v>5146</v>
      </c>
      <c r="CT336" s="211"/>
      <c r="CU336" s="211"/>
      <c r="CV336" s="211"/>
      <c r="CW336" s="211"/>
      <c r="CX336" s="211"/>
      <c r="CY336" s="211"/>
      <c r="CZ336" s="211"/>
      <c r="DA336" s="211"/>
      <c r="DB336" s="211"/>
      <c r="DC336" s="211"/>
      <c r="DD336" s="211"/>
      <c r="DE336" s="211"/>
      <c r="DF336"/>
      <c r="DG336" s="73"/>
    </row>
    <row r="337" spans="33:111" ht="15.75" hidden="1" customHeight="1">
      <c r="AG337" s="73"/>
      <c r="AH337" s="209"/>
      <c r="AI337" s="209"/>
      <c r="AJ337" s="209"/>
      <c r="AK337" s="209"/>
      <c r="AL337" s="181" t="str">
        <f t="shared" si="10"/>
        <v/>
      </c>
      <c r="AM337" s="181" t="str">
        <f t="shared" si="11"/>
        <v/>
      </c>
      <c r="AN337"/>
      <c r="AO337" s="209"/>
      <c r="AP337" s="148">
        <v>335</v>
      </c>
      <c r="AQ337" s="210"/>
      <c r="AR337" s="210"/>
      <c r="AS337" s="210"/>
      <c r="AT337" s="210"/>
      <c r="AU337" s="210"/>
      <c r="AV337" s="210"/>
      <c r="AW337" s="210"/>
      <c r="AX337" s="210"/>
      <c r="AY337" s="210"/>
      <c r="AZ337" s="210"/>
      <c r="BA337" s="210"/>
      <c r="BB337" s="210"/>
      <c r="BC337" s="210"/>
      <c r="BD337" s="210"/>
      <c r="BE337" s="210"/>
      <c r="BF337" s="210"/>
      <c r="BG337" s="210"/>
      <c r="BH337" s="210"/>
      <c r="BI337" s="210"/>
      <c r="BJ337" s="185" t="s">
        <v>5147</v>
      </c>
      <c r="BK337" s="210"/>
      <c r="BL337" s="210"/>
      <c r="BM337" s="210"/>
      <c r="BN337" s="210"/>
      <c r="BO337" s="210"/>
      <c r="BP337" s="210"/>
      <c r="BQ337" s="210"/>
      <c r="BR337" s="210"/>
      <c r="BS337" s="210"/>
      <c r="BT337" s="210"/>
      <c r="BU337" s="210"/>
      <c r="BV337" s="210"/>
      <c r="BW337" s="209"/>
      <c r="BX337" s="209"/>
      <c r="BY337" s="209"/>
      <c r="BZ337" s="211"/>
      <c r="CA337" s="211"/>
      <c r="CB337" s="211"/>
      <c r="CC337" s="211"/>
      <c r="CD337" s="211"/>
      <c r="CE337" s="211"/>
      <c r="CF337" s="211"/>
      <c r="CG337" s="211"/>
      <c r="CH337" s="211"/>
      <c r="CI337" s="211"/>
      <c r="CJ337" s="211"/>
      <c r="CK337" s="211"/>
      <c r="CL337" s="211"/>
      <c r="CM337" s="211"/>
      <c r="CN337" s="211"/>
      <c r="CO337" s="211"/>
      <c r="CP337" s="211"/>
      <c r="CQ337" s="211"/>
      <c r="CR337" s="211"/>
      <c r="CS337" s="189" t="s">
        <v>5148</v>
      </c>
      <c r="CT337" s="211"/>
      <c r="CU337" s="211"/>
      <c r="CV337" s="211"/>
      <c r="CW337" s="211"/>
      <c r="CX337" s="211"/>
      <c r="CY337" s="211"/>
      <c r="CZ337" s="211"/>
      <c r="DA337" s="211"/>
      <c r="DB337" s="211"/>
      <c r="DC337" s="211"/>
      <c r="DD337" s="211"/>
      <c r="DE337" s="211"/>
      <c r="DF337"/>
      <c r="DG337" s="73"/>
    </row>
    <row r="338" spans="33:111" ht="15.75" hidden="1" customHeight="1">
      <c r="AG338" s="73"/>
      <c r="AH338" s="209"/>
      <c r="AI338" s="209"/>
      <c r="AJ338" s="209"/>
      <c r="AK338" s="209"/>
      <c r="AL338" s="181" t="str">
        <f t="shared" si="10"/>
        <v/>
      </c>
      <c r="AM338" s="181" t="str">
        <f t="shared" si="11"/>
        <v/>
      </c>
      <c r="AN338"/>
      <c r="AO338" s="209"/>
      <c r="AP338" s="148">
        <v>336</v>
      </c>
      <c r="AQ338" s="210"/>
      <c r="AR338" s="210"/>
      <c r="AS338" s="210"/>
      <c r="AT338" s="210"/>
      <c r="AU338" s="210"/>
      <c r="AV338" s="210"/>
      <c r="AW338" s="210"/>
      <c r="AX338" s="210"/>
      <c r="AY338" s="210"/>
      <c r="AZ338" s="210"/>
      <c r="BA338" s="210"/>
      <c r="BB338" s="210"/>
      <c r="BC338" s="210"/>
      <c r="BD338" s="210"/>
      <c r="BE338" s="210"/>
      <c r="BF338" s="210"/>
      <c r="BG338" s="210"/>
      <c r="BH338" s="210"/>
      <c r="BI338" s="210"/>
      <c r="BJ338" s="185" t="s">
        <v>5149</v>
      </c>
      <c r="BK338" s="210"/>
      <c r="BL338" s="210"/>
      <c r="BM338" s="210"/>
      <c r="BN338" s="210"/>
      <c r="BO338" s="210"/>
      <c r="BP338" s="210"/>
      <c r="BQ338" s="210"/>
      <c r="BR338" s="210"/>
      <c r="BS338" s="210"/>
      <c r="BT338" s="210"/>
      <c r="BU338" s="210"/>
      <c r="BV338" s="210"/>
      <c r="BW338" s="209"/>
      <c r="BX338" s="209"/>
      <c r="BY338" s="209"/>
      <c r="BZ338" s="211"/>
      <c r="CA338" s="211"/>
      <c r="CB338" s="211"/>
      <c r="CC338" s="211"/>
      <c r="CD338" s="211"/>
      <c r="CE338" s="211"/>
      <c r="CF338" s="211"/>
      <c r="CG338" s="211"/>
      <c r="CH338" s="211"/>
      <c r="CI338" s="211"/>
      <c r="CJ338" s="211"/>
      <c r="CK338" s="211"/>
      <c r="CL338" s="211"/>
      <c r="CM338" s="211"/>
      <c r="CN338" s="211"/>
      <c r="CO338" s="211"/>
      <c r="CP338" s="211"/>
      <c r="CQ338" s="211"/>
      <c r="CR338" s="211"/>
      <c r="CS338" s="187" t="s">
        <v>5150</v>
      </c>
      <c r="CT338" s="211"/>
      <c r="CU338" s="211"/>
      <c r="CV338" s="211"/>
      <c r="CW338" s="211"/>
      <c r="CX338" s="211"/>
      <c r="CY338" s="211"/>
      <c r="CZ338" s="211"/>
      <c r="DA338" s="211"/>
      <c r="DB338" s="211"/>
      <c r="DC338" s="211"/>
      <c r="DD338" s="211"/>
      <c r="DE338" s="211"/>
      <c r="DF338"/>
      <c r="DG338" s="73"/>
    </row>
    <row r="339" spans="33:111" ht="15.75" hidden="1" customHeight="1">
      <c r="AG339" s="73"/>
      <c r="AH339" s="209"/>
      <c r="AI339" s="209"/>
      <c r="AJ339" s="209"/>
      <c r="AK339" s="209"/>
      <c r="AL339" s="181" t="str">
        <f t="shared" si="10"/>
        <v/>
      </c>
      <c r="AM339" s="181" t="str">
        <f t="shared" si="11"/>
        <v/>
      </c>
      <c r="AN339"/>
      <c r="AO339" s="209"/>
      <c r="AP339" s="148">
        <v>337</v>
      </c>
      <c r="AQ339" s="210"/>
      <c r="AR339" s="210"/>
      <c r="AS339" s="210"/>
      <c r="AT339" s="210"/>
      <c r="AU339" s="210"/>
      <c r="AV339" s="210"/>
      <c r="AW339" s="210"/>
      <c r="AX339" s="210"/>
      <c r="AY339" s="210"/>
      <c r="AZ339" s="210"/>
      <c r="BA339" s="210"/>
      <c r="BB339" s="210"/>
      <c r="BC339" s="210"/>
      <c r="BD339" s="210"/>
      <c r="BE339" s="210"/>
      <c r="BF339" s="210"/>
      <c r="BG339" s="210"/>
      <c r="BH339" s="210"/>
      <c r="BI339" s="210"/>
      <c r="BJ339" s="185" t="s">
        <v>5151</v>
      </c>
      <c r="BK339" s="210"/>
      <c r="BL339" s="210"/>
      <c r="BM339" s="210"/>
      <c r="BN339" s="210"/>
      <c r="BO339" s="210"/>
      <c r="BP339" s="210"/>
      <c r="BQ339" s="210"/>
      <c r="BR339" s="210"/>
      <c r="BS339" s="210"/>
      <c r="BT339" s="210"/>
      <c r="BU339" s="210"/>
      <c r="BV339" s="210"/>
      <c r="BW339" s="209"/>
      <c r="BX339" s="209"/>
      <c r="BY339" s="209"/>
      <c r="BZ339" s="211"/>
      <c r="CA339" s="211"/>
      <c r="CB339" s="211"/>
      <c r="CC339" s="211"/>
      <c r="CD339" s="211"/>
      <c r="CE339" s="211"/>
      <c r="CF339" s="211"/>
      <c r="CG339" s="211"/>
      <c r="CH339" s="211"/>
      <c r="CI339" s="211"/>
      <c r="CJ339" s="211"/>
      <c r="CK339" s="211"/>
      <c r="CL339" s="211"/>
      <c r="CM339" s="211"/>
      <c r="CN339" s="211"/>
      <c r="CO339" s="211"/>
      <c r="CP339" s="211"/>
      <c r="CQ339" s="211"/>
      <c r="CR339" s="211"/>
      <c r="CS339" s="187" t="s">
        <v>5152</v>
      </c>
      <c r="CT339" s="211"/>
      <c r="CU339" s="211"/>
      <c r="CV339" s="211"/>
      <c r="CW339" s="211"/>
      <c r="CX339" s="211"/>
      <c r="CY339" s="211"/>
      <c r="CZ339" s="211"/>
      <c r="DA339" s="211"/>
      <c r="DB339" s="211"/>
      <c r="DC339" s="211"/>
      <c r="DD339" s="211"/>
      <c r="DE339" s="211"/>
      <c r="DF339"/>
      <c r="DG339" s="73"/>
    </row>
    <row r="340" spans="33:111" ht="15.75" hidden="1" customHeight="1">
      <c r="AG340" s="73"/>
      <c r="AH340" s="209"/>
      <c r="AI340" s="209"/>
      <c r="AJ340" s="209"/>
      <c r="AK340" s="209"/>
      <c r="AL340" s="181" t="str">
        <f t="shared" si="10"/>
        <v/>
      </c>
      <c r="AM340" s="181" t="str">
        <f t="shared" si="11"/>
        <v/>
      </c>
      <c r="AN340"/>
      <c r="AO340" s="209"/>
      <c r="AP340" s="148">
        <v>338</v>
      </c>
      <c r="AQ340" s="210"/>
      <c r="AR340" s="210"/>
      <c r="AS340" s="210"/>
      <c r="AT340" s="210"/>
      <c r="AU340" s="210"/>
      <c r="AV340" s="210"/>
      <c r="AW340" s="210"/>
      <c r="AX340" s="210"/>
      <c r="AY340" s="210"/>
      <c r="AZ340" s="210"/>
      <c r="BA340" s="210"/>
      <c r="BB340" s="210"/>
      <c r="BC340" s="210"/>
      <c r="BD340" s="210"/>
      <c r="BE340" s="210"/>
      <c r="BF340" s="210"/>
      <c r="BG340" s="210"/>
      <c r="BH340" s="210"/>
      <c r="BI340" s="210"/>
      <c r="BJ340" s="185" t="s">
        <v>5153</v>
      </c>
      <c r="BK340" s="210"/>
      <c r="BL340" s="210"/>
      <c r="BM340" s="210"/>
      <c r="BN340" s="210"/>
      <c r="BO340" s="210"/>
      <c r="BP340" s="210"/>
      <c r="BQ340" s="210"/>
      <c r="BR340" s="210"/>
      <c r="BS340" s="210"/>
      <c r="BT340" s="210"/>
      <c r="BU340" s="210"/>
      <c r="BV340" s="210"/>
      <c r="BW340" s="209"/>
      <c r="BX340" s="209"/>
      <c r="BY340" s="209"/>
      <c r="BZ340" s="211"/>
      <c r="CA340" s="211"/>
      <c r="CB340" s="211"/>
      <c r="CC340" s="211"/>
      <c r="CD340" s="211"/>
      <c r="CE340" s="211"/>
      <c r="CF340" s="211"/>
      <c r="CG340" s="211"/>
      <c r="CH340" s="211"/>
      <c r="CI340" s="211"/>
      <c r="CJ340" s="211"/>
      <c r="CK340" s="211"/>
      <c r="CL340" s="211"/>
      <c r="CM340" s="211"/>
      <c r="CN340" s="211"/>
      <c r="CO340" s="211"/>
      <c r="CP340" s="211"/>
      <c r="CQ340" s="211"/>
      <c r="CR340" s="211"/>
      <c r="CS340" s="187" t="s">
        <v>5154</v>
      </c>
      <c r="CT340" s="211"/>
      <c r="CU340" s="211"/>
      <c r="CV340" s="211"/>
      <c r="CW340" s="211"/>
      <c r="CX340" s="211"/>
      <c r="CY340" s="211"/>
      <c r="CZ340" s="211"/>
      <c r="DA340" s="211"/>
      <c r="DB340" s="211"/>
      <c r="DC340" s="211"/>
      <c r="DD340" s="211"/>
      <c r="DE340" s="211"/>
      <c r="DF340"/>
      <c r="DG340" s="73"/>
    </row>
    <row r="341" spans="33:111" ht="15.75" hidden="1" customHeight="1">
      <c r="AG341" s="73"/>
      <c r="AH341" s="209"/>
      <c r="AI341" s="209"/>
      <c r="AJ341" s="209"/>
      <c r="AK341" s="209"/>
      <c r="AL341" s="181" t="str">
        <f t="shared" si="10"/>
        <v/>
      </c>
      <c r="AM341" s="181" t="str">
        <f t="shared" si="11"/>
        <v/>
      </c>
      <c r="AN341"/>
      <c r="AO341" s="209"/>
      <c r="AP341" s="148">
        <v>339</v>
      </c>
      <c r="AQ341" s="210"/>
      <c r="AR341" s="210"/>
      <c r="AS341" s="210"/>
      <c r="AT341" s="210"/>
      <c r="AU341" s="210"/>
      <c r="AV341" s="210"/>
      <c r="AW341" s="210"/>
      <c r="AX341" s="210"/>
      <c r="AY341" s="210"/>
      <c r="AZ341" s="210"/>
      <c r="BA341" s="210"/>
      <c r="BB341" s="210"/>
      <c r="BC341" s="210"/>
      <c r="BD341" s="210"/>
      <c r="BE341" s="210"/>
      <c r="BF341" s="210"/>
      <c r="BG341" s="210"/>
      <c r="BH341" s="210"/>
      <c r="BI341" s="210"/>
      <c r="BJ341" s="185" t="s">
        <v>5155</v>
      </c>
      <c r="BK341" s="210"/>
      <c r="BL341" s="210"/>
      <c r="BM341" s="210"/>
      <c r="BN341" s="210"/>
      <c r="BO341" s="210"/>
      <c r="BP341" s="210"/>
      <c r="BQ341" s="210"/>
      <c r="BR341" s="210"/>
      <c r="BS341" s="210"/>
      <c r="BT341" s="210"/>
      <c r="BU341" s="210"/>
      <c r="BV341" s="210"/>
      <c r="BW341" s="209"/>
      <c r="BX341" s="209"/>
      <c r="BY341" s="209"/>
      <c r="BZ341" s="211"/>
      <c r="CA341" s="211"/>
      <c r="CB341" s="211"/>
      <c r="CC341" s="211"/>
      <c r="CD341" s="211"/>
      <c r="CE341" s="211"/>
      <c r="CF341" s="211"/>
      <c r="CG341" s="211"/>
      <c r="CH341" s="211"/>
      <c r="CI341" s="211"/>
      <c r="CJ341" s="211"/>
      <c r="CK341" s="211"/>
      <c r="CL341" s="211"/>
      <c r="CM341" s="211"/>
      <c r="CN341" s="211"/>
      <c r="CO341" s="211"/>
      <c r="CP341" s="211"/>
      <c r="CQ341" s="211"/>
      <c r="CR341" s="211"/>
      <c r="CS341" s="187" t="s">
        <v>5156</v>
      </c>
      <c r="CT341" s="211"/>
      <c r="CU341" s="211"/>
      <c r="CV341" s="211"/>
      <c r="CW341" s="211"/>
      <c r="CX341" s="211"/>
      <c r="CY341" s="211"/>
      <c r="CZ341" s="211"/>
      <c r="DA341" s="211"/>
      <c r="DB341" s="211"/>
      <c r="DC341" s="211"/>
      <c r="DD341" s="211"/>
      <c r="DE341" s="211"/>
      <c r="DF341"/>
      <c r="DG341" s="73"/>
    </row>
    <row r="342" spans="33:111" ht="15.75" hidden="1" customHeight="1">
      <c r="AG342" s="73"/>
      <c r="AH342" s="209"/>
      <c r="AI342" s="209"/>
      <c r="AJ342" s="209"/>
      <c r="AK342" s="209"/>
      <c r="AL342" s="181" t="str">
        <f t="shared" si="10"/>
        <v/>
      </c>
      <c r="AM342" s="181" t="str">
        <f t="shared" si="11"/>
        <v/>
      </c>
      <c r="AN342"/>
      <c r="AO342" s="209"/>
      <c r="AP342" s="148">
        <v>340</v>
      </c>
      <c r="AQ342" s="210"/>
      <c r="AR342" s="210"/>
      <c r="AS342" s="210"/>
      <c r="AT342" s="210"/>
      <c r="AU342" s="210"/>
      <c r="AV342" s="210"/>
      <c r="AW342" s="210"/>
      <c r="AX342" s="210"/>
      <c r="AY342" s="210"/>
      <c r="AZ342" s="210"/>
      <c r="BA342" s="210"/>
      <c r="BB342" s="210"/>
      <c r="BC342" s="210"/>
      <c r="BD342" s="210"/>
      <c r="BE342" s="210"/>
      <c r="BF342" s="210"/>
      <c r="BG342" s="210"/>
      <c r="BH342" s="210"/>
      <c r="BI342" s="210"/>
      <c r="BJ342" s="185" t="s">
        <v>5157</v>
      </c>
      <c r="BK342" s="210"/>
      <c r="BL342" s="210"/>
      <c r="BM342" s="210"/>
      <c r="BN342" s="210"/>
      <c r="BO342" s="210"/>
      <c r="BP342" s="210"/>
      <c r="BQ342" s="210"/>
      <c r="BR342" s="210"/>
      <c r="BS342" s="210"/>
      <c r="BT342" s="210"/>
      <c r="BU342" s="210"/>
      <c r="BV342" s="210"/>
      <c r="BW342" s="209"/>
      <c r="BX342" s="209"/>
      <c r="BY342" s="209"/>
      <c r="BZ342" s="211"/>
      <c r="CA342" s="211"/>
      <c r="CB342" s="211"/>
      <c r="CC342" s="211"/>
      <c r="CD342" s="211"/>
      <c r="CE342" s="211"/>
      <c r="CF342" s="211"/>
      <c r="CG342" s="211"/>
      <c r="CH342" s="211"/>
      <c r="CI342" s="211"/>
      <c r="CJ342" s="211"/>
      <c r="CK342" s="211"/>
      <c r="CL342" s="211"/>
      <c r="CM342" s="211"/>
      <c r="CN342" s="211"/>
      <c r="CO342" s="211"/>
      <c r="CP342" s="211"/>
      <c r="CQ342" s="211"/>
      <c r="CR342" s="211"/>
      <c r="CS342" s="187" t="s">
        <v>5158</v>
      </c>
      <c r="CT342" s="211"/>
      <c r="CU342" s="211"/>
      <c r="CV342" s="211"/>
      <c r="CW342" s="211"/>
      <c r="CX342" s="211"/>
      <c r="CY342" s="211"/>
      <c r="CZ342" s="211"/>
      <c r="DA342" s="211"/>
      <c r="DB342" s="211"/>
      <c r="DC342" s="211"/>
      <c r="DD342" s="211"/>
      <c r="DE342" s="211"/>
      <c r="DF342"/>
      <c r="DG342" s="73"/>
    </row>
    <row r="343" spans="33:111" ht="15.75" hidden="1" customHeight="1">
      <c r="AG343" s="73"/>
      <c r="AH343" s="209"/>
      <c r="AI343" s="209"/>
      <c r="AJ343" s="209"/>
      <c r="AK343" s="209"/>
      <c r="AL343" s="181" t="str">
        <f t="shared" si="10"/>
        <v/>
      </c>
      <c r="AM343" s="181" t="str">
        <f t="shared" si="11"/>
        <v/>
      </c>
      <c r="AN343"/>
      <c r="AO343" s="209"/>
      <c r="AP343" s="148">
        <v>341</v>
      </c>
      <c r="AQ343" s="210"/>
      <c r="AR343" s="210"/>
      <c r="AS343" s="210"/>
      <c r="AT343" s="210"/>
      <c r="AU343" s="210"/>
      <c r="AV343" s="210"/>
      <c r="AW343" s="210"/>
      <c r="AX343" s="210"/>
      <c r="AY343" s="210"/>
      <c r="AZ343" s="210"/>
      <c r="BA343" s="210"/>
      <c r="BB343" s="210"/>
      <c r="BC343" s="210"/>
      <c r="BD343" s="210"/>
      <c r="BE343" s="210"/>
      <c r="BF343" s="210"/>
      <c r="BG343" s="210"/>
      <c r="BH343" s="210"/>
      <c r="BI343" s="210"/>
      <c r="BJ343" s="185" t="s">
        <v>5159</v>
      </c>
      <c r="BK343" s="210"/>
      <c r="BL343" s="210"/>
      <c r="BM343" s="210"/>
      <c r="BN343" s="210"/>
      <c r="BO343" s="210"/>
      <c r="BP343" s="210"/>
      <c r="BQ343" s="210"/>
      <c r="BR343" s="210"/>
      <c r="BS343" s="210"/>
      <c r="BT343" s="210"/>
      <c r="BU343" s="210"/>
      <c r="BV343" s="210"/>
      <c r="BW343" s="209"/>
      <c r="BX343" s="209"/>
      <c r="BY343" s="209"/>
      <c r="BZ343" s="211"/>
      <c r="CA343" s="211"/>
      <c r="CB343" s="211"/>
      <c r="CC343" s="211"/>
      <c r="CD343" s="211"/>
      <c r="CE343" s="211"/>
      <c r="CF343" s="211"/>
      <c r="CG343" s="211"/>
      <c r="CH343" s="211"/>
      <c r="CI343" s="211"/>
      <c r="CJ343" s="211"/>
      <c r="CK343" s="211"/>
      <c r="CL343" s="211"/>
      <c r="CM343" s="211"/>
      <c r="CN343" s="211"/>
      <c r="CO343" s="211"/>
      <c r="CP343" s="211"/>
      <c r="CQ343" s="211"/>
      <c r="CR343" s="211"/>
      <c r="CS343" s="187" t="s">
        <v>5160</v>
      </c>
      <c r="CT343" s="211"/>
      <c r="CU343" s="211"/>
      <c r="CV343" s="211"/>
      <c r="CW343" s="211"/>
      <c r="CX343" s="211"/>
      <c r="CY343" s="211"/>
      <c r="CZ343" s="211"/>
      <c r="DA343" s="211"/>
      <c r="DB343" s="211"/>
      <c r="DC343" s="211"/>
      <c r="DD343" s="211"/>
      <c r="DE343" s="211"/>
      <c r="DF343"/>
      <c r="DG343" s="73"/>
    </row>
    <row r="344" spans="33:111" ht="15.75" hidden="1" customHeight="1">
      <c r="AG344" s="73"/>
      <c r="AH344" s="209"/>
      <c r="AI344" s="209"/>
      <c r="AJ344" s="209"/>
      <c r="AK344" s="209"/>
      <c r="AL344" s="181" t="str">
        <f t="shared" si="10"/>
        <v/>
      </c>
      <c r="AM344" s="181" t="str">
        <f t="shared" si="11"/>
        <v/>
      </c>
      <c r="AN344"/>
      <c r="AO344" s="209"/>
      <c r="AP344" s="148">
        <v>342</v>
      </c>
      <c r="AQ344" s="210"/>
      <c r="AR344" s="210"/>
      <c r="AS344" s="210"/>
      <c r="AT344" s="210"/>
      <c r="AU344" s="210"/>
      <c r="AV344" s="210"/>
      <c r="AW344" s="210"/>
      <c r="AX344" s="210"/>
      <c r="AY344" s="210"/>
      <c r="AZ344" s="210"/>
      <c r="BA344" s="210"/>
      <c r="BB344" s="210"/>
      <c r="BC344" s="210"/>
      <c r="BD344" s="210"/>
      <c r="BE344" s="210"/>
      <c r="BF344" s="210"/>
      <c r="BG344" s="210"/>
      <c r="BH344" s="210"/>
      <c r="BI344" s="210"/>
      <c r="BJ344" s="185" t="s">
        <v>5161</v>
      </c>
      <c r="BK344" s="210"/>
      <c r="BL344" s="210"/>
      <c r="BM344" s="210"/>
      <c r="BN344" s="210"/>
      <c r="BO344" s="210"/>
      <c r="BP344" s="210"/>
      <c r="BQ344" s="210"/>
      <c r="BR344" s="210"/>
      <c r="BS344" s="210"/>
      <c r="BT344" s="210"/>
      <c r="BU344" s="210"/>
      <c r="BV344" s="210"/>
      <c r="BW344" s="209"/>
      <c r="BX344" s="209"/>
      <c r="BY344" s="209"/>
      <c r="BZ344" s="211"/>
      <c r="CA344" s="211"/>
      <c r="CB344" s="211"/>
      <c r="CC344" s="211"/>
      <c r="CD344" s="211"/>
      <c r="CE344" s="211"/>
      <c r="CF344" s="211"/>
      <c r="CG344" s="211"/>
      <c r="CH344" s="211"/>
      <c r="CI344" s="211"/>
      <c r="CJ344" s="211"/>
      <c r="CK344" s="211"/>
      <c r="CL344" s="211"/>
      <c r="CM344" s="211"/>
      <c r="CN344" s="211"/>
      <c r="CO344" s="211"/>
      <c r="CP344" s="211"/>
      <c r="CQ344" s="211"/>
      <c r="CR344" s="211"/>
      <c r="CS344" s="187" t="s">
        <v>5162</v>
      </c>
      <c r="CT344" s="211"/>
      <c r="CU344" s="211"/>
      <c r="CV344" s="211"/>
      <c r="CW344" s="211"/>
      <c r="CX344" s="211"/>
      <c r="CY344" s="211"/>
      <c r="CZ344" s="211"/>
      <c r="DA344" s="211"/>
      <c r="DB344" s="211"/>
      <c r="DC344" s="211"/>
      <c r="DD344" s="211"/>
      <c r="DE344" s="211"/>
      <c r="DF344"/>
      <c r="DG344" s="73"/>
    </row>
    <row r="345" spans="33:111" ht="15.75" hidden="1" customHeight="1">
      <c r="AG345" s="73"/>
      <c r="AH345" s="209"/>
      <c r="AI345" s="209"/>
      <c r="AJ345" s="209"/>
      <c r="AK345" s="209"/>
      <c r="AL345" s="181" t="str">
        <f t="shared" si="10"/>
        <v/>
      </c>
      <c r="AM345" s="181" t="str">
        <f t="shared" si="11"/>
        <v/>
      </c>
      <c r="AN345"/>
      <c r="AO345" s="209"/>
      <c r="AP345" s="148">
        <v>343</v>
      </c>
      <c r="AQ345" s="210"/>
      <c r="AR345" s="210"/>
      <c r="AS345" s="210"/>
      <c r="AT345" s="210"/>
      <c r="AU345" s="210"/>
      <c r="AV345" s="210"/>
      <c r="AW345" s="210"/>
      <c r="AX345" s="210"/>
      <c r="AY345" s="210"/>
      <c r="AZ345" s="210"/>
      <c r="BA345" s="210"/>
      <c r="BB345" s="210"/>
      <c r="BC345" s="210"/>
      <c r="BD345" s="210"/>
      <c r="BE345" s="210"/>
      <c r="BF345" s="210"/>
      <c r="BG345" s="210"/>
      <c r="BH345" s="210"/>
      <c r="BI345" s="210"/>
      <c r="BJ345" s="185" t="s">
        <v>5163</v>
      </c>
      <c r="BK345" s="210"/>
      <c r="BL345" s="210"/>
      <c r="BM345" s="210"/>
      <c r="BN345" s="210"/>
      <c r="BO345" s="210"/>
      <c r="BP345" s="210"/>
      <c r="BQ345" s="210"/>
      <c r="BR345" s="210"/>
      <c r="BS345" s="210"/>
      <c r="BT345" s="210"/>
      <c r="BU345" s="210"/>
      <c r="BV345" s="210"/>
      <c r="BW345" s="209"/>
      <c r="BX345" s="209"/>
      <c r="BY345" s="209"/>
      <c r="BZ345" s="211"/>
      <c r="CA345" s="211"/>
      <c r="CB345" s="211"/>
      <c r="CC345" s="211"/>
      <c r="CD345" s="211"/>
      <c r="CE345" s="211"/>
      <c r="CF345" s="211"/>
      <c r="CG345" s="211"/>
      <c r="CH345" s="211"/>
      <c r="CI345" s="211"/>
      <c r="CJ345" s="211"/>
      <c r="CK345" s="211"/>
      <c r="CL345" s="211"/>
      <c r="CM345" s="211"/>
      <c r="CN345" s="211"/>
      <c r="CO345" s="211"/>
      <c r="CP345" s="211"/>
      <c r="CQ345" s="211"/>
      <c r="CR345" s="211"/>
      <c r="CS345" s="187" t="s">
        <v>5164</v>
      </c>
      <c r="CT345" s="211"/>
      <c r="CU345" s="211"/>
      <c r="CV345" s="211"/>
      <c r="CW345" s="211"/>
      <c r="CX345" s="211"/>
      <c r="CY345" s="211"/>
      <c r="CZ345" s="211"/>
      <c r="DA345" s="211"/>
      <c r="DB345" s="211"/>
      <c r="DC345" s="211"/>
      <c r="DD345" s="211"/>
      <c r="DE345" s="211"/>
      <c r="DF345"/>
      <c r="DG345" s="73"/>
    </row>
    <row r="346" spans="33:111" ht="15.75" hidden="1" customHeight="1">
      <c r="AG346" s="73"/>
      <c r="AH346" s="209"/>
      <c r="AI346" s="209"/>
      <c r="AJ346" s="209"/>
      <c r="AK346" s="209"/>
      <c r="AL346" s="181" t="str">
        <f t="shared" si="10"/>
        <v/>
      </c>
      <c r="AM346" s="181" t="str">
        <f t="shared" si="11"/>
        <v/>
      </c>
      <c r="AN346"/>
      <c r="AO346" s="209"/>
      <c r="AP346" s="148">
        <v>344</v>
      </c>
      <c r="AQ346" s="210"/>
      <c r="AR346" s="210"/>
      <c r="AS346" s="210"/>
      <c r="AT346" s="210"/>
      <c r="AU346" s="210"/>
      <c r="AV346" s="210"/>
      <c r="AW346" s="210"/>
      <c r="AX346" s="210"/>
      <c r="AY346" s="210"/>
      <c r="AZ346" s="210"/>
      <c r="BA346" s="210"/>
      <c r="BB346" s="210"/>
      <c r="BC346" s="210"/>
      <c r="BD346" s="210"/>
      <c r="BE346" s="210"/>
      <c r="BF346" s="210"/>
      <c r="BG346" s="210"/>
      <c r="BH346" s="210"/>
      <c r="BI346" s="210"/>
      <c r="BJ346" s="185" t="s">
        <v>5165</v>
      </c>
      <c r="BK346" s="210"/>
      <c r="BL346" s="210"/>
      <c r="BM346" s="210"/>
      <c r="BN346" s="210"/>
      <c r="BO346" s="210"/>
      <c r="BP346" s="210"/>
      <c r="BQ346" s="210"/>
      <c r="BR346" s="210"/>
      <c r="BS346" s="210"/>
      <c r="BT346" s="210"/>
      <c r="BU346" s="210"/>
      <c r="BV346" s="210"/>
      <c r="BW346" s="209"/>
      <c r="BX346" s="209"/>
      <c r="BY346" s="209"/>
      <c r="BZ346" s="211"/>
      <c r="CA346" s="211"/>
      <c r="CB346" s="211"/>
      <c r="CC346" s="211"/>
      <c r="CD346" s="211"/>
      <c r="CE346" s="211"/>
      <c r="CF346" s="211"/>
      <c r="CG346" s="211"/>
      <c r="CH346" s="211"/>
      <c r="CI346" s="211"/>
      <c r="CJ346" s="211"/>
      <c r="CK346" s="211"/>
      <c r="CL346" s="211"/>
      <c r="CM346" s="211"/>
      <c r="CN346" s="211"/>
      <c r="CO346" s="211"/>
      <c r="CP346" s="211"/>
      <c r="CQ346" s="211"/>
      <c r="CR346" s="211"/>
      <c r="CS346" s="187" t="s">
        <v>5166</v>
      </c>
      <c r="CT346" s="211"/>
      <c r="CU346" s="211"/>
      <c r="CV346" s="211"/>
      <c r="CW346" s="211"/>
      <c r="CX346" s="211"/>
      <c r="CY346" s="211"/>
      <c r="CZ346" s="211"/>
      <c r="DA346" s="211"/>
      <c r="DB346" s="211"/>
      <c r="DC346" s="211"/>
      <c r="DD346" s="211"/>
      <c r="DE346" s="211"/>
      <c r="DF346"/>
      <c r="DG346" s="73"/>
    </row>
    <row r="347" spans="33:111" ht="15.75" hidden="1" customHeight="1">
      <c r="AG347" s="73"/>
      <c r="AH347" s="209"/>
      <c r="AI347" s="209"/>
      <c r="AJ347" s="209"/>
      <c r="AK347" s="209"/>
      <c r="AL347" s="181" t="str">
        <f t="shared" si="10"/>
        <v/>
      </c>
      <c r="AM347" s="181" t="str">
        <f t="shared" si="11"/>
        <v/>
      </c>
      <c r="AN347"/>
      <c r="AO347" s="209"/>
      <c r="AP347" s="148">
        <v>345</v>
      </c>
      <c r="AQ347" s="210"/>
      <c r="AR347" s="210"/>
      <c r="AS347" s="210"/>
      <c r="AT347" s="210"/>
      <c r="AU347" s="210"/>
      <c r="AV347" s="210"/>
      <c r="AW347" s="210"/>
      <c r="AX347" s="210"/>
      <c r="AY347" s="210"/>
      <c r="AZ347" s="210"/>
      <c r="BA347" s="210"/>
      <c r="BB347" s="210"/>
      <c r="BC347" s="210"/>
      <c r="BD347" s="210"/>
      <c r="BE347" s="210"/>
      <c r="BF347" s="210"/>
      <c r="BG347" s="210"/>
      <c r="BH347" s="210"/>
      <c r="BI347" s="210"/>
      <c r="BJ347" s="185" t="s">
        <v>5167</v>
      </c>
      <c r="BK347" s="210"/>
      <c r="BL347" s="210"/>
      <c r="BM347" s="210"/>
      <c r="BN347" s="210"/>
      <c r="BO347" s="210"/>
      <c r="BP347" s="210"/>
      <c r="BQ347" s="210"/>
      <c r="BR347" s="210"/>
      <c r="BS347" s="210"/>
      <c r="BT347" s="210"/>
      <c r="BU347" s="210"/>
      <c r="BV347" s="210"/>
      <c r="BW347" s="209"/>
      <c r="BX347" s="209"/>
      <c r="BY347" s="209"/>
      <c r="BZ347" s="211"/>
      <c r="CA347" s="211"/>
      <c r="CB347" s="211"/>
      <c r="CC347" s="211"/>
      <c r="CD347" s="211"/>
      <c r="CE347" s="211"/>
      <c r="CF347" s="211"/>
      <c r="CG347" s="211"/>
      <c r="CH347" s="211"/>
      <c r="CI347" s="211"/>
      <c r="CJ347" s="211"/>
      <c r="CK347" s="211"/>
      <c r="CL347" s="211"/>
      <c r="CM347" s="211"/>
      <c r="CN347" s="211"/>
      <c r="CO347" s="211"/>
      <c r="CP347" s="211"/>
      <c r="CQ347" s="211"/>
      <c r="CR347" s="211"/>
      <c r="CS347" s="187" t="s">
        <v>5168</v>
      </c>
      <c r="CT347" s="211"/>
      <c r="CU347" s="211"/>
      <c r="CV347" s="211"/>
      <c r="CW347" s="211"/>
      <c r="CX347" s="211"/>
      <c r="CY347" s="211"/>
      <c r="CZ347" s="211"/>
      <c r="DA347" s="211"/>
      <c r="DB347" s="211"/>
      <c r="DC347" s="211"/>
      <c r="DD347" s="211"/>
      <c r="DE347" s="211"/>
      <c r="DF347"/>
      <c r="DG347" s="73"/>
    </row>
    <row r="348" spans="33:111" ht="15.75" hidden="1" customHeight="1">
      <c r="AG348" s="73"/>
      <c r="AH348" s="209"/>
      <c r="AI348" s="209"/>
      <c r="AJ348" s="209"/>
      <c r="AK348" s="209"/>
      <c r="AL348" s="181" t="str">
        <f t="shared" si="10"/>
        <v/>
      </c>
      <c r="AM348" s="181" t="str">
        <f t="shared" si="11"/>
        <v/>
      </c>
      <c r="AN348"/>
      <c r="AO348" s="209"/>
      <c r="AP348" s="148">
        <v>346</v>
      </c>
      <c r="AQ348" s="210"/>
      <c r="AR348" s="210"/>
      <c r="AS348" s="210"/>
      <c r="AT348" s="210"/>
      <c r="AU348" s="210"/>
      <c r="AV348" s="210"/>
      <c r="AW348" s="210"/>
      <c r="AX348" s="210"/>
      <c r="AY348" s="210"/>
      <c r="AZ348" s="210"/>
      <c r="BA348" s="210"/>
      <c r="BB348" s="210"/>
      <c r="BC348" s="210"/>
      <c r="BD348" s="210"/>
      <c r="BE348" s="210"/>
      <c r="BF348" s="210"/>
      <c r="BG348" s="210"/>
      <c r="BH348" s="210"/>
      <c r="BI348" s="210"/>
      <c r="BJ348" s="185" t="s">
        <v>5169</v>
      </c>
      <c r="BK348" s="210"/>
      <c r="BL348" s="210"/>
      <c r="BM348" s="210"/>
      <c r="BN348" s="210"/>
      <c r="BO348" s="210"/>
      <c r="BP348" s="210"/>
      <c r="BQ348" s="210"/>
      <c r="BR348" s="210"/>
      <c r="BS348" s="210"/>
      <c r="BT348" s="210"/>
      <c r="BU348" s="210"/>
      <c r="BV348" s="210"/>
      <c r="BW348" s="209"/>
      <c r="BX348" s="209"/>
      <c r="BY348" s="209"/>
      <c r="BZ348" s="211"/>
      <c r="CA348" s="211"/>
      <c r="CB348" s="211"/>
      <c r="CC348" s="211"/>
      <c r="CD348" s="211"/>
      <c r="CE348" s="211"/>
      <c r="CF348" s="211"/>
      <c r="CG348" s="211"/>
      <c r="CH348" s="211"/>
      <c r="CI348" s="211"/>
      <c r="CJ348" s="211"/>
      <c r="CK348" s="211"/>
      <c r="CL348" s="211"/>
      <c r="CM348" s="211"/>
      <c r="CN348" s="211"/>
      <c r="CO348" s="211"/>
      <c r="CP348" s="211"/>
      <c r="CQ348" s="211"/>
      <c r="CR348" s="211"/>
      <c r="CS348" s="187" t="s">
        <v>5170</v>
      </c>
      <c r="CT348" s="211"/>
      <c r="CU348" s="211"/>
      <c r="CV348" s="211"/>
      <c r="CW348" s="211"/>
      <c r="CX348" s="211"/>
      <c r="CY348" s="211"/>
      <c r="CZ348" s="211"/>
      <c r="DA348" s="211"/>
      <c r="DB348" s="211"/>
      <c r="DC348" s="211"/>
      <c r="DD348" s="211"/>
      <c r="DE348" s="211"/>
      <c r="DF348"/>
      <c r="DG348" s="73"/>
    </row>
    <row r="349" spans="33:111" ht="15.75" hidden="1" customHeight="1">
      <c r="AG349" s="73"/>
      <c r="AH349" s="209"/>
      <c r="AI349" s="209"/>
      <c r="AJ349" s="209"/>
      <c r="AK349" s="209"/>
      <c r="AL349" s="181" t="str">
        <f t="shared" si="10"/>
        <v/>
      </c>
      <c r="AM349" s="181" t="str">
        <f t="shared" si="11"/>
        <v/>
      </c>
      <c r="AN349"/>
      <c r="AO349" s="209"/>
      <c r="AP349" s="148">
        <v>347</v>
      </c>
      <c r="AQ349" s="210"/>
      <c r="AR349" s="210"/>
      <c r="AS349" s="210"/>
      <c r="AT349" s="210"/>
      <c r="AU349" s="210"/>
      <c r="AV349" s="210"/>
      <c r="AW349" s="210"/>
      <c r="AX349" s="210"/>
      <c r="AY349" s="210"/>
      <c r="AZ349" s="210"/>
      <c r="BA349" s="210"/>
      <c r="BB349" s="210"/>
      <c r="BC349" s="210"/>
      <c r="BD349" s="210"/>
      <c r="BE349" s="210"/>
      <c r="BF349" s="210"/>
      <c r="BG349" s="210"/>
      <c r="BH349" s="210"/>
      <c r="BI349" s="210"/>
      <c r="BJ349" s="185" t="s">
        <v>5171</v>
      </c>
      <c r="BK349" s="210"/>
      <c r="BL349" s="210"/>
      <c r="BM349" s="210"/>
      <c r="BN349" s="210"/>
      <c r="BO349" s="210"/>
      <c r="BP349" s="210"/>
      <c r="BQ349" s="210"/>
      <c r="BR349" s="210"/>
      <c r="BS349" s="210"/>
      <c r="BT349" s="210"/>
      <c r="BU349" s="210"/>
      <c r="BV349" s="210"/>
      <c r="BW349" s="209"/>
      <c r="BX349" s="209"/>
      <c r="BY349" s="209"/>
      <c r="BZ349" s="211"/>
      <c r="CA349" s="211"/>
      <c r="CB349" s="211"/>
      <c r="CC349" s="211"/>
      <c r="CD349" s="211"/>
      <c r="CE349" s="211"/>
      <c r="CF349" s="211"/>
      <c r="CG349" s="211"/>
      <c r="CH349" s="211"/>
      <c r="CI349" s="211"/>
      <c r="CJ349" s="211"/>
      <c r="CK349" s="211"/>
      <c r="CL349" s="211"/>
      <c r="CM349" s="211"/>
      <c r="CN349" s="211"/>
      <c r="CO349" s="211"/>
      <c r="CP349" s="211"/>
      <c r="CQ349" s="211"/>
      <c r="CR349" s="211"/>
      <c r="CS349" s="187" t="s">
        <v>5172</v>
      </c>
      <c r="CT349" s="211"/>
      <c r="CU349" s="211"/>
      <c r="CV349" s="211"/>
      <c r="CW349" s="211"/>
      <c r="CX349" s="211"/>
      <c r="CY349" s="211"/>
      <c r="CZ349" s="211"/>
      <c r="DA349" s="211"/>
      <c r="DB349" s="211"/>
      <c r="DC349" s="211"/>
      <c r="DD349" s="211"/>
      <c r="DE349" s="211"/>
      <c r="DF349"/>
      <c r="DG349" s="73"/>
    </row>
    <row r="350" spans="33:111" ht="15.75" hidden="1" customHeight="1">
      <c r="AG350" s="73"/>
      <c r="AH350" s="209"/>
      <c r="AI350" s="209"/>
      <c r="AJ350" s="209"/>
      <c r="AK350" s="209"/>
      <c r="AL350" s="181" t="str">
        <f t="shared" si="10"/>
        <v/>
      </c>
      <c r="AM350" s="181" t="str">
        <f t="shared" si="11"/>
        <v/>
      </c>
      <c r="AN350"/>
      <c r="AO350" s="209"/>
      <c r="AP350" s="148">
        <v>348</v>
      </c>
      <c r="AQ350" s="210"/>
      <c r="AR350" s="210"/>
      <c r="AS350" s="210"/>
      <c r="AT350" s="210"/>
      <c r="AU350" s="210"/>
      <c r="AV350" s="210"/>
      <c r="AW350" s="210"/>
      <c r="AX350" s="210"/>
      <c r="AY350" s="210"/>
      <c r="AZ350" s="210"/>
      <c r="BA350" s="210"/>
      <c r="BB350" s="210"/>
      <c r="BC350" s="210"/>
      <c r="BD350" s="210"/>
      <c r="BE350" s="210"/>
      <c r="BF350" s="210"/>
      <c r="BG350" s="210"/>
      <c r="BH350" s="210"/>
      <c r="BI350" s="210"/>
      <c r="BJ350" s="185" t="s">
        <v>5173</v>
      </c>
      <c r="BK350" s="210"/>
      <c r="BL350" s="210"/>
      <c r="BM350" s="210"/>
      <c r="BN350" s="210"/>
      <c r="BO350" s="210"/>
      <c r="BP350" s="210"/>
      <c r="BQ350" s="210"/>
      <c r="BR350" s="210"/>
      <c r="BS350" s="210"/>
      <c r="BT350" s="210"/>
      <c r="BU350" s="210"/>
      <c r="BV350" s="210"/>
      <c r="BW350" s="209"/>
      <c r="BX350" s="209"/>
      <c r="BY350" s="209"/>
      <c r="BZ350" s="211"/>
      <c r="CA350" s="211"/>
      <c r="CB350" s="211"/>
      <c r="CC350" s="211"/>
      <c r="CD350" s="211"/>
      <c r="CE350" s="211"/>
      <c r="CF350" s="211"/>
      <c r="CG350" s="211"/>
      <c r="CH350" s="211"/>
      <c r="CI350" s="211"/>
      <c r="CJ350" s="211"/>
      <c r="CK350" s="211"/>
      <c r="CL350" s="211"/>
      <c r="CM350" s="211"/>
      <c r="CN350" s="211"/>
      <c r="CO350" s="211"/>
      <c r="CP350" s="211"/>
      <c r="CQ350" s="211"/>
      <c r="CR350" s="211"/>
      <c r="CS350" s="187" t="s">
        <v>5174</v>
      </c>
      <c r="CT350" s="211"/>
      <c r="CU350" s="211"/>
      <c r="CV350" s="211"/>
      <c r="CW350" s="211"/>
      <c r="CX350" s="211"/>
      <c r="CY350" s="211"/>
      <c r="CZ350" s="211"/>
      <c r="DA350" s="211"/>
      <c r="DB350" s="211"/>
      <c r="DC350" s="211"/>
      <c r="DD350" s="211"/>
      <c r="DE350" s="211"/>
      <c r="DF350"/>
      <c r="DG350" s="73"/>
    </row>
    <row r="351" spans="33:111" ht="15.75" hidden="1" customHeight="1">
      <c r="AG351" s="73"/>
      <c r="AH351" s="209"/>
      <c r="AI351" s="209"/>
      <c r="AJ351" s="209"/>
      <c r="AK351" s="209"/>
      <c r="AL351" s="181" t="str">
        <f t="shared" si="10"/>
        <v/>
      </c>
      <c r="AM351" s="181" t="str">
        <f t="shared" si="11"/>
        <v/>
      </c>
      <c r="AN351"/>
      <c r="AO351" s="209"/>
      <c r="AP351" s="148">
        <v>349</v>
      </c>
      <c r="AQ351" s="210"/>
      <c r="AR351" s="210"/>
      <c r="AS351" s="210"/>
      <c r="AT351" s="210"/>
      <c r="AU351" s="210"/>
      <c r="AV351" s="210"/>
      <c r="AW351" s="210"/>
      <c r="AX351" s="210"/>
      <c r="AY351" s="210"/>
      <c r="AZ351" s="210"/>
      <c r="BA351" s="210"/>
      <c r="BB351" s="210"/>
      <c r="BC351" s="210"/>
      <c r="BD351" s="210"/>
      <c r="BE351" s="210"/>
      <c r="BF351" s="210"/>
      <c r="BG351" s="210"/>
      <c r="BH351" s="210"/>
      <c r="BI351" s="210"/>
      <c r="BJ351" s="185" t="s">
        <v>5175</v>
      </c>
      <c r="BK351" s="210"/>
      <c r="BL351" s="210"/>
      <c r="BM351" s="210"/>
      <c r="BN351" s="210"/>
      <c r="BO351" s="210"/>
      <c r="BP351" s="210"/>
      <c r="BQ351" s="210"/>
      <c r="BR351" s="210"/>
      <c r="BS351" s="210"/>
      <c r="BT351" s="210"/>
      <c r="BU351" s="210"/>
      <c r="BV351" s="210"/>
      <c r="BW351" s="209"/>
      <c r="BX351" s="209"/>
      <c r="BY351" s="209"/>
      <c r="BZ351" s="211"/>
      <c r="CA351" s="211"/>
      <c r="CB351" s="211"/>
      <c r="CC351" s="211"/>
      <c r="CD351" s="211"/>
      <c r="CE351" s="211"/>
      <c r="CF351" s="211"/>
      <c r="CG351" s="211"/>
      <c r="CH351" s="211"/>
      <c r="CI351" s="211"/>
      <c r="CJ351" s="211"/>
      <c r="CK351" s="211"/>
      <c r="CL351" s="211"/>
      <c r="CM351" s="211"/>
      <c r="CN351" s="211"/>
      <c r="CO351" s="211"/>
      <c r="CP351" s="211"/>
      <c r="CQ351" s="211"/>
      <c r="CR351" s="211"/>
      <c r="CS351" s="187" t="s">
        <v>5176</v>
      </c>
      <c r="CT351" s="211"/>
      <c r="CU351" s="211"/>
      <c r="CV351" s="211"/>
      <c r="CW351" s="211"/>
      <c r="CX351" s="211"/>
      <c r="CY351" s="211"/>
      <c r="CZ351" s="211"/>
      <c r="DA351" s="211"/>
      <c r="DB351" s="211"/>
      <c r="DC351" s="211"/>
      <c r="DD351" s="211"/>
      <c r="DE351" s="211"/>
      <c r="DF351"/>
      <c r="DG351" s="73"/>
    </row>
    <row r="352" spans="33:111" ht="15.75" hidden="1" customHeight="1">
      <c r="AG352" s="73"/>
      <c r="AH352" s="209"/>
      <c r="AI352" s="209"/>
      <c r="AJ352" s="209"/>
      <c r="AK352" s="209"/>
      <c r="AL352" s="181" t="str">
        <f t="shared" si="10"/>
        <v/>
      </c>
      <c r="AM352" s="181" t="str">
        <f t="shared" si="11"/>
        <v/>
      </c>
      <c r="AN352"/>
      <c r="AO352" s="209"/>
      <c r="AP352" s="148">
        <v>350</v>
      </c>
      <c r="AQ352" s="210"/>
      <c r="AR352" s="210"/>
      <c r="AS352" s="210"/>
      <c r="AT352" s="210"/>
      <c r="AU352" s="210"/>
      <c r="AV352" s="210"/>
      <c r="AW352" s="210"/>
      <c r="AX352" s="210"/>
      <c r="AY352" s="210"/>
      <c r="AZ352" s="210"/>
      <c r="BA352" s="210"/>
      <c r="BB352" s="210"/>
      <c r="BC352" s="210"/>
      <c r="BD352" s="210"/>
      <c r="BE352" s="210"/>
      <c r="BF352" s="210"/>
      <c r="BG352" s="210"/>
      <c r="BH352" s="210"/>
      <c r="BI352" s="210"/>
      <c r="BJ352" s="185" t="s">
        <v>5177</v>
      </c>
      <c r="BK352" s="210"/>
      <c r="BL352" s="210"/>
      <c r="BM352" s="210"/>
      <c r="BN352" s="210"/>
      <c r="BO352" s="210"/>
      <c r="BP352" s="210"/>
      <c r="BQ352" s="210"/>
      <c r="BR352" s="210"/>
      <c r="BS352" s="210"/>
      <c r="BT352" s="210"/>
      <c r="BU352" s="210"/>
      <c r="BV352" s="210"/>
      <c r="BW352" s="209"/>
      <c r="BX352" s="209"/>
      <c r="BY352" s="209"/>
      <c r="BZ352" s="211"/>
      <c r="CA352" s="211"/>
      <c r="CB352" s="211"/>
      <c r="CC352" s="211"/>
      <c r="CD352" s="211"/>
      <c r="CE352" s="211"/>
      <c r="CF352" s="211"/>
      <c r="CG352" s="211"/>
      <c r="CH352" s="211"/>
      <c r="CI352" s="211"/>
      <c r="CJ352" s="211"/>
      <c r="CK352" s="211"/>
      <c r="CL352" s="211"/>
      <c r="CM352" s="211"/>
      <c r="CN352" s="211"/>
      <c r="CO352" s="211"/>
      <c r="CP352" s="211"/>
      <c r="CQ352" s="211"/>
      <c r="CR352" s="211"/>
      <c r="CS352" s="187" t="s">
        <v>5178</v>
      </c>
      <c r="CT352" s="211"/>
      <c r="CU352" s="211"/>
      <c r="CV352" s="211"/>
      <c r="CW352" s="211"/>
      <c r="CX352" s="211"/>
      <c r="CY352" s="211"/>
      <c r="CZ352" s="211"/>
      <c r="DA352" s="211"/>
      <c r="DB352" s="211"/>
      <c r="DC352" s="211"/>
      <c r="DD352" s="211"/>
      <c r="DE352" s="211"/>
      <c r="DF352"/>
      <c r="DG352" s="73"/>
    </row>
    <row r="353" spans="33:111" ht="15.75" hidden="1" customHeight="1">
      <c r="AG353" s="73"/>
      <c r="AH353" s="148"/>
      <c r="AI353" s="148"/>
      <c r="AJ353" s="148"/>
      <c r="AK353" s="148"/>
      <c r="AL353" s="181" t="str">
        <f t="shared" si="10"/>
        <v/>
      </c>
      <c r="AM353" s="181" t="str">
        <f t="shared" si="11"/>
        <v/>
      </c>
      <c r="AN353"/>
      <c r="AO353" s="148"/>
      <c r="AP353" s="148">
        <v>351</v>
      </c>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t="s">
        <v>5179</v>
      </c>
      <c r="BK353" s="185"/>
      <c r="BL353" s="185"/>
      <c r="BM353" s="185"/>
      <c r="BN353" s="185"/>
      <c r="BO353" s="185"/>
      <c r="BP353" s="185"/>
      <c r="BQ353" s="185"/>
      <c r="BR353" s="185"/>
      <c r="BS353" s="185"/>
      <c r="BT353" s="185"/>
      <c r="BU353" s="185"/>
      <c r="BV353" s="185"/>
      <c r="BW353" s="148"/>
      <c r="BX353" s="148"/>
      <c r="BY353" s="148"/>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t="s">
        <v>5180</v>
      </c>
      <c r="CT353" s="187"/>
      <c r="CU353" s="187"/>
      <c r="CV353" s="187"/>
      <c r="CW353" s="187"/>
      <c r="CX353" s="187"/>
      <c r="CY353" s="187"/>
      <c r="CZ353" s="187"/>
      <c r="DA353" s="187"/>
      <c r="DB353" s="187"/>
      <c r="DC353" s="187"/>
      <c r="DD353" s="187"/>
      <c r="DE353" s="187"/>
      <c r="DF353"/>
      <c r="DG353" s="73"/>
    </row>
    <row r="354" spans="33:111" ht="15.75" hidden="1" customHeight="1">
      <c r="AG354" s="73"/>
      <c r="AH354" s="148"/>
      <c r="AI354" s="148"/>
      <c r="AJ354" s="148"/>
      <c r="AK354" s="148"/>
      <c r="AL354" s="181" t="str">
        <f t="shared" si="10"/>
        <v/>
      </c>
      <c r="AM354" s="181" t="str">
        <f t="shared" si="11"/>
        <v/>
      </c>
      <c r="AN354"/>
      <c r="AO354" s="148"/>
      <c r="AP354" s="148">
        <v>352</v>
      </c>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t="s">
        <v>5181</v>
      </c>
      <c r="BK354" s="185"/>
      <c r="BL354" s="185"/>
      <c r="BM354" s="185"/>
      <c r="BN354" s="185"/>
      <c r="BO354" s="185"/>
      <c r="BP354" s="185"/>
      <c r="BQ354" s="185"/>
      <c r="BR354" s="185"/>
      <c r="BS354" s="185"/>
      <c r="BT354" s="185"/>
      <c r="BU354" s="185"/>
      <c r="BV354" s="185"/>
      <c r="BW354" s="148"/>
      <c r="BX354" s="148"/>
      <c r="BY354" s="148"/>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t="s">
        <v>5182</v>
      </c>
      <c r="CT354" s="187"/>
      <c r="CU354" s="187"/>
      <c r="CV354" s="187"/>
      <c r="CW354" s="187"/>
      <c r="CX354" s="187"/>
      <c r="CY354" s="187"/>
      <c r="CZ354" s="187"/>
      <c r="DA354" s="187"/>
      <c r="DB354" s="187"/>
      <c r="DC354" s="187"/>
      <c r="DD354" s="187"/>
      <c r="DE354" s="187"/>
      <c r="DF354"/>
      <c r="DG354" s="73"/>
    </row>
    <row r="355" spans="33:111" ht="15.75" hidden="1" customHeight="1">
      <c r="AG355" s="73"/>
      <c r="AH355" s="148"/>
      <c r="AI355" s="148"/>
      <c r="AJ355" s="148"/>
      <c r="AK355" s="148"/>
      <c r="AL355" s="181" t="str">
        <f t="shared" si="10"/>
        <v/>
      </c>
      <c r="AM355" s="181" t="str">
        <f t="shared" si="11"/>
        <v/>
      </c>
      <c r="AN355"/>
      <c r="AO355" s="148"/>
      <c r="AP355" s="148">
        <v>353</v>
      </c>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t="s">
        <v>5183</v>
      </c>
      <c r="BK355" s="185"/>
      <c r="BL355" s="185"/>
      <c r="BM355" s="185"/>
      <c r="BN355" s="185"/>
      <c r="BO355" s="185"/>
      <c r="BP355" s="185"/>
      <c r="BQ355" s="185"/>
      <c r="BR355" s="185"/>
      <c r="BS355" s="185"/>
      <c r="BT355" s="185"/>
      <c r="BU355" s="185"/>
      <c r="BV355" s="185"/>
      <c r="BW355" s="148"/>
      <c r="BX355" s="148"/>
      <c r="BY355" s="148"/>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t="s">
        <v>5184</v>
      </c>
      <c r="CT355" s="187"/>
      <c r="CU355" s="187"/>
      <c r="CV355" s="187"/>
      <c r="CW355" s="187"/>
      <c r="CX355" s="187"/>
      <c r="CY355" s="187"/>
      <c r="CZ355" s="187"/>
      <c r="DA355" s="187"/>
      <c r="DB355" s="187"/>
      <c r="DC355" s="187"/>
      <c r="DD355" s="187"/>
      <c r="DE355" s="187"/>
      <c r="DF355"/>
      <c r="DG355" s="73"/>
    </row>
    <row r="356" spans="33:111" ht="15.75" hidden="1" customHeight="1">
      <c r="AG356" s="73"/>
      <c r="AH356" s="209"/>
      <c r="AI356" s="209"/>
      <c r="AJ356" s="209"/>
      <c r="AK356" s="209"/>
      <c r="AL356" s="181" t="str">
        <f t="shared" si="10"/>
        <v/>
      </c>
      <c r="AM356" s="181" t="str">
        <f t="shared" si="11"/>
        <v/>
      </c>
      <c r="AN356"/>
      <c r="AO356" s="209"/>
      <c r="AP356" s="148">
        <v>354</v>
      </c>
      <c r="AQ356" s="210"/>
      <c r="AR356" s="210"/>
      <c r="AS356" s="210"/>
      <c r="AT356" s="210"/>
      <c r="AU356" s="210"/>
      <c r="AV356" s="210"/>
      <c r="AW356" s="210"/>
      <c r="AX356" s="210"/>
      <c r="AY356" s="210"/>
      <c r="AZ356" s="210"/>
      <c r="BA356" s="210"/>
      <c r="BB356" s="210"/>
      <c r="BC356" s="210"/>
      <c r="BD356" s="210"/>
      <c r="BE356" s="210"/>
      <c r="BF356" s="210"/>
      <c r="BG356" s="210"/>
      <c r="BH356" s="210"/>
      <c r="BI356" s="210"/>
      <c r="BJ356" s="185" t="s">
        <v>5185</v>
      </c>
      <c r="BK356" s="210"/>
      <c r="BL356" s="210"/>
      <c r="BM356" s="210"/>
      <c r="BN356" s="210"/>
      <c r="BO356" s="210"/>
      <c r="BP356" s="210"/>
      <c r="BQ356" s="210"/>
      <c r="BR356" s="210"/>
      <c r="BS356" s="210"/>
      <c r="BT356" s="210"/>
      <c r="BU356" s="210"/>
      <c r="BV356" s="210"/>
      <c r="BW356" s="209"/>
      <c r="BX356" s="209"/>
      <c r="BY356" s="209"/>
      <c r="BZ356" s="211"/>
      <c r="CA356" s="211"/>
      <c r="CB356" s="211"/>
      <c r="CC356" s="211"/>
      <c r="CD356" s="211"/>
      <c r="CE356" s="211"/>
      <c r="CF356" s="211"/>
      <c r="CG356" s="211"/>
      <c r="CH356" s="211"/>
      <c r="CI356" s="211"/>
      <c r="CJ356" s="211"/>
      <c r="CK356" s="211"/>
      <c r="CL356" s="211"/>
      <c r="CM356" s="211"/>
      <c r="CN356" s="211"/>
      <c r="CO356" s="211"/>
      <c r="CP356" s="211"/>
      <c r="CQ356" s="211"/>
      <c r="CR356" s="211"/>
      <c r="CS356" s="187" t="s">
        <v>3257</v>
      </c>
      <c r="CT356" s="211"/>
      <c r="CU356" s="211"/>
      <c r="CV356" s="211"/>
      <c r="CW356" s="211"/>
      <c r="CX356" s="211"/>
      <c r="CY356" s="211"/>
      <c r="CZ356" s="211"/>
      <c r="DA356" s="211"/>
      <c r="DB356" s="211"/>
      <c r="DC356" s="211"/>
      <c r="DD356" s="211"/>
      <c r="DE356" s="211"/>
      <c r="DF356"/>
      <c r="DG356" s="73"/>
    </row>
    <row r="357" spans="33:111" ht="15.75" hidden="1" customHeight="1">
      <c r="AG357" s="73"/>
      <c r="AH357" s="209"/>
      <c r="AI357" s="209"/>
      <c r="AJ357" s="209"/>
      <c r="AK357" s="209"/>
      <c r="AL357" s="181" t="str">
        <f t="shared" si="10"/>
        <v/>
      </c>
      <c r="AM357" s="181" t="str">
        <f t="shared" si="11"/>
        <v/>
      </c>
      <c r="AN357"/>
      <c r="AO357" s="209"/>
      <c r="AP357" s="148">
        <v>355</v>
      </c>
      <c r="AQ357" s="210"/>
      <c r="AR357" s="210"/>
      <c r="AS357" s="210"/>
      <c r="AT357" s="210"/>
      <c r="AU357" s="210"/>
      <c r="AV357" s="210"/>
      <c r="AW357" s="210"/>
      <c r="AX357" s="210"/>
      <c r="AY357" s="210"/>
      <c r="AZ357" s="210"/>
      <c r="BA357" s="210"/>
      <c r="BB357" s="210"/>
      <c r="BC357" s="210"/>
      <c r="BD357" s="210"/>
      <c r="BE357" s="210"/>
      <c r="BF357" s="210"/>
      <c r="BG357" s="210"/>
      <c r="BH357" s="210"/>
      <c r="BI357" s="210"/>
      <c r="BJ357" s="185" t="s">
        <v>5186</v>
      </c>
      <c r="BK357" s="210"/>
      <c r="BL357" s="210"/>
      <c r="BM357" s="210"/>
      <c r="BN357" s="210"/>
      <c r="BO357" s="210"/>
      <c r="BP357" s="210"/>
      <c r="BQ357" s="210"/>
      <c r="BR357" s="210"/>
      <c r="BS357" s="210"/>
      <c r="BT357" s="210"/>
      <c r="BU357" s="210"/>
      <c r="BV357" s="210"/>
      <c r="BW357" s="209"/>
      <c r="BX357" s="209"/>
      <c r="BY357" s="209"/>
      <c r="BZ357" s="211"/>
      <c r="CA357" s="211"/>
      <c r="CB357" s="211"/>
      <c r="CC357" s="211"/>
      <c r="CD357" s="211"/>
      <c r="CE357" s="211"/>
      <c r="CF357" s="211"/>
      <c r="CG357" s="211"/>
      <c r="CH357" s="211"/>
      <c r="CI357" s="211"/>
      <c r="CJ357" s="211"/>
      <c r="CK357" s="211"/>
      <c r="CL357" s="211"/>
      <c r="CM357" s="211"/>
      <c r="CN357" s="211"/>
      <c r="CO357" s="211"/>
      <c r="CP357" s="211"/>
      <c r="CQ357" s="211"/>
      <c r="CR357" s="211"/>
      <c r="CS357" s="187" t="s">
        <v>5187</v>
      </c>
      <c r="CT357" s="211"/>
      <c r="CU357" s="211"/>
      <c r="CV357" s="211"/>
      <c r="CW357" s="211"/>
      <c r="CX357" s="211"/>
      <c r="CY357" s="211"/>
      <c r="CZ357" s="211"/>
      <c r="DA357" s="211"/>
      <c r="DB357" s="211"/>
      <c r="DC357" s="211"/>
      <c r="DD357" s="211"/>
      <c r="DE357" s="211"/>
      <c r="DF357"/>
      <c r="DG357" s="73"/>
    </row>
    <row r="358" spans="33:111" ht="15.75" hidden="1" customHeight="1">
      <c r="AG358" s="73"/>
      <c r="AH358" s="209"/>
      <c r="AI358" s="209"/>
      <c r="AJ358" s="209"/>
      <c r="AK358" s="209"/>
      <c r="AL358" s="181" t="str">
        <f t="shared" si="10"/>
        <v/>
      </c>
      <c r="AM358" s="181" t="str">
        <f t="shared" si="11"/>
        <v/>
      </c>
      <c r="AN358"/>
      <c r="AO358" s="209"/>
      <c r="AP358" s="148">
        <v>356</v>
      </c>
      <c r="AQ358" s="210"/>
      <c r="AR358" s="210"/>
      <c r="AS358" s="210"/>
      <c r="AT358" s="210"/>
      <c r="AU358" s="210"/>
      <c r="AV358" s="210"/>
      <c r="AW358" s="210"/>
      <c r="AX358" s="210"/>
      <c r="AY358" s="210"/>
      <c r="AZ358" s="210"/>
      <c r="BA358" s="210"/>
      <c r="BB358" s="210"/>
      <c r="BC358" s="210"/>
      <c r="BD358" s="210"/>
      <c r="BE358" s="210"/>
      <c r="BF358" s="210"/>
      <c r="BG358" s="210"/>
      <c r="BH358" s="210"/>
      <c r="BI358" s="210"/>
      <c r="BJ358" s="185" t="s">
        <v>5188</v>
      </c>
      <c r="BK358" s="210"/>
      <c r="BL358" s="210"/>
      <c r="BM358" s="210"/>
      <c r="BN358" s="210"/>
      <c r="BO358" s="210"/>
      <c r="BP358" s="210"/>
      <c r="BQ358" s="210"/>
      <c r="BR358" s="210"/>
      <c r="BS358" s="210"/>
      <c r="BT358" s="210"/>
      <c r="BU358" s="210"/>
      <c r="BV358" s="210"/>
      <c r="BW358" s="209"/>
      <c r="BX358" s="209"/>
      <c r="BY358" s="209"/>
      <c r="BZ358" s="211"/>
      <c r="CA358" s="211"/>
      <c r="CB358" s="211"/>
      <c r="CC358" s="211"/>
      <c r="CD358" s="211"/>
      <c r="CE358" s="211"/>
      <c r="CF358" s="211"/>
      <c r="CG358" s="211"/>
      <c r="CH358" s="211"/>
      <c r="CI358" s="211"/>
      <c r="CJ358" s="211"/>
      <c r="CK358" s="211"/>
      <c r="CL358" s="211"/>
      <c r="CM358" s="211"/>
      <c r="CN358" s="211"/>
      <c r="CO358" s="211"/>
      <c r="CP358" s="211"/>
      <c r="CQ358" s="211"/>
      <c r="CR358" s="211"/>
      <c r="CS358" s="187" t="s">
        <v>5189</v>
      </c>
      <c r="CT358" s="211"/>
      <c r="CU358" s="211"/>
      <c r="CV358" s="211"/>
      <c r="CW358" s="211"/>
      <c r="CX358" s="211"/>
      <c r="CY358" s="211"/>
      <c r="CZ358" s="211"/>
      <c r="DA358" s="211"/>
      <c r="DB358" s="211"/>
      <c r="DC358" s="211"/>
      <c r="DD358" s="211"/>
      <c r="DE358" s="211"/>
      <c r="DF358"/>
      <c r="DG358" s="73"/>
    </row>
    <row r="359" spans="33:111" ht="15.75" hidden="1" customHeight="1">
      <c r="AG359" s="73"/>
      <c r="AH359" s="209"/>
      <c r="AI359" s="209"/>
      <c r="AJ359" s="209"/>
      <c r="AK359" s="209"/>
      <c r="AL359" s="181" t="str">
        <f t="shared" si="10"/>
        <v/>
      </c>
      <c r="AM359" s="181" t="str">
        <f t="shared" si="11"/>
        <v/>
      </c>
      <c r="AN359"/>
      <c r="AO359" s="209"/>
      <c r="AP359" s="148">
        <v>357</v>
      </c>
      <c r="AQ359" s="210"/>
      <c r="AR359" s="210"/>
      <c r="AS359" s="210"/>
      <c r="AT359" s="210"/>
      <c r="AU359" s="210"/>
      <c r="AV359" s="210"/>
      <c r="AW359" s="210"/>
      <c r="AX359" s="210"/>
      <c r="AY359" s="210"/>
      <c r="AZ359" s="210"/>
      <c r="BA359" s="210"/>
      <c r="BB359" s="210"/>
      <c r="BC359" s="210"/>
      <c r="BD359" s="210"/>
      <c r="BE359" s="210"/>
      <c r="BF359" s="210"/>
      <c r="BG359" s="210"/>
      <c r="BH359" s="210"/>
      <c r="BI359" s="210"/>
      <c r="BJ359" s="185" t="s">
        <v>5190</v>
      </c>
      <c r="BK359" s="210"/>
      <c r="BL359" s="210"/>
      <c r="BM359" s="210"/>
      <c r="BN359" s="210"/>
      <c r="BO359" s="210"/>
      <c r="BP359" s="210"/>
      <c r="BQ359" s="210"/>
      <c r="BR359" s="210"/>
      <c r="BS359" s="210"/>
      <c r="BT359" s="210"/>
      <c r="BU359" s="210"/>
      <c r="BV359" s="210"/>
      <c r="BW359" s="209"/>
      <c r="BX359" s="209"/>
      <c r="BY359" s="209"/>
      <c r="BZ359" s="211"/>
      <c r="CA359" s="211"/>
      <c r="CB359" s="211"/>
      <c r="CC359" s="211"/>
      <c r="CD359" s="211"/>
      <c r="CE359" s="211"/>
      <c r="CF359" s="211"/>
      <c r="CG359" s="211"/>
      <c r="CH359" s="211"/>
      <c r="CI359" s="211"/>
      <c r="CJ359" s="211"/>
      <c r="CK359" s="211"/>
      <c r="CL359" s="211"/>
      <c r="CM359" s="211"/>
      <c r="CN359" s="211"/>
      <c r="CO359" s="211"/>
      <c r="CP359" s="211"/>
      <c r="CQ359" s="211"/>
      <c r="CR359" s="211"/>
      <c r="CS359" s="187" t="s">
        <v>5191</v>
      </c>
      <c r="CT359" s="211"/>
      <c r="CU359" s="211"/>
      <c r="CV359" s="211"/>
      <c r="CW359" s="211"/>
      <c r="CX359" s="211"/>
      <c r="CY359" s="211"/>
      <c r="CZ359" s="211"/>
      <c r="DA359" s="211"/>
      <c r="DB359" s="211"/>
      <c r="DC359" s="211"/>
      <c r="DD359" s="211"/>
      <c r="DE359" s="211"/>
      <c r="DF359"/>
      <c r="DG359" s="73"/>
    </row>
    <row r="360" spans="33:111" ht="15.75" hidden="1" customHeight="1">
      <c r="AG360" s="73"/>
      <c r="AH360" s="209"/>
      <c r="AI360" s="209"/>
      <c r="AJ360" s="209"/>
      <c r="AK360" s="209"/>
      <c r="AL360" s="181" t="str">
        <f t="shared" si="10"/>
        <v/>
      </c>
      <c r="AM360" s="181" t="str">
        <f t="shared" si="11"/>
        <v/>
      </c>
      <c r="AN360"/>
      <c r="AO360" s="209"/>
      <c r="AP360" s="148">
        <v>358</v>
      </c>
      <c r="AQ360" s="210"/>
      <c r="AR360" s="210"/>
      <c r="AS360" s="210"/>
      <c r="AT360" s="210"/>
      <c r="AU360" s="210"/>
      <c r="AV360" s="210"/>
      <c r="AW360" s="210"/>
      <c r="AX360" s="210"/>
      <c r="AY360" s="210"/>
      <c r="AZ360" s="210"/>
      <c r="BA360" s="210"/>
      <c r="BB360" s="210"/>
      <c r="BC360" s="210"/>
      <c r="BD360" s="210"/>
      <c r="BE360" s="210"/>
      <c r="BF360" s="210"/>
      <c r="BG360" s="210"/>
      <c r="BH360" s="210"/>
      <c r="BI360" s="210"/>
      <c r="BJ360" s="185" t="s">
        <v>5192</v>
      </c>
      <c r="BK360" s="210"/>
      <c r="BL360" s="210"/>
      <c r="BM360" s="210"/>
      <c r="BN360" s="210"/>
      <c r="BO360" s="210"/>
      <c r="BP360" s="210"/>
      <c r="BQ360" s="210"/>
      <c r="BR360" s="210"/>
      <c r="BS360" s="210"/>
      <c r="BT360" s="210"/>
      <c r="BU360" s="210"/>
      <c r="BV360" s="210"/>
      <c r="BW360" s="209"/>
      <c r="BX360" s="209"/>
      <c r="BY360" s="209"/>
      <c r="BZ360" s="211"/>
      <c r="CA360" s="211"/>
      <c r="CB360" s="211"/>
      <c r="CC360" s="211"/>
      <c r="CD360" s="211"/>
      <c r="CE360" s="211"/>
      <c r="CF360" s="211"/>
      <c r="CG360" s="211"/>
      <c r="CH360" s="211"/>
      <c r="CI360" s="211"/>
      <c r="CJ360" s="211"/>
      <c r="CK360" s="211"/>
      <c r="CL360" s="211"/>
      <c r="CM360" s="211"/>
      <c r="CN360" s="211"/>
      <c r="CO360" s="211"/>
      <c r="CP360" s="211"/>
      <c r="CQ360" s="211"/>
      <c r="CR360" s="211"/>
      <c r="CS360" s="187" t="s">
        <v>5193</v>
      </c>
      <c r="CT360" s="211"/>
      <c r="CU360" s="211"/>
      <c r="CV360" s="211"/>
      <c r="CW360" s="211"/>
      <c r="CX360" s="211"/>
      <c r="CY360" s="211"/>
      <c r="CZ360" s="211"/>
      <c r="DA360" s="211"/>
      <c r="DB360" s="211"/>
      <c r="DC360" s="211"/>
      <c r="DD360" s="211"/>
      <c r="DE360" s="211"/>
      <c r="DF360"/>
      <c r="DG360" s="73"/>
    </row>
    <row r="361" spans="33:111" ht="15.75" hidden="1" customHeight="1">
      <c r="AG361" s="73"/>
      <c r="AH361" s="209"/>
      <c r="AI361" s="209"/>
      <c r="AJ361" s="209"/>
      <c r="AK361" s="209"/>
      <c r="AL361" s="181" t="str">
        <f t="shared" si="10"/>
        <v/>
      </c>
      <c r="AM361" s="181" t="str">
        <f t="shared" si="11"/>
        <v/>
      </c>
      <c r="AN361"/>
      <c r="AO361" s="209"/>
      <c r="AP361" s="148">
        <v>359</v>
      </c>
      <c r="AQ361" s="210"/>
      <c r="AR361" s="210"/>
      <c r="AS361" s="210"/>
      <c r="AT361" s="210"/>
      <c r="AU361" s="210"/>
      <c r="AV361" s="210"/>
      <c r="AW361" s="210"/>
      <c r="AX361" s="210"/>
      <c r="AY361" s="210"/>
      <c r="AZ361" s="210"/>
      <c r="BA361" s="210"/>
      <c r="BB361" s="210"/>
      <c r="BC361" s="210"/>
      <c r="BD361" s="210"/>
      <c r="BE361" s="210"/>
      <c r="BF361" s="210"/>
      <c r="BG361" s="210"/>
      <c r="BH361" s="210"/>
      <c r="BI361" s="210"/>
      <c r="BJ361" s="185" t="s">
        <v>5194</v>
      </c>
      <c r="BK361" s="210"/>
      <c r="BL361" s="210"/>
      <c r="BM361" s="210"/>
      <c r="BN361" s="210"/>
      <c r="BO361" s="210"/>
      <c r="BP361" s="210"/>
      <c r="BQ361" s="210"/>
      <c r="BR361" s="210"/>
      <c r="BS361" s="210"/>
      <c r="BT361" s="210"/>
      <c r="BU361" s="210"/>
      <c r="BV361" s="210"/>
      <c r="BW361" s="209"/>
      <c r="BX361" s="209"/>
      <c r="BY361" s="209"/>
      <c r="BZ361" s="211"/>
      <c r="CA361" s="211"/>
      <c r="CB361" s="211"/>
      <c r="CC361" s="211"/>
      <c r="CD361" s="211"/>
      <c r="CE361" s="211"/>
      <c r="CF361" s="211"/>
      <c r="CG361" s="211"/>
      <c r="CH361" s="211"/>
      <c r="CI361" s="211"/>
      <c r="CJ361" s="211"/>
      <c r="CK361" s="211"/>
      <c r="CL361" s="211"/>
      <c r="CM361" s="211"/>
      <c r="CN361" s="211"/>
      <c r="CO361" s="211"/>
      <c r="CP361" s="211"/>
      <c r="CQ361" s="211"/>
      <c r="CR361" s="211"/>
      <c r="CS361" s="187" t="s">
        <v>5195</v>
      </c>
      <c r="CT361" s="211"/>
      <c r="CU361" s="211"/>
      <c r="CV361" s="211"/>
      <c r="CW361" s="211"/>
      <c r="CX361" s="211"/>
      <c r="CY361" s="211"/>
      <c r="CZ361" s="211"/>
      <c r="DA361" s="211"/>
      <c r="DB361" s="211"/>
      <c r="DC361" s="211"/>
      <c r="DD361" s="211"/>
      <c r="DE361" s="211"/>
      <c r="DF361"/>
      <c r="DG361" s="73"/>
    </row>
    <row r="362" spans="33:111" ht="15.75" hidden="1" customHeight="1">
      <c r="AG362" s="73"/>
      <c r="AH362" s="209"/>
      <c r="AI362" s="209"/>
      <c r="AJ362" s="209"/>
      <c r="AK362" s="209"/>
      <c r="AL362" s="181" t="str">
        <f t="shared" si="10"/>
        <v/>
      </c>
      <c r="AM362" s="181" t="str">
        <f t="shared" si="11"/>
        <v/>
      </c>
      <c r="AN362"/>
      <c r="AO362" s="209"/>
      <c r="AP362" s="148">
        <v>360</v>
      </c>
      <c r="AQ362" s="210"/>
      <c r="AR362" s="210"/>
      <c r="AS362" s="210"/>
      <c r="AT362" s="210"/>
      <c r="AU362" s="210"/>
      <c r="AV362" s="210"/>
      <c r="AW362" s="210"/>
      <c r="AX362" s="210"/>
      <c r="AY362" s="210"/>
      <c r="AZ362" s="210"/>
      <c r="BA362" s="210"/>
      <c r="BB362" s="210"/>
      <c r="BC362" s="210"/>
      <c r="BD362" s="210"/>
      <c r="BE362" s="210"/>
      <c r="BF362" s="210"/>
      <c r="BG362" s="210"/>
      <c r="BH362" s="210"/>
      <c r="BI362" s="210"/>
      <c r="BJ362" s="185" t="s">
        <v>5196</v>
      </c>
      <c r="BK362" s="210"/>
      <c r="BL362" s="210"/>
      <c r="BM362" s="210"/>
      <c r="BN362" s="210"/>
      <c r="BO362" s="210"/>
      <c r="BP362" s="210"/>
      <c r="BQ362" s="210"/>
      <c r="BR362" s="210"/>
      <c r="BS362" s="210"/>
      <c r="BT362" s="210"/>
      <c r="BU362" s="210"/>
      <c r="BV362" s="210"/>
      <c r="BW362" s="209"/>
      <c r="BX362" s="209"/>
      <c r="BY362" s="209"/>
      <c r="BZ362" s="211"/>
      <c r="CA362" s="211"/>
      <c r="CB362" s="211"/>
      <c r="CC362" s="211"/>
      <c r="CD362" s="211"/>
      <c r="CE362" s="211"/>
      <c r="CF362" s="211"/>
      <c r="CG362" s="211"/>
      <c r="CH362" s="211"/>
      <c r="CI362" s="211"/>
      <c r="CJ362" s="211"/>
      <c r="CK362" s="211"/>
      <c r="CL362" s="211"/>
      <c r="CM362" s="211"/>
      <c r="CN362" s="211"/>
      <c r="CO362" s="211"/>
      <c r="CP362" s="211"/>
      <c r="CQ362" s="211"/>
      <c r="CR362" s="211"/>
      <c r="CS362" s="187" t="s">
        <v>5197</v>
      </c>
      <c r="CT362" s="211"/>
      <c r="CU362" s="211"/>
      <c r="CV362" s="211"/>
      <c r="CW362" s="211"/>
      <c r="CX362" s="211"/>
      <c r="CY362" s="211"/>
      <c r="CZ362" s="211"/>
      <c r="DA362" s="211"/>
      <c r="DB362" s="211"/>
      <c r="DC362" s="211"/>
      <c r="DD362" s="211"/>
      <c r="DE362" s="211"/>
      <c r="DF362"/>
      <c r="DG362" s="73"/>
    </row>
    <row r="363" spans="33:111" ht="15.75" hidden="1" customHeight="1">
      <c r="AG363" s="73"/>
      <c r="AH363" s="209"/>
      <c r="AI363" s="209"/>
      <c r="AJ363" s="209"/>
      <c r="AK363" s="209"/>
      <c r="AL363" s="181" t="str">
        <f t="shared" si="10"/>
        <v/>
      </c>
      <c r="AM363" s="181" t="str">
        <f t="shared" si="11"/>
        <v/>
      </c>
      <c r="AN363"/>
      <c r="AO363" s="209"/>
      <c r="AP363" s="148">
        <v>361</v>
      </c>
      <c r="AQ363" s="210"/>
      <c r="AR363" s="210"/>
      <c r="AS363" s="210"/>
      <c r="AT363" s="210"/>
      <c r="AU363" s="210"/>
      <c r="AV363" s="210"/>
      <c r="AW363" s="210"/>
      <c r="AX363" s="210"/>
      <c r="AY363" s="210"/>
      <c r="AZ363" s="210"/>
      <c r="BA363" s="210"/>
      <c r="BB363" s="210"/>
      <c r="BC363" s="210"/>
      <c r="BD363" s="210"/>
      <c r="BE363" s="210"/>
      <c r="BF363" s="210"/>
      <c r="BG363" s="210"/>
      <c r="BH363" s="210"/>
      <c r="BI363" s="210"/>
      <c r="BJ363" s="185" t="s">
        <v>5198</v>
      </c>
      <c r="BK363" s="210"/>
      <c r="BL363" s="210"/>
      <c r="BM363" s="210"/>
      <c r="BN363" s="210"/>
      <c r="BO363" s="210"/>
      <c r="BP363" s="210"/>
      <c r="BQ363" s="210"/>
      <c r="BR363" s="210"/>
      <c r="BS363" s="210"/>
      <c r="BT363" s="210"/>
      <c r="BU363" s="210"/>
      <c r="BV363" s="210"/>
      <c r="BW363" s="209"/>
      <c r="BX363" s="209"/>
      <c r="BY363" s="209"/>
      <c r="BZ363" s="211"/>
      <c r="CA363" s="211"/>
      <c r="CB363" s="211"/>
      <c r="CC363" s="211"/>
      <c r="CD363" s="211"/>
      <c r="CE363" s="211"/>
      <c r="CF363" s="211"/>
      <c r="CG363" s="211"/>
      <c r="CH363" s="211"/>
      <c r="CI363" s="211"/>
      <c r="CJ363" s="211"/>
      <c r="CK363" s="211"/>
      <c r="CL363" s="211"/>
      <c r="CM363" s="211"/>
      <c r="CN363" s="211"/>
      <c r="CO363" s="211"/>
      <c r="CP363" s="211"/>
      <c r="CQ363" s="211"/>
      <c r="CR363" s="211"/>
      <c r="CS363" s="187" t="s">
        <v>5199</v>
      </c>
      <c r="CT363" s="211"/>
      <c r="CU363" s="211"/>
      <c r="CV363" s="211"/>
      <c r="CW363" s="211"/>
      <c r="CX363" s="211"/>
      <c r="CY363" s="211"/>
      <c r="CZ363" s="211"/>
      <c r="DA363" s="211"/>
      <c r="DB363" s="211"/>
      <c r="DC363" s="211"/>
      <c r="DD363" s="211"/>
      <c r="DE363" s="211"/>
      <c r="DF363"/>
      <c r="DG363" s="73"/>
    </row>
    <row r="364" spans="33:111" ht="15.75" hidden="1" customHeight="1">
      <c r="AG364" s="73"/>
      <c r="AH364" s="209"/>
      <c r="AI364" s="209"/>
      <c r="AJ364" s="209"/>
      <c r="AK364" s="209"/>
      <c r="AL364" s="181" t="str">
        <f t="shared" si="10"/>
        <v/>
      </c>
      <c r="AM364" s="181" t="str">
        <f t="shared" si="11"/>
        <v/>
      </c>
      <c r="AN364"/>
      <c r="AO364" s="209"/>
      <c r="AP364" s="148">
        <v>362</v>
      </c>
      <c r="AQ364" s="210"/>
      <c r="AR364" s="210"/>
      <c r="AS364" s="210"/>
      <c r="AT364" s="210"/>
      <c r="AU364" s="210"/>
      <c r="AV364" s="210"/>
      <c r="AW364" s="210"/>
      <c r="AX364" s="210"/>
      <c r="AY364" s="210"/>
      <c r="AZ364" s="210"/>
      <c r="BA364" s="210"/>
      <c r="BB364" s="210"/>
      <c r="BC364" s="210"/>
      <c r="BD364" s="210"/>
      <c r="BE364" s="210"/>
      <c r="BF364" s="210"/>
      <c r="BG364" s="210"/>
      <c r="BH364" s="210"/>
      <c r="BI364" s="210"/>
      <c r="BJ364" s="185" t="s">
        <v>5200</v>
      </c>
      <c r="BK364" s="210"/>
      <c r="BL364" s="210"/>
      <c r="BM364" s="210"/>
      <c r="BN364" s="210"/>
      <c r="BO364" s="210"/>
      <c r="BP364" s="210"/>
      <c r="BQ364" s="210"/>
      <c r="BR364" s="210"/>
      <c r="BS364" s="210"/>
      <c r="BT364" s="210"/>
      <c r="BU364" s="210"/>
      <c r="BV364" s="210"/>
      <c r="BW364" s="209"/>
      <c r="BX364" s="209"/>
      <c r="BY364" s="209"/>
      <c r="BZ364" s="211"/>
      <c r="CA364" s="211"/>
      <c r="CB364" s="211"/>
      <c r="CC364" s="211"/>
      <c r="CD364" s="211"/>
      <c r="CE364" s="211"/>
      <c r="CF364" s="211"/>
      <c r="CG364" s="211"/>
      <c r="CH364" s="211"/>
      <c r="CI364" s="211"/>
      <c r="CJ364" s="211"/>
      <c r="CK364" s="211"/>
      <c r="CL364" s="211"/>
      <c r="CM364" s="211"/>
      <c r="CN364" s="211"/>
      <c r="CO364" s="211"/>
      <c r="CP364" s="211"/>
      <c r="CQ364" s="211"/>
      <c r="CR364" s="211"/>
      <c r="CS364" s="187" t="s">
        <v>5201</v>
      </c>
      <c r="CT364" s="211"/>
      <c r="CU364" s="211"/>
      <c r="CV364" s="211"/>
      <c r="CW364" s="211"/>
      <c r="CX364" s="211"/>
      <c r="CY364" s="211"/>
      <c r="CZ364" s="211"/>
      <c r="DA364" s="211"/>
      <c r="DB364" s="211"/>
      <c r="DC364" s="211"/>
      <c r="DD364" s="211"/>
      <c r="DE364" s="211"/>
      <c r="DF364"/>
      <c r="DG364" s="73"/>
    </row>
    <row r="365" spans="33:111" ht="15.75" hidden="1" customHeight="1">
      <c r="AG365" s="73"/>
      <c r="AH365" s="209"/>
      <c r="AI365" s="209"/>
      <c r="AJ365" s="209"/>
      <c r="AK365" s="209"/>
      <c r="AL365" s="181" t="str">
        <f t="shared" si="10"/>
        <v/>
      </c>
      <c r="AM365" s="181" t="str">
        <f t="shared" si="11"/>
        <v/>
      </c>
      <c r="AN365"/>
      <c r="AO365" s="209"/>
      <c r="AP365" s="148">
        <v>363</v>
      </c>
      <c r="AQ365" s="210"/>
      <c r="AR365" s="210"/>
      <c r="AS365" s="210"/>
      <c r="AT365" s="210"/>
      <c r="AU365" s="210"/>
      <c r="AV365" s="210"/>
      <c r="AW365" s="210"/>
      <c r="AX365" s="210"/>
      <c r="AY365" s="210"/>
      <c r="AZ365" s="210"/>
      <c r="BA365" s="210"/>
      <c r="BB365" s="210"/>
      <c r="BC365" s="210"/>
      <c r="BD365" s="210"/>
      <c r="BE365" s="210"/>
      <c r="BF365" s="210"/>
      <c r="BG365" s="210"/>
      <c r="BH365" s="210"/>
      <c r="BI365" s="210"/>
      <c r="BJ365" s="185" t="s">
        <v>5202</v>
      </c>
      <c r="BK365" s="210"/>
      <c r="BL365" s="210"/>
      <c r="BM365" s="210"/>
      <c r="BN365" s="210"/>
      <c r="BO365" s="210"/>
      <c r="BP365" s="210"/>
      <c r="BQ365" s="210"/>
      <c r="BR365" s="210"/>
      <c r="BS365" s="210"/>
      <c r="BT365" s="210"/>
      <c r="BU365" s="210"/>
      <c r="BV365" s="210"/>
      <c r="BW365" s="209"/>
      <c r="BX365" s="209"/>
      <c r="BY365" s="209"/>
      <c r="BZ365" s="211"/>
      <c r="CA365" s="211"/>
      <c r="CB365" s="211"/>
      <c r="CC365" s="211"/>
      <c r="CD365" s="211"/>
      <c r="CE365" s="211"/>
      <c r="CF365" s="211"/>
      <c r="CG365" s="211"/>
      <c r="CH365" s="211"/>
      <c r="CI365" s="211"/>
      <c r="CJ365" s="211"/>
      <c r="CK365" s="211"/>
      <c r="CL365" s="211"/>
      <c r="CM365" s="211"/>
      <c r="CN365" s="211"/>
      <c r="CO365" s="211"/>
      <c r="CP365" s="211"/>
      <c r="CQ365" s="211"/>
      <c r="CR365" s="211"/>
      <c r="CS365" s="187" t="s">
        <v>5203</v>
      </c>
      <c r="CT365" s="211"/>
      <c r="CU365" s="211"/>
      <c r="CV365" s="211"/>
      <c r="CW365" s="211"/>
      <c r="CX365" s="211"/>
      <c r="CY365" s="211"/>
      <c r="CZ365" s="211"/>
      <c r="DA365" s="211"/>
      <c r="DB365" s="211"/>
      <c r="DC365" s="211"/>
      <c r="DD365" s="211"/>
      <c r="DE365" s="211"/>
      <c r="DF365"/>
      <c r="DG365" s="73"/>
    </row>
    <row r="366" spans="33:111" ht="15.75" hidden="1" customHeight="1">
      <c r="AG366" s="73"/>
      <c r="AH366" s="209"/>
      <c r="AI366" s="209"/>
      <c r="AJ366" s="209"/>
      <c r="AK366" s="209"/>
      <c r="AL366" s="181" t="str">
        <f t="shared" si="10"/>
        <v/>
      </c>
      <c r="AM366" s="181" t="str">
        <f t="shared" si="11"/>
        <v/>
      </c>
      <c r="AN366"/>
      <c r="AO366" s="209"/>
      <c r="AP366" s="148">
        <v>364</v>
      </c>
      <c r="AQ366" s="210"/>
      <c r="AR366" s="210"/>
      <c r="AS366" s="210"/>
      <c r="AT366" s="210"/>
      <c r="AU366" s="210"/>
      <c r="AV366" s="210"/>
      <c r="AW366" s="210"/>
      <c r="AX366" s="210"/>
      <c r="AY366" s="210"/>
      <c r="AZ366" s="210"/>
      <c r="BA366" s="210"/>
      <c r="BB366" s="210"/>
      <c r="BC366" s="210"/>
      <c r="BD366" s="210"/>
      <c r="BE366" s="210"/>
      <c r="BF366" s="210"/>
      <c r="BG366" s="210"/>
      <c r="BH366" s="210"/>
      <c r="BI366" s="210"/>
      <c r="BJ366" s="185" t="s">
        <v>5204</v>
      </c>
      <c r="BK366" s="210"/>
      <c r="BL366" s="210"/>
      <c r="BM366" s="210"/>
      <c r="BN366" s="210"/>
      <c r="BO366" s="210"/>
      <c r="BP366" s="210"/>
      <c r="BQ366" s="210"/>
      <c r="BR366" s="210"/>
      <c r="BS366" s="210"/>
      <c r="BT366" s="210"/>
      <c r="BU366" s="210"/>
      <c r="BV366" s="210"/>
      <c r="BW366" s="209"/>
      <c r="BX366" s="209"/>
      <c r="BY366" s="209"/>
      <c r="BZ366" s="211"/>
      <c r="CA366" s="211"/>
      <c r="CB366" s="211"/>
      <c r="CC366" s="211"/>
      <c r="CD366" s="211"/>
      <c r="CE366" s="211"/>
      <c r="CF366" s="211"/>
      <c r="CG366" s="211"/>
      <c r="CH366" s="211"/>
      <c r="CI366" s="211"/>
      <c r="CJ366" s="211"/>
      <c r="CK366" s="211"/>
      <c r="CL366" s="211"/>
      <c r="CM366" s="211"/>
      <c r="CN366" s="211"/>
      <c r="CO366" s="211"/>
      <c r="CP366" s="211"/>
      <c r="CQ366" s="211"/>
      <c r="CR366" s="211"/>
      <c r="CS366" s="187" t="s">
        <v>5205</v>
      </c>
      <c r="CT366" s="211"/>
      <c r="CU366" s="211"/>
      <c r="CV366" s="211"/>
      <c r="CW366" s="211"/>
      <c r="CX366" s="211"/>
      <c r="CY366" s="211"/>
      <c r="CZ366" s="211"/>
      <c r="DA366" s="211"/>
      <c r="DB366" s="211"/>
      <c r="DC366" s="211"/>
      <c r="DD366" s="211"/>
      <c r="DE366" s="211"/>
      <c r="DF366"/>
      <c r="DG366" s="73"/>
    </row>
    <row r="367" spans="33:111" ht="15.75" hidden="1" customHeight="1">
      <c r="AG367" s="73"/>
      <c r="AH367" s="209"/>
      <c r="AI367" s="209"/>
      <c r="AJ367" s="209"/>
      <c r="AK367" s="209"/>
      <c r="AL367" s="181" t="str">
        <f t="shared" si="10"/>
        <v/>
      </c>
      <c r="AM367" s="181" t="str">
        <f t="shared" si="11"/>
        <v/>
      </c>
      <c r="AN367"/>
      <c r="AO367" s="209"/>
      <c r="AP367" s="148">
        <v>365</v>
      </c>
      <c r="AQ367" s="210"/>
      <c r="AR367" s="210"/>
      <c r="AS367" s="210"/>
      <c r="AT367" s="210"/>
      <c r="AU367" s="210"/>
      <c r="AV367" s="210"/>
      <c r="AW367" s="210"/>
      <c r="AX367" s="210"/>
      <c r="AY367" s="210"/>
      <c r="AZ367" s="210"/>
      <c r="BA367" s="210"/>
      <c r="BB367" s="210"/>
      <c r="BC367" s="210"/>
      <c r="BD367" s="210"/>
      <c r="BE367" s="210"/>
      <c r="BF367" s="210"/>
      <c r="BG367" s="210"/>
      <c r="BH367" s="210"/>
      <c r="BI367" s="210"/>
      <c r="BJ367" s="185" t="s">
        <v>5206</v>
      </c>
      <c r="BK367" s="210"/>
      <c r="BL367" s="210"/>
      <c r="BM367" s="210"/>
      <c r="BN367" s="210"/>
      <c r="BO367" s="210"/>
      <c r="BP367" s="210"/>
      <c r="BQ367" s="210"/>
      <c r="BR367" s="210"/>
      <c r="BS367" s="210"/>
      <c r="BT367" s="210"/>
      <c r="BU367" s="210"/>
      <c r="BV367" s="210"/>
      <c r="BW367" s="209"/>
      <c r="BX367" s="209"/>
      <c r="BY367" s="209"/>
      <c r="BZ367" s="211"/>
      <c r="CA367" s="211"/>
      <c r="CB367" s="211"/>
      <c r="CC367" s="211"/>
      <c r="CD367" s="211"/>
      <c r="CE367" s="211"/>
      <c r="CF367" s="211"/>
      <c r="CG367" s="211"/>
      <c r="CH367" s="211"/>
      <c r="CI367" s="211"/>
      <c r="CJ367" s="211"/>
      <c r="CK367" s="211"/>
      <c r="CL367" s="211"/>
      <c r="CM367" s="211"/>
      <c r="CN367" s="211"/>
      <c r="CO367" s="211"/>
      <c r="CP367" s="211"/>
      <c r="CQ367" s="211"/>
      <c r="CR367" s="211"/>
      <c r="CS367" s="187" t="s">
        <v>5207</v>
      </c>
      <c r="CT367" s="211"/>
      <c r="CU367" s="211"/>
      <c r="CV367" s="211"/>
      <c r="CW367" s="211"/>
      <c r="CX367" s="211"/>
      <c r="CY367" s="211"/>
      <c r="CZ367" s="211"/>
      <c r="DA367" s="211"/>
      <c r="DB367" s="211"/>
      <c r="DC367" s="211"/>
      <c r="DD367" s="211"/>
      <c r="DE367" s="211"/>
      <c r="DF367"/>
      <c r="DG367" s="73"/>
    </row>
    <row r="368" spans="33:111" ht="15.75" hidden="1" customHeight="1">
      <c r="AG368" s="73"/>
      <c r="AH368" s="209"/>
      <c r="AI368" s="209"/>
      <c r="AJ368" s="209"/>
      <c r="AK368" s="209"/>
      <c r="AL368" s="181" t="str">
        <f t="shared" si="10"/>
        <v/>
      </c>
      <c r="AM368" s="181" t="str">
        <f t="shared" si="11"/>
        <v/>
      </c>
      <c r="AN368"/>
      <c r="AO368" s="209"/>
      <c r="AP368" s="148">
        <v>366</v>
      </c>
      <c r="AQ368" s="210"/>
      <c r="AR368" s="210"/>
      <c r="AS368" s="210"/>
      <c r="AT368" s="210"/>
      <c r="AU368" s="210"/>
      <c r="AV368" s="210"/>
      <c r="AW368" s="210"/>
      <c r="AX368" s="210"/>
      <c r="AY368" s="210"/>
      <c r="AZ368" s="210"/>
      <c r="BA368" s="210"/>
      <c r="BB368" s="210"/>
      <c r="BC368" s="210"/>
      <c r="BD368" s="210"/>
      <c r="BE368" s="210"/>
      <c r="BF368" s="210"/>
      <c r="BG368" s="210"/>
      <c r="BH368" s="210"/>
      <c r="BI368" s="210"/>
      <c r="BJ368" s="185" t="s">
        <v>5208</v>
      </c>
      <c r="BK368" s="210"/>
      <c r="BL368" s="210"/>
      <c r="BM368" s="210"/>
      <c r="BN368" s="210"/>
      <c r="BO368" s="210"/>
      <c r="BP368" s="210"/>
      <c r="BQ368" s="210"/>
      <c r="BR368" s="210"/>
      <c r="BS368" s="210"/>
      <c r="BT368" s="210"/>
      <c r="BU368" s="210"/>
      <c r="BV368" s="210"/>
      <c r="BW368" s="209"/>
      <c r="BX368" s="209"/>
      <c r="BY368" s="209"/>
      <c r="BZ368" s="211"/>
      <c r="CA368" s="211"/>
      <c r="CB368" s="211"/>
      <c r="CC368" s="211"/>
      <c r="CD368" s="211"/>
      <c r="CE368" s="211"/>
      <c r="CF368" s="211"/>
      <c r="CG368" s="211"/>
      <c r="CH368" s="211"/>
      <c r="CI368" s="211"/>
      <c r="CJ368" s="211"/>
      <c r="CK368" s="211"/>
      <c r="CL368" s="211"/>
      <c r="CM368" s="211"/>
      <c r="CN368" s="211"/>
      <c r="CO368" s="211"/>
      <c r="CP368" s="211"/>
      <c r="CQ368" s="211"/>
      <c r="CR368" s="211"/>
      <c r="CS368" s="187" t="s">
        <v>5209</v>
      </c>
      <c r="CT368" s="211"/>
      <c r="CU368" s="211"/>
      <c r="CV368" s="211"/>
      <c r="CW368" s="211"/>
      <c r="CX368" s="211"/>
      <c r="CY368" s="211"/>
      <c r="CZ368" s="211"/>
      <c r="DA368" s="211"/>
      <c r="DB368" s="211"/>
      <c r="DC368" s="211"/>
      <c r="DD368" s="211"/>
      <c r="DE368" s="211"/>
      <c r="DF368"/>
      <c r="DG368" s="73"/>
    </row>
    <row r="369" spans="33:111" ht="15.75" hidden="1" customHeight="1">
      <c r="AG369" s="73"/>
      <c r="AH369" s="209"/>
      <c r="AI369" s="209"/>
      <c r="AJ369" s="209"/>
      <c r="AK369" s="209"/>
      <c r="AL369" s="181" t="str">
        <f t="shared" si="10"/>
        <v/>
      </c>
      <c r="AM369" s="181" t="str">
        <f t="shared" si="11"/>
        <v/>
      </c>
      <c r="AN369"/>
      <c r="AO369" s="209"/>
      <c r="AP369" s="148">
        <v>367</v>
      </c>
      <c r="AQ369" s="210"/>
      <c r="AR369" s="210"/>
      <c r="AS369" s="210"/>
      <c r="AT369" s="210"/>
      <c r="AU369" s="210"/>
      <c r="AV369" s="210"/>
      <c r="AW369" s="210"/>
      <c r="AX369" s="210"/>
      <c r="AY369" s="210"/>
      <c r="AZ369" s="210"/>
      <c r="BA369" s="210"/>
      <c r="BB369" s="210"/>
      <c r="BC369" s="210"/>
      <c r="BD369" s="210"/>
      <c r="BE369" s="210"/>
      <c r="BF369" s="210"/>
      <c r="BG369" s="210"/>
      <c r="BH369" s="210"/>
      <c r="BI369" s="210"/>
      <c r="BJ369" s="185" t="s">
        <v>5210</v>
      </c>
      <c r="BK369" s="210"/>
      <c r="BL369" s="210"/>
      <c r="BM369" s="210"/>
      <c r="BN369" s="210"/>
      <c r="BO369" s="210"/>
      <c r="BP369" s="210"/>
      <c r="BQ369" s="210"/>
      <c r="BR369" s="210"/>
      <c r="BS369" s="210"/>
      <c r="BT369" s="210"/>
      <c r="BU369" s="210"/>
      <c r="BV369" s="210"/>
      <c r="BW369" s="209"/>
      <c r="BX369" s="209"/>
      <c r="BY369" s="209"/>
      <c r="BZ369" s="211"/>
      <c r="CA369" s="211"/>
      <c r="CB369" s="211"/>
      <c r="CC369" s="211"/>
      <c r="CD369" s="211"/>
      <c r="CE369" s="211"/>
      <c r="CF369" s="211"/>
      <c r="CG369" s="211"/>
      <c r="CH369" s="211"/>
      <c r="CI369" s="211"/>
      <c r="CJ369" s="211"/>
      <c r="CK369" s="211"/>
      <c r="CL369" s="211"/>
      <c r="CM369" s="211"/>
      <c r="CN369" s="211"/>
      <c r="CO369" s="211"/>
      <c r="CP369" s="211"/>
      <c r="CQ369" s="211"/>
      <c r="CR369" s="211"/>
      <c r="CS369" s="187" t="s">
        <v>5211</v>
      </c>
      <c r="CT369" s="211"/>
      <c r="CU369" s="211"/>
      <c r="CV369" s="211"/>
      <c r="CW369" s="211"/>
      <c r="CX369" s="211"/>
      <c r="CY369" s="211"/>
      <c r="CZ369" s="211"/>
      <c r="DA369" s="211"/>
      <c r="DB369" s="211"/>
      <c r="DC369" s="211"/>
      <c r="DD369" s="211"/>
      <c r="DE369" s="211"/>
      <c r="DF369"/>
      <c r="DG369" s="73"/>
    </row>
    <row r="370" spans="33:111" ht="15.75" hidden="1" customHeight="1">
      <c r="AG370" s="73"/>
      <c r="AH370" s="209"/>
      <c r="AI370" s="209"/>
      <c r="AJ370" s="209"/>
      <c r="AK370" s="209"/>
      <c r="AL370" s="181" t="str">
        <f t="shared" si="10"/>
        <v/>
      </c>
      <c r="AM370" s="181" t="str">
        <f t="shared" si="11"/>
        <v/>
      </c>
      <c r="AN370"/>
      <c r="AO370" s="209"/>
      <c r="AP370" s="148">
        <v>368</v>
      </c>
      <c r="AQ370" s="210"/>
      <c r="AR370" s="210"/>
      <c r="AS370" s="210"/>
      <c r="AT370" s="210"/>
      <c r="AU370" s="210"/>
      <c r="AV370" s="210"/>
      <c r="AW370" s="210"/>
      <c r="AX370" s="210"/>
      <c r="AY370" s="210"/>
      <c r="AZ370" s="210"/>
      <c r="BA370" s="210"/>
      <c r="BB370" s="210"/>
      <c r="BC370" s="210"/>
      <c r="BD370" s="210"/>
      <c r="BE370" s="210"/>
      <c r="BF370" s="210"/>
      <c r="BG370" s="210"/>
      <c r="BH370" s="210"/>
      <c r="BI370" s="210"/>
      <c r="BJ370" s="185" t="s">
        <v>5212</v>
      </c>
      <c r="BK370" s="210"/>
      <c r="BL370" s="210"/>
      <c r="BM370" s="210"/>
      <c r="BN370" s="210"/>
      <c r="BO370" s="210"/>
      <c r="BP370" s="210"/>
      <c r="BQ370" s="210"/>
      <c r="BR370" s="210"/>
      <c r="BS370" s="210"/>
      <c r="BT370" s="210"/>
      <c r="BU370" s="210"/>
      <c r="BV370" s="210"/>
      <c r="BW370" s="209"/>
      <c r="BX370" s="209"/>
      <c r="BY370" s="209"/>
      <c r="BZ370" s="211"/>
      <c r="CA370" s="211"/>
      <c r="CB370" s="211"/>
      <c r="CC370" s="211"/>
      <c r="CD370" s="211"/>
      <c r="CE370" s="211"/>
      <c r="CF370" s="211"/>
      <c r="CG370" s="211"/>
      <c r="CH370" s="211"/>
      <c r="CI370" s="211"/>
      <c r="CJ370" s="211"/>
      <c r="CK370" s="211"/>
      <c r="CL370" s="211"/>
      <c r="CM370" s="211"/>
      <c r="CN370" s="211"/>
      <c r="CO370" s="211"/>
      <c r="CP370" s="211"/>
      <c r="CQ370" s="211"/>
      <c r="CR370" s="211"/>
      <c r="CS370" s="187" t="s">
        <v>5213</v>
      </c>
      <c r="CT370" s="211"/>
      <c r="CU370" s="211"/>
      <c r="CV370" s="211"/>
      <c r="CW370" s="211"/>
      <c r="CX370" s="211"/>
      <c r="CY370" s="211"/>
      <c r="CZ370" s="211"/>
      <c r="DA370" s="211"/>
      <c r="DB370" s="211"/>
      <c r="DC370" s="211"/>
      <c r="DD370" s="211"/>
      <c r="DE370" s="211"/>
      <c r="DF370"/>
      <c r="DG370" s="73"/>
    </row>
    <row r="371" spans="33:111" ht="15.75" hidden="1" customHeight="1">
      <c r="AG371" s="73"/>
      <c r="AH371" s="209"/>
      <c r="AI371" s="209"/>
      <c r="AJ371" s="209"/>
      <c r="AK371" s="209"/>
      <c r="AL371" s="181" t="str">
        <f t="shared" si="10"/>
        <v/>
      </c>
      <c r="AM371" s="181" t="str">
        <f t="shared" si="11"/>
        <v/>
      </c>
      <c r="AN371"/>
      <c r="AO371" s="209"/>
      <c r="AP371" s="148">
        <v>369</v>
      </c>
      <c r="AQ371" s="210"/>
      <c r="AR371" s="210"/>
      <c r="AS371" s="210"/>
      <c r="AT371" s="210"/>
      <c r="AU371" s="210"/>
      <c r="AV371" s="210"/>
      <c r="AW371" s="210"/>
      <c r="AX371" s="210"/>
      <c r="AY371" s="210"/>
      <c r="AZ371" s="210"/>
      <c r="BA371" s="210"/>
      <c r="BB371" s="210"/>
      <c r="BC371" s="210"/>
      <c r="BD371" s="210"/>
      <c r="BE371" s="210"/>
      <c r="BF371" s="210"/>
      <c r="BG371" s="210"/>
      <c r="BH371" s="210"/>
      <c r="BI371" s="210"/>
      <c r="BJ371" s="185" t="s">
        <v>5214</v>
      </c>
      <c r="BK371" s="210"/>
      <c r="BL371" s="210"/>
      <c r="BM371" s="210"/>
      <c r="BN371" s="210"/>
      <c r="BO371" s="210"/>
      <c r="BP371" s="210"/>
      <c r="BQ371" s="210"/>
      <c r="BR371" s="210"/>
      <c r="BS371" s="210"/>
      <c r="BT371" s="210"/>
      <c r="BU371" s="210"/>
      <c r="BV371" s="210"/>
      <c r="BW371" s="209"/>
      <c r="BX371" s="209"/>
      <c r="BY371" s="209"/>
      <c r="BZ371" s="211"/>
      <c r="CA371" s="211"/>
      <c r="CB371" s="211"/>
      <c r="CC371" s="211"/>
      <c r="CD371" s="211"/>
      <c r="CE371" s="211"/>
      <c r="CF371" s="211"/>
      <c r="CG371" s="211"/>
      <c r="CH371" s="211"/>
      <c r="CI371" s="211"/>
      <c r="CJ371" s="211"/>
      <c r="CK371" s="211"/>
      <c r="CL371" s="211"/>
      <c r="CM371" s="211"/>
      <c r="CN371" s="211"/>
      <c r="CO371" s="211"/>
      <c r="CP371" s="211"/>
      <c r="CQ371" s="211"/>
      <c r="CR371" s="211"/>
      <c r="CS371" s="187" t="s">
        <v>5215</v>
      </c>
      <c r="CT371" s="211"/>
      <c r="CU371" s="211"/>
      <c r="CV371" s="211"/>
      <c r="CW371" s="211"/>
      <c r="CX371" s="211"/>
      <c r="CY371" s="211"/>
      <c r="CZ371" s="211"/>
      <c r="DA371" s="211"/>
      <c r="DB371" s="211"/>
      <c r="DC371" s="211"/>
      <c r="DD371" s="211"/>
      <c r="DE371" s="211"/>
      <c r="DF371"/>
      <c r="DG371" s="73"/>
    </row>
    <row r="372" spans="33:111" ht="15.75" hidden="1" customHeight="1">
      <c r="AG372" s="73"/>
      <c r="AH372" s="209"/>
      <c r="AI372" s="209"/>
      <c r="AJ372" s="209"/>
      <c r="AK372" s="209"/>
      <c r="AL372" s="181" t="str">
        <f t="shared" si="10"/>
        <v/>
      </c>
      <c r="AM372" s="181" t="str">
        <f t="shared" si="11"/>
        <v/>
      </c>
      <c r="AN372"/>
      <c r="AO372" s="209"/>
      <c r="AP372" s="148">
        <v>370</v>
      </c>
      <c r="AQ372" s="210"/>
      <c r="AR372" s="210"/>
      <c r="AS372" s="210"/>
      <c r="AT372" s="210"/>
      <c r="AU372" s="210"/>
      <c r="AV372" s="210"/>
      <c r="AW372" s="210"/>
      <c r="AX372" s="210"/>
      <c r="AY372" s="210"/>
      <c r="AZ372" s="210"/>
      <c r="BA372" s="210"/>
      <c r="BB372" s="210"/>
      <c r="BC372" s="210"/>
      <c r="BD372" s="210"/>
      <c r="BE372" s="210"/>
      <c r="BF372" s="210"/>
      <c r="BG372" s="210"/>
      <c r="BH372" s="210"/>
      <c r="BI372" s="210"/>
      <c r="BJ372" s="185" t="s">
        <v>5216</v>
      </c>
      <c r="BK372" s="210"/>
      <c r="BL372" s="210"/>
      <c r="BM372" s="210"/>
      <c r="BN372" s="210"/>
      <c r="BO372" s="210"/>
      <c r="BP372" s="210"/>
      <c r="BQ372" s="210"/>
      <c r="BR372" s="210"/>
      <c r="BS372" s="210"/>
      <c r="BT372" s="210"/>
      <c r="BU372" s="210"/>
      <c r="BV372" s="210"/>
      <c r="BW372" s="209"/>
      <c r="BX372" s="209"/>
      <c r="BY372" s="209"/>
      <c r="BZ372" s="211"/>
      <c r="CA372" s="211"/>
      <c r="CB372" s="211"/>
      <c r="CC372" s="211"/>
      <c r="CD372" s="211"/>
      <c r="CE372" s="211"/>
      <c r="CF372" s="211"/>
      <c r="CG372" s="211"/>
      <c r="CH372" s="211"/>
      <c r="CI372" s="211"/>
      <c r="CJ372" s="211"/>
      <c r="CK372" s="211"/>
      <c r="CL372" s="211"/>
      <c r="CM372" s="211"/>
      <c r="CN372" s="211"/>
      <c r="CO372" s="211"/>
      <c r="CP372" s="211"/>
      <c r="CQ372" s="211"/>
      <c r="CR372" s="211"/>
      <c r="CS372" s="187" t="s">
        <v>5217</v>
      </c>
      <c r="CT372" s="211"/>
      <c r="CU372" s="211"/>
      <c r="CV372" s="211"/>
      <c r="CW372" s="211"/>
      <c r="CX372" s="211"/>
      <c r="CY372" s="211"/>
      <c r="CZ372" s="211"/>
      <c r="DA372" s="211"/>
      <c r="DB372" s="211"/>
      <c r="DC372" s="211"/>
      <c r="DD372" s="211"/>
      <c r="DE372" s="211"/>
      <c r="DF372"/>
      <c r="DG372" s="73"/>
    </row>
    <row r="373" spans="33:111" ht="15.75" hidden="1" customHeight="1">
      <c r="AG373" s="73"/>
      <c r="AH373" s="209"/>
      <c r="AI373" s="209"/>
      <c r="AJ373" s="209"/>
      <c r="AK373" s="209"/>
      <c r="AL373" s="181" t="str">
        <f t="shared" si="10"/>
        <v/>
      </c>
      <c r="AM373" s="181" t="str">
        <f t="shared" si="11"/>
        <v/>
      </c>
      <c r="AN373"/>
      <c r="AO373" s="209"/>
      <c r="AP373" s="148">
        <v>371</v>
      </c>
      <c r="AQ373" s="210"/>
      <c r="AR373" s="210"/>
      <c r="AS373" s="210"/>
      <c r="AT373" s="210"/>
      <c r="AU373" s="210"/>
      <c r="AV373" s="210"/>
      <c r="AW373" s="210"/>
      <c r="AX373" s="210"/>
      <c r="AY373" s="210"/>
      <c r="AZ373" s="210"/>
      <c r="BA373" s="210"/>
      <c r="BB373" s="210"/>
      <c r="BC373" s="210"/>
      <c r="BD373" s="210"/>
      <c r="BE373" s="210"/>
      <c r="BF373" s="210"/>
      <c r="BG373" s="210"/>
      <c r="BH373" s="210"/>
      <c r="BI373" s="210"/>
      <c r="BJ373" s="185" t="s">
        <v>5218</v>
      </c>
      <c r="BK373" s="210"/>
      <c r="BL373" s="210"/>
      <c r="BM373" s="210"/>
      <c r="BN373" s="210"/>
      <c r="BO373" s="210"/>
      <c r="BP373" s="210"/>
      <c r="BQ373" s="210"/>
      <c r="BR373" s="210"/>
      <c r="BS373" s="210"/>
      <c r="BT373" s="210"/>
      <c r="BU373" s="210"/>
      <c r="BV373" s="210"/>
      <c r="BW373" s="209"/>
      <c r="BX373" s="209"/>
      <c r="BY373" s="209"/>
      <c r="BZ373" s="211"/>
      <c r="CA373" s="211"/>
      <c r="CB373" s="211"/>
      <c r="CC373" s="211"/>
      <c r="CD373" s="211"/>
      <c r="CE373" s="211"/>
      <c r="CF373" s="211"/>
      <c r="CG373" s="211"/>
      <c r="CH373" s="211"/>
      <c r="CI373" s="211"/>
      <c r="CJ373" s="211"/>
      <c r="CK373" s="211"/>
      <c r="CL373" s="211"/>
      <c r="CM373" s="211"/>
      <c r="CN373" s="211"/>
      <c r="CO373" s="211"/>
      <c r="CP373" s="211"/>
      <c r="CQ373" s="211"/>
      <c r="CR373" s="211"/>
      <c r="CS373" s="187" t="s">
        <v>5219</v>
      </c>
      <c r="CT373" s="211"/>
      <c r="CU373" s="211"/>
      <c r="CV373" s="211"/>
      <c r="CW373" s="211"/>
      <c r="CX373" s="211"/>
      <c r="CY373" s="211"/>
      <c r="CZ373" s="211"/>
      <c r="DA373" s="211"/>
      <c r="DB373" s="211"/>
      <c r="DC373" s="211"/>
      <c r="DD373" s="211"/>
      <c r="DE373" s="211"/>
      <c r="DF373"/>
      <c r="DG373" s="73"/>
    </row>
    <row r="374" spans="33:111" ht="15.75" hidden="1" customHeight="1">
      <c r="AG374" s="73"/>
      <c r="AH374" s="209"/>
      <c r="AI374" s="209"/>
      <c r="AJ374" s="209"/>
      <c r="AK374" s="209"/>
      <c r="AL374" s="181" t="str">
        <f t="shared" si="10"/>
        <v/>
      </c>
      <c r="AM374" s="181" t="str">
        <f t="shared" si="11"/>
        <v/>
      </c>
      <c r="AN374"/>
      <c r="AO374" s="209"/>
      <c r="AP374" s="148">
        <v>372</v>
      </c>
      <c r="AQ374" s="210"/>
      <c r="AR374" s="210"/>
      <c r="AS374" s="210"/>
      <c r="AT374" s="210"/>
      <c r="AU374" s="210"/>
      <c r="AV374" s="210"/>
      <c r="AW374" s="210"/>
      <c r="AX374" s="210"/>
      <c r="AY374" s="210"/>
      <c r="AZ374" s="210"/>
      <c r="BA374" s="210"/>
      <c r="BB374" s="210"/>
      <c r="BC374" s="210"/>
      <c r="BD374" s="210"/>
      <c r="BE374" s="210"/>
      <c r="BF374" s="210"/>
      <c r="BG374" s="210"/>
      <c r="BH374" s="210"/>
      <c r="BI374" s="210"/>
      <c r="BJ374" s="185" t="s">
        <v>5220</v>
      </c>
      <c r="BK374" s="210"/>
      <c r="BL374" s="210"/>
      <c r="BM374" s="210"/>
      <c r="BN374" s="210"/>
      <c r="BO374" s="210"/>
      <c r="BP374" s="210"/>
      <c r="BQ374" s="210"/>
      <c r="BR374" s="210"/>
      <c r="BS374" s="210"/>
      <c r="BT374" s="210"/>
      <c r="BU374" s="210"/>
      <c r="BV374" s="210"/>
      <c r="BW374" s="209"/>
      <c r="BX374" s="209"/>
      <c r="BY374" s="209"/>
      <c r="BZ374" s="211"/>
      <c r="CA374" s="211"/>
      <c r="CB374" s="211"/>
      <c r="CC374" s="211"/>
      <c r="CD374" s="211"/>
      <c r="CE374" s="211"/>
      <c r="CF374" s="211"/>
      <c r="CG374" s="211"/>
      <c r="CH374" s="211"/>
      <c r="CI374" s="211"/>
      <c r="CJ374" s="211"/>
      <c r="CK374" s="211"/>
      <c r="CL374" s="211"/>
      <c r="CM374" s="211"/>
      <c r="CN374" s="211"/>
      <c r="CO374" s="211"/>
      <c r="CP374" s="211"/>
      <c r="CQ374" s="211"/>
      <c r="CR374" s="211"/>
      <c r="CS374" s="187" t="s">
        <v>5221</v>
      </c>
      <c r="CT374" s="211"/>
      <c r="CU374" s="211"/>
      <c r="CV374" s="211"/>
      <c r="CW374" s="211"/>
      <c r="CX374" s="211"/>
      <c r="CY374" s="211"/>
      <c r="CZ374" s="211"/>
      <c r="DA374" s="211"/>
      <c r="DB374" s="211"/>
      <c r="DC374" s="211"/>
      <c r="DD374" s="211"/>
      <c r="DE374" s="211"/>
      <c r="DF374"/>
      <c r="DG374" s="73"/>
    </row>
    <row r="375" spans="33:111" ht="15.75" hidden="1" customHeight="1">
      <c r="AG375" s="73"/>
      <c r="AH375" s="148"/>
      <c r="AI375" s="148"/>
      <c r="AJ375" s="148"/>
      <c r="AK375" s="148"/>
      <c r="AL375" s="181" t="str">
        <f t="shared" si="10"/>
        <v/>
      </c>
      <c r="AM375" s="181" t="str">
        <f t="shared" si="11"/>
        <v/>
      </c>
      <c r="AN375"/>
      <c r="AO375" s="148"/>
      <c r="AP375" s="148">
        <v>373</v>
      </c>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t="s">
        <v>5222</v>
      </c>
      <c r="BK375" s="185"/>
      <c r="BL375" s="185"/>
      <c r="BM375" s="185"/>
      <c r="BN375" s="185"/>
      <c r="BO375" s="185"/>
      <c r="BP375" s="185"/>
      <c r="BQ375" s="185"/>
      <c r="BR375" s="185"/>
      <c r="BS375" s="185"/>
      <c r="BT375" s="185"/>
      <c r="BU375" s="185"/>
      <c r="BV375" s="185"/>
      <c r="BW375" s="148"/>
      <c r="BX375" s="148"/>
      <c r="BY375" s="148"/>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t="s">
        <v>5223</v>
      </c>
      <c r="CT375" s="187"/>
      <c r="CU375" s="187"/>
      <c r="CV375" s="187"/>
      <c r="CW375" s="187"/>
      <c r="CX375" s="187"/>
      <c r="CY375" s="187"/>
      <c r="CZ375" s="187"/>
      <c r="DA375" s="187"/>
      <c r="DB375" s="187"/>
      <c r="DC375" s="187"/>
      <c r="DD375" s="187"/>
      <c r="DE375" s="187"/>
      <c r="DF375"/>
      <c r="DG375" s="73"/>
    </row>
    <row r="376" spans="33:111" ht="15.75" hidden="1" customHeight="1">
      <c r="AG376" s="73"/>
      <c r="AH376" s="148"/>
      <c r="AI376" s="148"/>
      <c r="AJ376" s="148"/>
      <c r="AK376" s="148"/>
      <c r="AL376" s="181" t="str">
        <f t="shared" si="10"/>
        <v/>
      </c>
      <c r="AM376" s="181" t="str">
        <f t="shared" si="11"/>
        <v/>
      </c>
      <c r="AN376"/>
      <c r="AO376" s="148"/>
      <c r="AP376" s="148">
        <v>374</v>
      </c>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t="s">
        <v>5224</v>
      </c>
      <c r="BK376" s="185"/>
      <c r="BL376" s="185"/>
      <c r="BM376" s="185"/>
      <c r="BN376" s="185"/>
      <c r="BO376" s="185"/>
      <c r="BP376" s="185"/>
      <c r="BQ376" s="185"/>
      <c r="BR376" s="185"/>
      <c r="BS376" s="185"/>
      <c r="BT376" s="185"/>
      <c r="BU376" s="185"/>
      <c r="BV376" s="185"/>
      <c r="BW376" s="148"/>
      <c r="BX376" s="148"/>
      <c r="BY376" s="148"/>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t="s">
        <v>5225</v>
      </c>
      <c r="CT376" s="187"/>
      <c r="CU376" s="187"/>
      <c r="CV376" s="187"/>
      <c r="CW376" s="187"/>
      <c r="CX376" s="187"/>
      <c r="CY376" s="187"/>
      <c r="CZ376" s="187"/>
      <c r="DA376" s="187"/>
      <c r="DB376" s="187"/>
      <c r="DC376" s="187"/>
      <c r="DD376" s="187"/>
      <c r="DE376" s="187"/>
      <c r="DF376"/>
      <c r="DG376" s="73"/>
    </row>
    <row r="377" spans="33:111" ht="15.75" hidden="1" customHeight="1">
      <c r="AG377" s="73"/>
      <c r="AH377" s="209"/>
      <c r="AI377" s="209"/>
      <c r="AJ377" s="209"/>
      <c r="AK377" s="209"/>
      <c r="AL377" s="181" t="str">
        <f t="shared" si="10"/>
        <v/>
      </c>
      <c r="AM377" s="181" t="str">
        <f t="shared" si="11"/>
        <v/>
      </c>
      <c r="AN377"/>
      <c r="AO377" s="209"/>
      <c r="AP377" s="148">
        <v>375</v>
      </c>
      <c r="AQ377" s="210"/>
      <c r="AR377" s="210"/>
      <c r="AS377" s="210"/>
      <c r="AT377" s="210"/>
      <c r="AU377" s="210"/>
      <c r="AV377" s="210"/>
      <c r="AW377" s="210"/>
      <c r="AX377" s="210"/>
      <c r="AY377" s="210"/>
      <c r="AZ377" s="210"/>
      <c r="BA377" s="210"/>
      <c r="BB377" s="210"/>
      <c r="BC377" s="210"/>
      <c r="BD377" s="210"/>
      <c r="BE377" s="210"/>
      <c r="BF377" s="210"/>
      <c r="BG377" s="210"/>
      <c r="BH377" s="210"/>
      <c r="BI377" s="210"/>
      <c r="BJ377" s="185" t="s">
        <v>5226</v>
      </c>
      <c r="BK377" s="210"/>
      <c r="BL377" s="210"/>
      <c r="BM377" s="210"/>
      <c r="BN377" s="210"/>
      <c r="BO377" s="210"/>
      <c r="BP377" s="210"/>
      <c r="BQ377" s="210"/>
      <c r="BR377" s="210"/>
      <c r="BS377" s="210"/>
      <c r="BT377" s="210"/>
      <c r="BU377" s="210"/>
      <c r="BV377" s="210"/>
      <c r="BW377" s="209"/>
      <c r="BX377" s="209"/>
      <c r="BY377" s="209"/>
      <c r="BZ377" s="211"/>
      <c r="CA377" s="211"/>
      <c r="CB377" s="211"/>
      <c r="CC377" s="211"/>
      <c r="CD377" s="211"/>
      <c r="CE377" s="211"/>
      <c r="CF377" s="211"/>
      <c r="CG377" s="211"/>
      <c r="CH377" s="211"/>
      <c r="CI377" s="211"/>
      <c r="CJ377" s="211"/>
      <c r="CK377" s="211"/>
      <c r="CL377" s="211"/>
      <c r="CM377" s="211"/>
      <c r="CN377" s="211"/>
      <c r="CO377" s="211"/>
      <c r="CP377" s="211"/>
      <c r="CQ377" s="211"/>
      <c r="CR377" s="211"/>
      <c r="CS377" s="187" t="s">
        <v>5227</v>
      </c>
      <c r="CT377" s="211"/>
      <c r="CU377" s="211"/>
      <c r="CV377" s="211"/>
      <c r="CW377" s="211"/>
      <c r="CX377" s="211"/>
      <c r="CY377" s="211"/>
      <c r="CZ377" s="211"/>
      <c r="DA377" s="211"/>
      <c r="DB377" s="211"/>
      <c r="DC377" s="211"/>
      <c r="DD377" s="211"/>
      <c r="DE377" s="211"/>
      <c r="DF377"/>
      <c r="DG377" s="73"/>
    </row>
    <row r="378" spans="33:111" ht="15.75" hidden="1" customHeight="1">
      <c r="AG378" s="73"/>
      <c r="AH378" s="209"/>
      <c r="AI378" s="209"/>
      <c r="AJ378" s="209"/>
      <c r="AK378" s="209"/>
      <c r="AL378" s="181" t="str">
        <f t="shared" si="10"/>
        <v/>
      </c>
      <c r="AM378" s="181" t="str">
        <f t="shared" si="11"/>
        <v/>
      </c>
      <c r="AN378"/>
      <c r="AO378" s="209"/>
      <c r="AP378" s="148">
        <v>376</v>
      </c>
      <c r="AQ378" s="210"/>
      <c r="AR378" s="210"/>
      <c r="AS378" s="210"/>
      <c r="AT378" s="210"/>
      <c r="AU378" s="210"/>
      <c r="AV378" s="210"/>
      <c r="AW378" s="210"/>
      <c r="AX378" s="210"/>
      <c r="AY378" s="210"/>
      <c r="AZ378" s="210"/>
      <c r="BA378" s="210"/>
      <c r="BB378" s="210"/>
      <c r="BC378" s="210"/>
      <c r="BD378" s="210"/>
      <c r="BE378" s="210"/>
      <c r="BF378" s="210"/>
      <c r="BG378" s="210"/>
      <c r="BH378" s="210"/>
      <c r="BI378" s="210"/>
      <c r="BJ378" s="185" t="s">
        <v>5228</v>
      </c>
      <c r="BK378" s="210"/>
      <c r="BL378" s="210"/>
      <c r="BM378" s="210"/>
      <c r="BN378" s="210"/>
      <c r="BO378" s="210"/>
      <c r="BP378" s="210"/>
      <c r="BQ378" s="210"/>
      <c r="BR378" s="210"/>
      <c r="BS378" s="210"/>
      <c r="BT378" s="210"/>
      <c r="BU378" s="210"/>
      <c r="BV378" s="210"/>
      <c r="BW378" s="209"/>
      <c r="BX378" s="209"/>
      <c r="BY378" s="209"/>
      <c r="BZ378" s="211"/>
      <c r="CA378" s="211"/>
      <c r="CB378" s="211"/>
      <c r="CC378" s="211"/>
      <c r="CD378" s="211"/>
      <c r="CE378" s="211"/>
      <c r="CF378" s="211"/>
      <c r="CG378" s="211"/>
      <c r="CH378" s="211"/>
      <c r="CI378" s="211"/>
      <c r="CJ378" s="211"/>
      <c r="CK378" s="211"/>
      <c r="CL378" s="211"/>
      <c r="CM378" s="211"/>
      <c r="CN378" s="211"/>
      <c r="CO378" s="211"/>
      <c r="CP378" s="211"/>
      <c r="CQ378" s="211"/>
      <c r="CR378" s="211"/>
      <c r="CS378" s="187" t="s">
        <v>5229</v>
      </c>
      <c r="CT378" s="211"/>
      <c r="CU378" s="211"/>
      <c r="CV378" s="211"/>
      <c r="CW378" s="211"/>
      <c r="CX378" s="211"/>
      <c r="CY378" s="211"/>
      <c r="CZ378" s="211"/>
      <c r="DA378" s="211"/>
      <c r="DB378" s="211"/>
      <c r="DC378" s="211"/>
      <c r="DD378" s="211"/>
      <c r="DE378" s="211"/>
      <c r="DF378"/>
      <c r="DG378" s="73"/>
    </row>
    <row r="379" spans="33:111" ht="15.75" hidden="1" customHeight="1">
      <c r="AG379" s="73"/>
      <c r="AH379" s="209"/>
      <c r="AI379" s="209"/>
      <c r="AJ379" s="209"/>
      <c r="AK379" s="209"/>
      <c r="AL379" s="181" t="str">
        <f t="shared" si="10"/>
        <v/>
      </c>
      <c r="AM379" s="181" t="str">
        <f t="shared" si="11"/>
        <v/>
      </c>
      <c r="AN379"/>
      <c r="AO379" s="209"/>
      <c r="AP379" s="148">
        <v>377</v>
      </c>
      <c r="AQ379" s="210"/>
      <c r="AR379" s="210"/>
      <c r="AS379" s="210"/>
      <c r="AT379" s="210"/>
      <c r="AU379" s="210"/>
      <c r="AV379" s="210"/>
      <c r="AW379" s="210"/>
      <c r="AX379" s="210"/>
      <c r="AY379" s="210"/>
      <c r="AZ379" s="210"/>
      <c r="BA379" s="210"/>
      <c r="BB379" s="210"/>
      <c r="BC379" s="210"/>
      <c r="BD379" s="210"/>
      <c r="BE379" s="210"/>
      <c r="BF379" s="210"/>
      <c r="BG379" s="210"/>
      <c r="BH379" s="210"/>
      <c r="BI379" s="210"/>
      <c r="BJ379" s="185" t="s">
        <v>5230</v>
      </c>
      <c r="BK379" s="210"/>
      <c r="BL379" s="210"/>
      <c r="BM379" s="210"/>
      <c r="BN379" s="210"/>
      <c r="BO379" s="210"/>
      <c r="BP379" s="210"/>
      <c r="BQ379" s="210"/>
      <c r="BR379" s="210"/>
      <c r="BS379" s="210"/>
      <c r="BT379" s="210"/>
      <c r="BU379" s="210"/>
      <c r="BV379" s="210"/>
      <c r="BW379" s="209"/>
      <c r="BX379" s="209"/>
      <c r="BY379" s="209"/>
      <c r="BZ379" s="211"/>
      <c r="CA379" s="211"/>
      <c r="CB379" s="211"/>
      <c r="CC379" s="211"/>
      <c r="CD379" s="211"/>
      <c r="CE379" s="211"/>
      <c r="CF379" s="211"/>
      <c r="CG379" s="211"/>
      <c r="CH379" s="211"/>
      <c r="CI379" s="211"/>
      <c r="CJ379" s="211"/>
      <c r="CK379" s="211"/>
      <c r="CL379" s="211"/>
      <c r="CM379" s="211"/>
      <c r="CN379" s="211"/>
      <c r="CO379" s="211"/>
      <c r="CP379" s="211"/>
      <c r="CQ379" s="211"/>
      <c r="CR379" s="211"/>
      <c r="CS379" s="187" t="s">
        <v>5231</v>
      </c>
      <c r="CT379" s="211"/>
      <c r="CU379" s="211"/>
      <c r="CV379" s="211"/>
      <c r="CW379" s="211"/>
      <c r="CX379" s="211"/>
      <c r="CY379" s="211"/>
      <c r="CZ379" s="211"/>
      <c r="DA379" s="211"/>
      <c r="DB379" s="211"/>
      <c r="DC379" s="211"/>
      <c r="DD379" s="211"/>
      <c r="DE379" s="211"/>
      <c r="DF379"/>
      <c r="DG379" s="73"/>
    </row>
    <row r="380" spans="33:111" ht="15.75" hidden="1" customHeight="1">
      <c r="AG380" s="73"/>
      <c r="AH380" s="209"/>
      <c r="AI380" s="209"/>
      <c r="AJ380" s="209"/>
      <c r="AK380" s="209"/>
      <c r="AL380" s="181" t="str">
        <f t="shared" si="10"/>
        <v/>
      </c>
      <c r="AM380" s="181" t="str">
        <f t="shared" si="11"/>
        <v/>
      </c>
      <c r="AN380"/>
      <c r="AO380" s="209"/>
      <c r="AP380" s="148">
        <v>378</v>
      </c>
      <c r="AQ380" s="210"/>
      <c r="AR380" s="210"/>
      <c r="AS380" s="210"/>
      <c r="AT380" s="210"/>
      <c r="AU380" s="210"/>
      <c r="AV380" s="210"/>
      <c r="AW380" s="210"/>
      <c r="AX380" s="210"/>
      <c r="AY380" s="210"/>
      <c r="AZ380" s="210"/>
      <c r="BA380" s="210"/>
      <c r="BB380" s="210"/>
      <c r="BC380" s="210"/>
      <c r="BD380" s="210"/>
      <c r="BE380" s="210"/>
      <c r="BF380" s="210"/>
      <c r="BG380" s="210"/>
      <c r="BH380" s="210"/>
      <c r="BI380" s="210"/>
      <c r="BJ380" s="185" t="s">
        <v>5232</v>
      </c>
      <c r="BK380" s="210"/>
      <c r="BL380" s="210"/>
      <c r="BM380" s="210"/>
      <c r="BN380" s="210"/>
      <c r="BO380" s="210"/>
      <c r="BP380" s="210"/>
      <c r="BQ380" s="210"/>
      <c r="BR380" s="210"/>
      <c r="BS380" s="210"/>
      <c r="BT380" s="210"/>
      <c r="BU380" s="210"/>
      <c r="BV380" s="210"/>
      <c r="BW380" s="209"/>
      <c r="BX380" s="209"/>
      <c r="BY380" s="209"/>
      <c r="BZ380" s="211"/>
      <c r="CA380" s="211"/>
      <c r="CB380" s="211"/>
      <c r="CC380" s="211"/>
      <c r="CD380" s="211"/>
      <c r="CE380" s="211"/>
      <c r="CF380" s="211"/>
      <c r="CG380" s="211"/>
      <c r="CH380" s="211"/>
      <c r="CI380" s="211"/>
      <c r="CJ380" s="211"/>
      <c r="CK380" s="211"/>
      <c r="CL380" s="211"/>
      <c r="CM380" s="211"/>
      <c r="CN380" s="211"/>
      <c r="CO380" s="211"/>
      <c r="CP380" s="211"/>
      <c r="CQ380" s="211"/>
      <c r="CR380" s="211"/>
      <c r="CS380" s="187" t="s">
        <v>5233</v>
      </c>
      <c r="CT380" s="211"/>
      <c r="CU380" s="211"/>
      <c r="CV380" s="211"/>
      <c r="CW380" s="211"/>
      <c r="CX380" s="211"/>
      <c r="CY380" s="211"/>
      <c r="CZ380" s="211"/>
      <c r="DA380" s="211"/>
      <c r="DB380" s="211"/>
      <c r="DC380" s="211"/>
      <c r="DD380" s="211"/>
      <c r="DE380" s="211"/>
      <c r="DF380"/>
      <c r="DG380" s="73"/>
    </row>
    <row r="381" spans="33:111" ht="15.75" hidden="1" customHeight="1">
      <c r="AG381" s="73"/>
      <c r="AH381" s="209"/>
      <c r="AI381" s="209"/>
      <c r="AJ381" s="209"/>
      <c r="AK381" s="209"/>
      <c r="AL381" s="181" t="str">
        <f t="shared" si="10"/>
        <v/>
      </c>
      <c r="AM381" s="181" t="str">
        <f t="shared" si="11"/>
        <v/>
      </c>
      <c r="AN381"/>
      <c r="AO381" s="209"/>
      <c r="AP381" s="148">
        <v>379</v>
      </c>
      <c r="AQ381" s="210"/>
      <c r="AR381" s="210"/>
      <c r="AS381" s="210"/>
      <c r="AT381" s="210"/>
      <c r="AU381" s="210"/>
      <c r="AV381" s="210"/>
      <c r="AW381" s="210"/>
      <c r="AX381" s="210"/>
      <c r="AY381" s="210"/>
      <c r="AZ381" s="210"/>
      <c r="BA381" s="210"/>
      <c r="BB381" s="210"/>
      <c r="BC381" s="210"/>
      <c r="BD381" s="210"/>
      <c r="BE381" s="210"/>
      <c r="BF381" s="210"/>
      <c r="BG381" s="210"/>
      <c r="BH381" s="210"/>
      <c r="BI381" s="210"/>
      <c r="BJ381" s="185" t="s">
        <v>5234</v>
      </c>
      <c r="BK381" s="210"/>
      <c r="BL381" s="210"/>
      <c r="BM381" s="210"/>
      <c r="BN381" s="210"/>
      <c r="BO381" s="210"/>
      <c r="BP381" s="210"/>
      <c r="BQ381" s="210"/>
      <c r="BR381" s="210"/>
      <c r="BS381" s="210"/>
      <c r="BT381" s="210"/>
      <c r="BU381" s="210"/>
      <c r="BV381" s="210"/>
      <c r="BW381" s="209"/>
      <c r="BX381" s="209"/>
      <c r="BY381" s="209"/>
      <c r="BZ381" s="211"/>
      <c r="CA381" s="211"/>
      <c r="CB381" s="211"/>
      <c r="CC381" s="211"/>
      <c r="CD381" s="211"/>
      <c r="CE381" s="211"/>
      <c r="CF381" s="211"/>
      <c r="CG381" s="211"/>
      <c r="CH381" s="211"/>
      <c r="CI381" s="211"/>
      <c r="CJ381" s="211"/>
      <c r="CK381" s="211"/>
      <c r="CL381" s="211"/>
      <c r="CM381" s="211"/>
      <c r="CN381" s="211"/>
      <c r="CO381" s="211"/>
      <c r="CP381" s="211"/>
      <c r="CQ381" s="211"/>
      <c r="CR381" s="211"/>
      <c r="CS381" s="187" t="s">
        <v>5235</v>
      </c>
      <c r="CT381" s="211"/>
      <c r="CU381" s="211"/>
      <c r="CV381" s="211"/>
      <c r="CW381" s="211"/>
      <c r="CX381" s="211"/>
      <c r="CY381" s="211"/>
      <c r="CZ381" s="211"/>
      <c r="DA381" s="211"/>
      <c r="DB381" s="211"/>
      <c r="DC381" s="211"/>
      <c r="DD381" s="211"/>
      <c r="DE381" s="211"/>
      <c r="DF381"/>
      <c r="DG381" s="73"/>
    </row>
    <row r="382" spans="33:111" ht="15.75" hidden="1" customHeight="1">
      <c r="AG382" s="73"/>
      <c r="AH382" s="209"/>
      <c r="AI382" s="209"/>
      <c r="AJ382" s="209"/>
      <c r="AK382" s="209"/>
      <c r="AL382" s="181" t="str">
        <f t="shared" si="10"/>
        <v/>
      </c>
      <c r="AM382" s="181" t="str">
        <f t="shared" si="11"/>
        <v/>
      </c>
      <c r="AN382"/>
      <c r="AO382" s="209"/>
      <c r="AP382" s="148">
        <v>380</v>
      </c>
      <c r="AQ382" s="210"/>
      <c r="AR382" s="210"/>
      <c r="AS382" s="210"/>
      <c r="AT382" s="210"/>
      <c r="AU382" s="210"/>
      <c r="AV382" s="210"/>
      <c r="AW382" s="210"/>
      <c r="AX382" s="210"/>
      <c r="AY382" s="210"/>
      <c r="AZ382" s="210"/>
      <c r="BA382" s="210"/>
      <c r="BB382" s="210"/>
      <c r="BC382" s="210"/>
      <c r="BD382" s="210"/>
      <c r="BE382" s="210"/>
      <c r="BF382" s="210"/>
      <c r="BG382" s="210"/>
      <c r="BH382" s="210"/>
      <c r="BI382" s="210"/>
      <c r="BJ382" s="185" t="s">
        <v>5236</v>
      </c>
      <c r="BK382" s="210"/>
      <c r="BL382" s="210"/>
      <c r="BM382" s="210"/>
      <c r="BN382" s="210"/>
      <c r="BO382" s="210"/>
      <c r="BP382" s="210"/>
      <c r="BQ382" s="210"/>
      <c r="BR382" s="210"/>
      <c r="BS382" s="210"/>
      <c r="BT382" s="210"/>
      <c r="BU382" s="210"/>
      <c r="BV382" s="210"/>
      <c r="BW382" s="209"/>
      <c r="BX382" s="209"/>
      <c r="BY382" s="209"/>
      <c r="BZ382" s="211"/>
      <c r="CA382" s="211"/>
      <c r="CB382" s="211"/>
      <c r="CC382" s="211"/>
      <c r="CD382" s="211"/>
      <c r="CE382" s="211"/>
      <c r="CF382" s="211"/>
      <c r="CG382" s="211"/>
      <c r="CH382" s="211"/>
      <c r="CI382" s="211"/>
      <c r="CJ382" s="211"/>
      <c r="CK382" s="211"/>
      <c r="CL382" s="211"/>
      <c r="CM382" s="211"/>
      <c r="CN382" s="211"/>
      <c r="CO382" s="211"/>
      <c r="CP382" s="211"/>
      <c r="CQ382" s="211"/>
      <c r="CR382" s="211"/>
      <c r="CS382" s="187" t="s">
        <v>5237</v>
      </c>
      <c r="CT382" s="211"/>
      <c r="CU382" s="211"/>
      <c r="CV382" s="211"/>
      <c r="CW382" s="211"/>
      <c r="CX382" s="211"/>
      <c r="CY382" s="211"/>
      <c r="CZ382" s="211"/>
      <c r="DA382" s="211"/>
      <c r="DB382" s="211"/>
      <c r="DC382" s="211"/>
      <c r="DD382" s="211"/>
      <c r="DE382" s="211"/>
      <c r="DF382"/>
      <c r="DG382" s="73"/>
    </row>
    <row r="383" spans="33:111" ht="15.75" hidden="1" customHeight="1">
      <c r="AG383" s="73"/>
      <c r="AH383" s="209"/>
      <c r="AI383" s="209"/>
      <c r="AJ383" s="209"/>
      <c r="AK383" s="209"/>
      <c r="AL383" s="181" t="str">
        <f t="shared" si="10"/>
        <v/>
      </c>
      <c r="AM383" s="181" t="str">
        <f t="shared" si="11"/>
        <v/>
      </c>
      <c r="AN383"/>
      <c r="AO383" s="209"/>
      <c r="AP383" s="148">
        <v>381</v>
      </c>
      <c r="AQ383" s="210"/>
      <c r="AR383" s="210"/>
      <c r="AS383" s="210"/>
      <c r="AT383" s="210"/>
      <c r="AU383" s="210"/>
      <c r="AV383" s="210"/>
      <c r="AW383" s="210"/>
      <c r="AX383" s="210"/>
      <c r="AY383" s="210"/>
      <c r="AZ383" s="210"/>
      <c r="BA383" s="210"/>
      <c r="BB383" s="210"/>
      <c r="BC383" s="210"/>
      <c r="BD383" s="210"/>
      <c r="BE383" s="210"/>
      <c r="BF383" s="210"/>
      <c r="BG383" s="210"/>
      <c r="BH383" s="210"/>
      <c r="BI383" s="210"/>
      <c r="BJ383" s="185" t="s">
        <v>5238</v>
      </c>
      <c r="BK383" s="210"/>
      <c r="BL383" s="210"/>
      <c r="BM383" s="210"/>
      <c r="BN383" s="210"/>
      <c r="BO383" s="210"/>
      <c r="BP383" s="210"/>
      <c r="BQ383" s="210"/>
      <c r="BR383" s="210"/>
      <c r="BS383" s="210"/>
      <c r="BT383" s="210"/>
      <c r="BU383" s="210"/>
      <c r="BV383" s="210"/>
      <c r="BW383" s="209"/>
      <c r="BX383" s="209"/>
      <c r="BY383" s="209"/>
      <c r="BZ383" s="211"/>
      <c r="CA383" s="211"/>
      <c r="CB383" s="211"/>
      <c r="CC383" s="211"/>
      <c r="CD383" s="211"/>
      <c r="CE383" s="211"/>
      <c r="CF383" s="211"/>
      <c r="CG383" s="211"/>
      <c r="CH383" s="211"/>
      <c r="CI383" s="211"/>
      <c r="CJ383" s="211"/>
      <c r="CK383" s="211"/>
      <c r="CL383" s="211"/>
      <c r="CM383" s="211"/>
      <c r="CN383" s="211"/>
      <c r="CO383" s="211"/>
      <c r="CP383" s="211"/>
      <c r="CQ383" s="211"/>
      <c r="CR383" s="211"/>
      <c r="CS383" s="187" t="s">
        <v>5239</v>
      </c>
      <c r="CT383" s="211"/>
      <c r="CU383" s="211"/>
      <c r="CV383" s="211"/>
      <c r="CW383" s="211"/>
      <c r="CX383" s="211"/>
      <c r="CY383" s="211"/>
      <c r="CZ383" s="211"/>
      <c r="DA383" s="211"/>
      <c r="DB383" s="211"/>
      <c r="DC383" s="211"/>
      <c r="DD383" s="211"/>
      <c r="DE383" s="211"/>
      <c r="DF383"/>
      <c r="DG383" s="73"/>
    </row>
    <row r="384" spans="33:111" ht="15.75" hidden="1" customHeight="1">
      <c r="AG384" s="73"/>
      <c r="AH384" s="209"/>
      <c r="AI384" s="209"/>
      <c r="AJ384" s="209"/>
      <c r="AK384" s="209"/>
      <c r="AL384" s="181" t="str">
        <f t="shared" si="10"/>
        <v/>
      </c>
      <c r="AM384" s="181" t="str">
        <f t="shared" si="11"/>
        <v/>
      </c>
      <c r="AN384"/>
      <c r="AO384" s="209"/>
      <c r="AP384" s="148">
        <v>382</v>
      </c>
      <c r="AQ384" s="210"/>
      <c r="AR384" s="210"/>
      <c r="AS384" s="210"/>
      <c r="AT384" s="210"/>
      <c r="AU384" s="210"/>
      <c r="AV384" s="210"/>
      <c r="AW384" s="210"/>
      <c r="AX384" s="210"/>
      <c r="AY384" s="210"/>
      <c r="AZ384" s="210"/>
      <c r="BA384" s="210"/>
      <c r="BB384" s="210"/>
      <c r="BC384" s="210"/>
      <c r="BD384" s="210"/>
      <c r="BE384" s="210"/>
      <c r="BF384" s="210"/>
      <c r="BG384" s="210"/>
      <c r="BH384" s="210"/>
      <c r="BI384" s="210"/>
      <c r="BJ384" s="185" t="s">
        <v>5240</v>
      </c>
      <c r="BK384" s="210"/>
      <c r="BL384" s="210"/>
      <c r="BM384" s="210"/>
      <c r="BN384" s="210"/>
      <c r="BO384" s="210"/>
      <c r="BP384" s="210"/>
      <c r="BQ384" s="210"/>
      <c r="BR384" s="210"/>
      <c r="BS384" s="210"/>
      <c r="BT384" s="210"/>
      <c r="BU384" s="210"/>
      <c r="BV384" s="210"/>
      <c r="BW384" s="209"/>
      <c r="BX384" s="209"/>
      <c r="BY384" s="209"/>
      <c r="BZ384" s="211"/>
      <c r="CA384" s="211"/>
      <c r="CB384" s="211"/>
      <c r="CC384" s="211"/>
      <c r="CD384" s="211"/>
      <c r="CE384" s="211"/>
      <c r="CF384" s="211"/>
      <c r="CG384" s="211"/>
      <c r="CH384" s="211"/>
      <c r="CI384" s="211"/>
      <c r="CJ384" s="211"/>
      <c r="CK384" s="211"/>
      <c r="CL384" s="211"/>
      <c r="CM384" s="211"/>
      <c r="CN384" s="211"/>
      <c r="CO384" s="211"/>
      <c r="CP384" s="211"/>
      <c r="CQ384" s="211"/>
      <c r="CR384" s="211"/>
      <c r="CS384" s="187" t="s">
        <v>5241</v>
      </c>
      <c r="CT384" s="211"/>
      <c r="CU384" s="211"/>
      <c r="CV384" s="211"/>
      <c r="CW384" s="211"/>
      <c r="CX384" s="211"/>
      <c r="CY384" s="211"/>
      <c r="CZ384" s="211"/>
      <c r="DA384" s="211"/>
      <c r="DB384" s="211"/>
      <c r="DC384" s="211"/>
      <c r="DD384" s="211"/>
      <c r="DE384" s="211"/>
      <c r="DF384"/>
      <c r="DG384" s="73"/>
    </row>
    <row r="385" spans="33:111" ht="15.75" hidden="1" customHeight="1">
      <c r="AG385" s="73"/>
      <c r="AH385" s="209"/>
      <c r="AI385" s="209"/>
      <c r="AJ385" s="209"/>
      <c r="AK385" s="209"/>
      <c r="AL385" s="181" t="str">
        <f t="shared" si="10"/>
        <v/>
      </c>
      <c r="AM385" s="181" t="str">
        <f t="shared" si="11"/>
        <v/>
      </c>
      <c r="AN385"/>
      <c r="AO385" s="209"/>
      <c r="AP385" s="148">
        <v>383</v>
      </c>
      <c r="AQ385" s="210"/>
      <c r="AR385" s="210"/>
      <c r="AS385" s="210"/>
      <c r="AT385" s="210"/>
      <c r="AU385" s="210"/>
      <c r="AV385" s="210"/>
      <c r="AW385" s="210"/>
      <c r="AX385" s="210"/>
      <c r="AY385" s="210"/>
      <c r="AZ385" s="210"/>
      <c r="BA385" s="210"/>
      <c r="BB385" s="210"/>
      <c r="BC385" s="210"/>
      <c r="BD385" s="210"/>
      <c r="BE385" s="210"/>
      <c r="BF385" s="210"/>
      <c r="BG385" s="210"/>
      <c r="BH385" s="210"/>
      <c r="BI385" s="210"/>
      <c r="BJ385" s="185" t="s">
        <v>5242</v>
      </c>
      <c r="BK385" s="210"/>
      <c r="BL385" s="210"/>
      <c r="BM385" s="210"/>
      <c r="BN385" s="210"/>
      <c r="BO385" s="210"/>
      <c r="BP385" s="210"/>
      <c r="BQ385" s="210"/>
      <c r="BR385" s="210"/>
      <c r="BS385" s="210"/>
      <c r="BT385" s="210"/>
      <c r="BU385" s="210"/>
      <c r="BV385" s="210"/>
      <c r="BW385" s="209"/>
      <c r="BX385" s="209"/>
      <c r="BY385" s="209"/>
      <c r="BZ385" s="211"/>
      <c r="CA385" s="211"/>
      <c r="CB385" s="211"/>
      <c r="CC385" s="211"/>
      <c r="CD385" s="211"/>
      <c r="CE385" s="211"/>
      <c r="CF385" s="211"/>
      <c r="CG385" s="211"/>
      <c r="CH385" s="211"/>
      <c r="CI385" s="211"/>
      <c r="CJ385" s="211"/>
      <c r="CK385" s="211"/>
      <c r="CL385" s="211"/>
      <c r="CM385" s="211"/>
      <c r="CN385" s="211"/>
      <c r="CO385" s="211"/>
      <c r="CP385" s="211"/>
      <c r="CQ385" s="211"/>
      <c r="CR385" s="211"/>
      <c r="CS385" s="187" t="s">
        <v>5243</v>
      </c>
      <c r="CT385" s="211"/>
      <c r="CU385" s="211"/>
      <c r="CV385" s="211"/>
      <c r="CW385" s="211"/>
      <c r="CX385" s="211"/>
      <c r="CY385" s="211"/>
      <c r="CZ385" s="211"/>
      <c r="DA385" s="211"/>
      <c r="DB385" s="211"/>
      <c r="DC385" s="211"/>
      <c r="DD385" s="211"/>
      <c r="DE385" s="211"/>
      <c r="DF385"/>
      <c r="DG385" s="73"/>
    </row>
    <row r="386" spans="33:111" ht="15.75" hidden="1" customHeight="1">
      <c r="AG386" s="73"/>
      <c r="AH386" s="209"/>
      <c r="AI386" s="209"/>
      <c r="AJ386" s="209"/>
      <c r="AK386" s="209"/>
      <c r="AL386" s="181" t="str">
        <f t="shared" si="10"/>
        <v/>
      </c>
      <c r="AM386" s="181" t="str">
        <f t="shared" si="11"/>
        <v/>
      </c>
      <c r="AN386"/>
      <c r="AO386" s="209"/>
      <c r="AP386" s="148">
        <v>384</v>
      </c>
      <c r="AQ386" s="210"/>
      <c r="AR386" s="210"/>
      <c r="AS386" s="210"/>
      <c r="AT386" s="210"/>
      <c r="AU386" s="210"/>
      <c r="AV386" s="210"/>
      <c r="AW386" s="210"/>
      <c r="AX386" s="210"/>
      <c r="AY386" s="210"/>
      <c r="AZ386" s="210"/>
      <c r="BA386" s="210"/>
      <c r="BB386" s="210"/>
      <c r="BC386" s="210"/>
      <c r="BD386" s="210"/>
      <c r="BE386" s="210"/>
      <c r="BF386" s="210"/>
      <c r="BG386" s="210"/>
      <c r="BH386" s="210"/>
      <c r="BI386" s="210"/>
      <c r="BJ386" s="185" t="s">
        <v>5244</v>
      </c>
      <c r="BK386" s="210"/>
      <c r="BL386" s="210"/>
      <c r="BM386" s="210"/>
      <c r="BN386" s="210"/>
      <c r="BO386" s="210"/>
      <c r="BP386" s="210"/>
      <c r="BQ386" s="210"/>
      <c r="BR386" s="210"/>
      <c r="BS386" s="210"/>
      <c r="BT386" s="210"/>
      <c r="BU386" s="210"/>
      <c r="BV386" s="210"/>
      <c r="BW386" s="209"/>
      <c r="BX386" s="209"/>
      <c r="BY386" s="209"/>
      <c r="BZ386" s="211"/>
      <c r="CA386" s="211"/>
      <c r="CB386" s="211"/>
      <c r="CC386" s="211"/>
      <c r="CD386" s="211"/>
      <c r="CE386" s="211"/>
      <c r="CF386" s="211"/>
      <c r="CG386" s="211"/>
      <c r="CH386" s="211"/>
      <c r="CI386" s="211"/>
      <c r="CJ386" s="211"/>
      <c r="CK386" s="211"/>
      <c r="CL386" s="211"/>
      <c r="CM386" s="211"/>
      <c r="CN386" s="211"/>
      <c r="CO386" s="211"/>
      <c r="CP386" s="211"/>
      <c r="CQ386" s="211"/>
      <c r="CR386" s="211"/>
      <c r="CS386" s="187" t="s">
        <v>5245</v>
      </c>
      <c r="CT386" s="211"/>
      <c r="CU386" s="211"/>
      <c r="CV386" s="211"/>
      <c r="CW386" s="211"/>
      <c r="CX386" s="211"/>
      <c r="CY386" s="211"/>
      <c r="CZ386" s="211"/>
      <c r="DA386" s="211"/>
      <c r="DB386" s="211"/>
      <c r="DC386" s="211"/>
      <c r="DD386" s="211"/>
      <c r="DE386" s="211"/>
      <c r="DF386"/>
      <c r="DG386" s="73"/>
    </row>
    <row r="387" spans="33:111" ht="15.75" hidden="1" customHeight="1">
      <c r="AG387" s="73"/>
      <c r="AH387" s="209"/>
      <c r="AI387" s="209"/>
      <c r="AJ387" s="209"/>
      <c r="AK387" s="209"/>
      <c r="AL387" s="181" t="str">
        <f t="shared" si="10"/>
        <v/>
      </c>
      <c r="AM387" s="181" t="str">
        <f t="shared" si="11"/>
        <v/>
      </c>
      <c r="AN387"/>
      <c r="AO387" s="209"/>
      <c r="AP387" s="148">
        <v>385</v>
      </c>
      <c r="AQ387" s="210"/>
      <c r="AR387" s="210"/>
      <c r="AS387" s="210"/>
      <c r="AT387" s="210"/>
      <c r="AU387" s="210"/>
      <c r="AV387" s="210"/>
      <c r="AW387" s="210"/>
      <c r="AX387" s="210"/>
      <c r="AY387" s="210"/>
      <c r="AZ387" s="210"/>
      <c r="BA387" s="210"/>
      <c r="BB387" s="210"/>
      <c r="BC387" s="210"/>
      <c r="BD387" s="210"/>
      <c r="BE387" s="210"/>
      <c r="BF387" s="210"/>
      <c r="BG387" s="210"/>
      <c r="BH387" s="210"/>
      <c r="BI387" s="210"/>
      <c r="BJ387" s="185" t="s">
        <v>5246</v>
      </c>
      <c r="BK387" s="210"/>
      <c r="BL387" s="210"/>
      <c r="BM387" s="210"/>
      <c r="BN387" s="210"/>
      <c r="BO387" s="210"/>
      <c r="BP387" s="210"/>
      <c r="BQ387" s="210"/>
      <c r="BR387" s="210"/>
      <c r="BS387" s="210"/>
      <c r="BT387" s="210"/>
      <c r="BU387" s="210"/>
      <c r="BV387" s="210"/>
      <c r="BW387" s="209"/>
      <c r="BX387" s="209"/>
      <c r="BY387" s="209"/>
      <c r="BZ387" s="211"/>
      <c r="CA387" s="211"/>
      <c r="CB387" s="211"/>
      <c r="CC387" s="211"/>
      <c r="CD387" s="211"/>
      <c r="CE387" s="211"/>
      <c r="CF387" s="211"/>
      <c r="CG387" s="211"/>
      <c r="CH387" s="211"/>
      <c r="CI387" s="211"/>
      <c r="CJ387" s="211"/>
      <c r="CK387" s="211"/>
      <c r="CL387" s="211"/>
      <c r="CM387" s="211"/>
      <c r="CN387" s="211"/>
      <c r="CO387" s="211"/>
      <c r="CP387" s="211"/>
      <c r="CQ387" s="211"/>
      <c r="CR387" s="211"/>
      <c r="CS387" s="187" t="s">
        <v>5247</v>
      </c>
      <c r="CT387" s="211"/>
      <c r="CU387" s="211"/>
      <c r="CV387" s="211"/>
      <c r="CW387" s="211"/>
      <c r="CX387" s="211"/>
      <c r="CY387" s="211"/>
      <c r="CZ387" s="211"/>
      <c r="DA387" s="211"/>
      <c r="DB387" s="211"/>
      <c r="DC387" s="211"/>
      <c r="DD387" s="211"/>
      <c r="DE387" s="211"/>
      <c r="DF387"/>
      <c r="DG387" s="73"/>
    </row>
    <row r="388" spans="33:111" ht="15.75" hidden="1" customHeight="1">
      <c r="AG388" s="73"/>
      <c r="AH388" s="209"/>
      <c r="AI388" s="209"/>
      <c r="AJ388" s="209"/>
      <c r="AK388" s="209"/>
      <c r="AL388" s="181" t="str">
        <f t="shared" ref="AL388:AL451" si="12">IFERROR(IF(HLOOKUP($N$10, $BZ$3:$DE$574, $AP388, FALSE )="", "", HLOOKUP($N$10, $BZ$3:$DE$574, $AP388, FALSE)), "")</f>
        <v/>
      </c>
      <c r="AM388" s="181" t="str">
        <f t="shared" ref="AM388:AM451" si="13">IFERROR(IF(AL388="", "", HLOOKUP($N$10, $AQ$3:$BV$574, AP388, FALSE)), "")</f>
        <v/>
      </c>
      <c r="AN388"/>
      <c r="AO388" s="209"/>
      <c r="AP388" s="148">
        <v>386</v>
      </c>
      <c r="AQ388" s="210"/>
      <c r="AR388" s="210"/>
      <c r="AS388" s="210"/>
      <c r="AT388" s="210"/>
      <c r="AU388" s="210"/>
      <c r="AV388" s="210"/>
      <c r="AW388" s="210"/>
      <c r="AX388" s="210"/>
      <c r="AY388" s="210"/>
      <c r="AZ388" s="210"/>
      <c r="BA388" s="210"/>
      <c r="BB388" s="210"/>
      <c r="BC388" s="210"/>
      <c r="BD388" s="210"/>
      <c r="BE388" s="210"/>
      <c r="BF388" s="210"/>
      <c r="BG388" s="210"/>
      <c r="BH388" s="210"/>
      <c r="BI388" s="210"/>
      <c r="BJ388" s="185" t="s">
        <v>5248</v>
      </c>
      <c r="BK388" s="210"/>
      <c r="BL388" s="210"/>
      <c r="BM388" s="210"/>
      <c r="BN388" s="210"/>
      <c r="BO388" s="210"/>
      <c r="BP388" s="210"/>
      <c r="BQ388" s="210"/>
      <c r="BR388" s="210"/>
      <c r="BS388" s="210"/>
      <c r="BT388" s="210"/>
      <c r="BU388" s="210"/>
      <c r="BV388" s="210"/>
      <c r="BW388" s="209"/>
      <c r="BX388" s="209"/>
      <c r="BY388" s="209"/>
      <c r="BZ388" s="211"/>
      <c r="CA388" s="211"/>
      <c r="CB388" s="211"/>
      <c r="CC388" s="211"/>
      <c r="CD388" s="211"/>
      <c r="CE388" s="211"/>
      <c r="CF388" s="211"/>
      <c r="CG388" s="211"/>
      <c r="CH388" s="211"/>
      <c r="CI388" s="211"/>
      <c r="CJ388" s="211"/>
      <c r="CK388" s="211"/>
      <c r="CL388" s="211"/>
      <c r="CM388" s="211"/>
      <c r="CN388" s="211"/>
      <c r="CO388" s="211"/>
      <c r="CP388" s="211"/>
      <c r="CQ388" s="211"/>
      <c r="CR388" s="211"/>
      <c r="CS388" s="187" t="s">
        <v>5249</v>
      </c>
      <c r="CT388" s="211"/>
      <c r="CU388" s="211"/>
      <c r="CV388" s="211"/>
      <c r="CW388" s="211"/>
      <c r="CX388" s="211"/>
      <c r="CY388" s="211"/>
      <c r="CZ388" s="211"/>
      <c r="DA388" s="211"/>
      <c r="DB388" s="211"/>
      <c r="DC388" s="211"/>
      <c r="DD388" s="211"/>
      <c r="DE388" s="211"/>
      <c r="DF388"/>
      <c r="DG388" s="73"/>
    </row>
    <row r="389" spans="33:111" ht="15.75" hidden="1" customHeight="1">
      <c r="AG389" s="73"/>
      <c r="AH389" s="209"/>
      <c r="AI389" s="209"/>
      <c r="AJ389" s="209"/>
      <c r="AK389" s="209"/>
      <c r="AL389" s="181" t="str">
        <f t="shared" si="12"/>
        <v/>
      </c>
      <c r="AM389" s="181" t="str">
        <f t="shared" si="13"/>
        <v/>
      </c>
      <c r="AN389"/>
      <c r="AO389" s="209"/>
      <c r="AP389" s="148">
        <v>387</v>
      </c>
      <c r="AQ389" s="210"/>
      <c r="AR389" s="210"/>
      <c r="AS389" s="210"/>
      <c r="AT389" s="210"/>
      <c r="AU389" s="210"/>
      <c r="AV389" s="210"/>
      <c r="AW389" s="210"/>
      <c r="AX389" s="210"/>
      <c r="AY389" s="210"/>
      <c r="AZ389" s="210"/>
      <c r="BA389" s="210"/>
      <c r="BB389" s="210"/>
      <c r="BC389" s="210"/>
      <c r="BD389" s="210"/>
      <c r="BE389" s="210"/>
      <c r="BF389" s="210"/>
      <c r="BG389" s="210"/>
      <c r="BH389" s="210"/>
      <c r="BI389" s="210"/>
      <c r="BJ389" s="185" t="s">
        <v>5250</v>
      </c>
      <c r="BK389" s="210"/>
      <c r="BL389" s="210"/>
      <c r="BM389" s="210"/>
      <c r="BN389" s="210"/>
      <c r="BO389" s="210"/>
      <c r="BP389" s="210"/>
      <c r="BQ389" s="210"/>
      <c r="BR389" s="210"/>
      <c r="BS389" s="210"/>
      <c r="BT389" s="210"/>
      <c r="BU389" s="210"/>
      <c r="BV389" s="210"/>
      <c r="BW389" s="209"/>
      <c r="BX389" s="209"/>
      <c r="BY389" s="209"/>
      <c r="BZ389" s="211"/>
      <c r="CA389" s="211"/>
      <c r="CB389" s="211"/>
      <c r="CC389" s="211"/>
      <c r="CD389" s="211"/>
      <c r="CE389" s="211"/>
      <c r="CF389" s="211"/>
      <c r="CG389" s="211"/>
      <c r="CH389" s="211"/>
      <c r="CI389" s="211"/>
      <c r="CJ389" s="211"/>
      <c r="CK389" s="211"/>
      <c r="CL389" s="211"/>
      <c r="CM389" s="211"/>
      <c r="CN389" s="211"/>
      <c r="CO389" s="211"/>
      <c r="CP389" s="211"/>
      <c r="CQ389" s="211"/>
      <c r="CR389" s="211"/>
      <c r="CS389" s="187" t="s">
        <v>5251</v>
      </c>
      <c r="CT389" s="211"/>
      <c r="CU389" s="211"/>
      <c r="CV389" s="211"/>
      <c r="CW389" s="211"/>
      <c r="CX389" s="211"/>
      <c r="CY389" s="211"/>
      <c r="CZ389" s="211"/>
      <c r="DA389" s="211"/>
      <c r="DB389" s="211"/>
      <c r="DC389" s="211"/>
      <c r="DD389" s="211"/>
      <c r="DE389" s="211"/>
      <c r="DF389"/>
      <c r="DG389" s="73"/>
    </row>
    <row r="390" spans="33:111" ht="15.75" hidden="1" customHeight="1">
      <c r="AG390" s="73"/>
      <c r="AH390" s="209"/>
      <c r="AI390" s="209"/>
      <c r="AJ390" s="209"/>
      <c r="AK390" s="209"/>
      <c r="AL390" s="181" t="str">
        <f t="shared" si="12"/>
        <v/>
      </c>
      <c r="AM390" s="181" t="str">
        <f t="shared" si="13"/>
        <v/>
      </c>
      <c r="AN390"/>
      <c r="AO390" s="209"/>
      <c r="AP390" s="148">
        <v>388</v>
      </c>
      <c r="AQ390" s="210"/>
      <c r="AR390" s="210"/>
      <c r="AS390" s="210"/>
      <c r="AT390" s="210"/>
      <c r="AU390" s="210"/>
      <c r="AV390" s="210"/>
      <c r="AW390" s="210"/>
      <c r="AX390" s="210"/>
      <c r="AY390" s="210"/>
      <c r="AZ390" s="210"/>
      <c r="BA390" s="210"/>
      <c r="BB390" s="210"/>
      <c r="BC390" s="210"/>
      <c r="BD390" s="210"/>
      <c r="BE390" s="210"/>
      <c r="BF390" s="210"/>
      <c r="BG390" s="210"/>
      <c r="BH390" s="210"/>
      <c r="BI390" s="210"/>
      <c r="BJ390" s="185" t="s">
        <v>5252</v>
      </c>
      <c r="BK390" s="210"/>
      <c r="BL390" s="210"/>
      <c r="BM390" s="210"/>
      <c r="BN390" s="210"/>
      <c r="BO390" s="210"/>
      <c r="BP390" s="210"/>
      <c r="BQ390" s="210"/>
      <c r="BR390" s="210"/>
      <c r="BS390" s="210"/>
      <c r="BT390" s="210"/>
      <c r="BU390" s="210"/>
      <c r="BV390" s="210"/>
      <c r="BW390" s="209"/>
      <c r="BX390" s="209"/>
      <c r="BY390" s="209"/>
      <c r="BZ390" s="211"/>
      <c r="CA390" s="211"/>
      <c r="CB390" s="211"/>
      <c r="CC390" s="211"/>
      <c r="CD390" s="211"/>
      <c r="CE390" s="211"/>
      <c r="CF390" s="211"/>
      <c r="CG390" s="211"/>
      <c r="CH390" s="211"/>
      <c r="CI390" s="211"/>
      <c r="CJ390" s="211"/>
      <c r="CK390" s="211"/>
      <c r="CL390" s="211"/>
      <c r="CM390" s="211"/>
      <c r="CN390" s="211"/>
      <c r="CO390" s="211"/>
      <c r="CP390" s="211"/>
      <c r="CQ390" s="211"/>
      <c r="CR390" s="211"/>
      <c r="CS390" s="187" t="s">
        <v>5253</v>
      </c>
      <c r="CT390" s="211"/>
      <c r="CU390" s="211"/>
      <c r="CV390" s="211"/>
      <c r="CW390" s="211"/>
      <c r="CX390" s="211"/>
      <c r="CY390" s="211"/>
      <c r="CZ390" s="211"/>
      <c r="DA390" s="211"/>
      <c r="DB390" s="211"/>
      <c r="DC390" s="211"/>
      <c r="DD390" s="211"/>
      <c r="DE390" s="211"/>
      <c r="DF390"/>
      <c r="DG390" s="73"/>
    </row>
    <row r="391" spans="33:111" ht="15.75" hidden="1" customHeight="1">
      <c r="AG391" s="73"/>
      <c r="AH391" s="209"/>
      <c r="AI391" s="209"/>
      <c r="AJ391" s="209"/>
      <c r="AK391" s="209"/>
      <c r="AL391" s="181" t="str">
        <f t="shared" si="12"/>
        <v/>
      </c>
      <c r="AM391" s="181" t="str">
        <f t="shared" si="13"/>
        <v/>
      </c>
      <c r="AN391"/>
      <c r="AO391" s="209"/>
      <c r="AP391" s="148">
        <v>389</v>
      </c>
      <c r="AQ391" s="210"/>
      <c r="AR391" s="210"/>
      <c r="AS391" s="210"/>
      <c r="AT391" s="210"/>
      <c r="AU391" s="210"/>
      <c r="AV391" s="210"/>
      <c r="AW391" s="210"/>
      <c r="AX391" s="210"/>
      <c r="AY391" s="210"/>
      <c r="AZ391" s="210"/>
      <c r="BA391" s="210"/>
      <c r="BB391" s="210"/>
      <c r="BC391" s="210"/>
      <c r="BD391" s="210"/>
      <c r="BE391" s="210"/>
      <c r="BF391" s="210"/>
      <c r="BG391" s="210"/>
      <c r="BH391" s="210"/>
      <c r="BI391" s="210"/>
      <c r="BJ391" s="185" t="s">
        <v>5254</v>
      </c>
      <c r="BK391" s="210"/>
      <c r="BL391" s="210"/>
      <c r="BM391" s="210"/>
      <c r="BN391" s="210"/>
      <c r="BO391" s="210"/>
      <c r="BP391" s="210"/>
      <c r="BQ391" s="210"/>
      <c r="BR391" s="210"/>
      <c r="BS391" s="210"/>
      <c r="BT391" s="210"/>
      <c r="BU391" s="210"/>
      <c r="BV391" s="210"/>
      <c r="BW391" s="209"/>
      <c r="BX391" s="209"/>
      <c r="BY391" s="209"/>
      <c r="BZ391" s="211"/>
      <c r="CA391" s="211"/>
      <c r="CB391" s="211"/>
      <c r="CC391" s="211"/>
      <c r="CD391" s="211"/>
      <c r="CE391" s="211"/>
      <c r="CF391" s="211"/>
      <c r="CG391" s="211"/>
      <c r="CH391" s="211"/>
      <c r="CI391" s="211"/>
      <c r="CJ391" s="211"/>
      <c r="CK391" s="211"/>
      <c r="CL391" s="211"/>
      <c r="CM391" s="211"/>
      <c r="CN391" s="211"/>
      <c r="CO391" s="211"/>
      <c r="CP391" s="211"/>
      <c r="CQ391" s="211"/>
      <c r="CR391" s="211"/>
      <c r="CS391" s="187" t="s">
        <v>5255</v>
      </c>
      <c r="CT391" s="211"/>
      <c r="CU391" s="211"/>
      <c r="CV391" s="211"/>
      <c r="CW391" s="211"/>
      <c r="CX391" s="211"/>
      <c r="CY391" s="211"/>
      <c r="CZ391" s="211"/>
      <c r="DA391" s="211"/>
      <c r="DB391" s="211"/>
      <c r="DC391" s="211"/>
      <c r="DD391" s="211"/>
      <c r="DE391" s="211"/>
      <c r="DF391"/>
      <c r="DG391" s="73"/>
    </row>
    <row r="392" spans="33:111" ht="15.75" hidden="1" customHeight="1">
      <c r="AG392" s="73"/>
      <c r="AH392" s="209"/>
      <c r="AI392" s="209"/>
      <c r="AJ392" s="209"/>
      <c r="AK392" s="209"/>
      <c r="AL392" s="181" t="str">
        <f t="shared" si="12"/>
        <v/>
      </c>
      <c r="AM392" s="181" t="str">
        <f t="shared" si="13"/>
        <v/>
      </c>
      <c r="AN392"/>
      <c r="AO392" s="209"/>
      <c r="AP392" s="148">
        <v>390</v>
      </c>
      <c r="AQ392" s="210"/>
      <c r="AR392" s="210"/>
      <c r="AS392" s="210"/>
      <c r="AT392" s="210"/>
      <c r="AU392" s="210"/>
      <c r="AV392" s="210"/>
      <c r="AW392" s="210"/>
      <c r="AX392" s="210"/>
      <c r="AY392" s="210"/>
      <c r="AZ392" s="210"/>
      <c r="BA392" s="210"/>
      <c r="BB392" s="210"/>
      <c r="BC392" s="210"/>
      <c r="BD392" s="210"/>
      <c r="BE392" s="210"/>
      <c r="BF392" s="210"/>
      <c r="BG392" s="210"/>
      <c r="BH392" s="210"/>
      <c r="BI392" s="210"/>
      <c r="BJ392" s="185" t="s">
        <v>5256</v>
      </c>
      <c r="BK392" s="210"/>
      <c r="BL392" s="210"/>
      <c r="BM392" s="210"/>
      <c r="BN392" s="210"/>
      <c r="BO392" s="210"/>
      <c r="BP392" s="210"/>
      <c r="BQ392" s="210"/>
      <c r="BR392" s="210"/>
      <c r="BS392" s="210"/>
      <c r="BT392" s="210"/>
      <c r="BU392" s="210"/>
      <c r="BV392" s="210"/>
      <c r="BW392" s="209"/>
      <c r="BX392" s="209"/>
      <c r="BY392" s="209"/>
      <c r="BZ392" s="211"/>
      <c r="CA392" s="211"/>
      <c r="CB392" s="211"/>
      <c r="CC392" s="211"/>
      <c r="CD392" s="211"/>
      <c r="CE392" s="211"/>
      <c r="CF392" s="211"/>
      <c r="CG392" s="211"/>
      <c r="CH392" s="211"/>
      <c r="CI392" s="211"/>
      <c r="CJ392" s="211"/>
      <c r="CK392" s="211"/>
      <c r="CL392" s="211"/>
      <c r="CM392" s="211"/>
      <c r="CN392" s="211"/>
      <c r="CO392" s="211"/>
      <c r="CP392" s="211"/>
      <c r="CQ392" s="211"/>
      <c r="CR392" s="211"/>
      <c r="CS392" s="187" t="s">
        <v>5257</v>
      </c>
      <c r="CT392" s="211"/>
      <c r="CU392" s="211"/>
      <c r="CV392" s="211"/>
      <c r="CW392" s="211"/>
      <c r="CX392" s="211"/>
      <c r="CY392" s="211"/>
      <c r="CZ392" s="211"/>
      <c r="DA392" s="211"/>
      <c r="DB392" s="211"/>
      <c r="DC392" s="211"/>
      <c r="DD392" s="211"/>
      <c r="DE392" s="211"/>
      <c r="DF392"/>
      <c r="DG392" s="73"/>
    </row>
    <row r="393" spans="33:111" ht="15.75" hidden="1" customHeight="1">
      <c r="AG393" s="73"/>
      <c r="AH393" s="209"/>
      <c r="AI393" s="209"/>
      <c r="AJ393" s="209"/>
      <c r="AK393" s="209"/>
      <c r="AL393" s="181" t="str">
        <f t="shared" si="12"/>
        <v/>
      </c>
      <c r="AM393" s="181" t="str">
        <f t="shared" si="13"/>
        <v/>
      </c>
      <c r="AN393"/>
      <c r="AO393" s="209"/>
      <c r="AP393" s="148">
        <v>391</v>
      </c>
      <c r="AQ393" s="210"/>
      <c r="AR393" s="210"/>
      <c r="AS393" s="210"/>
      <c r="AT393" s="210"/>
      <c r="AU393" s="210"/>
      <c r="AV393" s="210"/>
      <c r="AW393" s="210"/>
      <c r="AX393" s="210"/>
      <c r="AY393" s="210"/>
      <c r="AZ393" s="210"/>
      <c r="BA393" s="210"/>
      <c r="BB393" s="210"/>
      <c r="BC393" s="210"/>
      <c r="BD393" s="210"/>
      <c r="BE393" s="210"/>
      <c r="BF393" s="210"/>
      <c r="BG393" s="210"/>
      <c r="BH393" s="210"/>
      <c r="BI393" s="210"/>
      <c r="BJ393" s="185" t="s">
        <v>5258</v>
      </c>
      <c r="BK393" s="210"/>
      <c r="BL393" s="210"/>
      <c r="BM393" s="210"/>
      <c r="BN393" s="210"/>
      <c r="BO393" s="210"/>
      <c r="BP393" s="210"/>
      <c r="BQ393" s="210"/>
      <c r="BR393" s="210"/>
      <c r="BS393" s="210"/>
      <c r="BT393" s="210"/>
      <c r="BU393" s="210"/>
      <c r="BV393" s="210"/>
      <c r="BW393" s="209"/>
      <c r="BX393" s="209"/>
      <c r="BY393" s="209"/>
      <c r="BZ393" s="211"/>
      <c r="CA393" s="211"/>
      <c r="CB393" s="211"/>
      <c r="CC393" s="211"/>
      <c r="CD393" s="211"/>
      <c r="CE393" s="211"/>
      <c r="CF393" s="211"/>
      <c r="CG393" s="211"/>
      <c r="CH393" s="211"/>
      <c r="CI393" s="211"/>
      <c r="CJ393" s="211"/>
      <c r="CK393" s="211"/>
      <c r="CL393" s="211"/>
      <c r="CM393" s="211"/>
      <c r="CN393" s="211"/>
      <c r="CO393" s="211"/>
      <c r="CP393" s="211"/>
      <c r="CQ393" s="211"/>
      <c r="CR393" s="211"/>
      <c r="CS393" s="187" t="s">
        <v>5259</v>
      </c>
      <c r="CT393" s="211"/>
      <c r="CU393" s="211"/>
      <c r="CV393" s="211"/>
      <c r="CW393" s="211"/>
      <c r="CX393" s="211"/>
      <c r="CY393" s="211"/>
      <c r="CZ393" s="211"/>
      <c r="DA393" s="211"/>
      <c r="DB393" s="211"/>
      <c r="DC393" s="211"/>
      <c r="DD393" s="211"/>
      <c r="DE393" s="211"/>
      <c r="DF393"/>
      <c r="DG393" s="73"/>
    </row>
    <row r="394" spans="33:111" ht="15.75" hidden="1" customHeight="1">
      <c r="AG394" s="73"/>
      <c r="AH394" s="209"/>
      <c r="AI394" s="209"/>
      <c r="AJ394" s="209"/>
      <c r="AK394" s="209"/>
      <c r="AL394" s="181" t="str">
        <f t="shared" si="12"/>
        <v/>
      </c>
      <c r="AM394" s="181" t="str">
        <f t="shared" si="13"/>
        <v/>
      </c>
      <c r="AN394"/>
      <c r="AO394" s="209"/>
      <c r="AP394" s="148">
        <v>392</v>
      </c>
      <c r="AQ394" s="210"/>
      <c r="AR394" s="210"/>
      <c r="AS394" s="210"/>
      <c r="AT394" s="210"/>
      <c r="AU394" s="210"/>
      <c r="AV394" s="210"/>
      <c r="AW394" s="210"/>
      <c r="AX394" s="210"/>
      <c r="AY394" s="210"/>
      <c r="AZ394" s="210"/>
      <c r="BA394" s="210"/>
      <c r="BB394" s="210"/>
      <c r="BC394" s="210"/>
      <c r="BD394" s="210"/>
      <c r="BE394" s="210"/>
      <c r="BF394" s="210"/>
      <c r="BG394" s="210"/>
      <c r="BH394" s="210"/>
      <c r="BI394" s="210"/>
      <c r="BJ394" s="185" t="s">
        <v>5260</v>
      </c>
      <c r="BK394" s="210"/>
      <c r="BL394" s="210"/>
      <c r="BM394" s="210"/>
      <c r="BN394" s="210"/>
      <c r="BO394" s="210"/>
      <c r="BP394" s="210"/>
      <c r="BQ394" s="210"/>
      <c r="BR394" s="210"/>
      <c r="BS394" s="210"/>
      <c r="BT394" s="210"/>
      <c r="BU394" s="210"/>
      <c r="BV394" s="210"/>
      <c r="BW394" s="209"/>
      <c r="BX394" s="209"/>
      <c r="BY394" s="209"/>
      <c r="BZ394" s="211"/>
      <c r="CA394" s="211"/>
      <c r="CB394" s="211"/>
      <c r="CC394" s="211"/>
      <c r="CD394" s="211"/>
      <c r="CE394" s="211"/>
      <c r="CF394" s="211"/>
      <c r="CG394" s="211"/>
      <c r="CH394" s="211"/>
      <c r="CI394" s="211"/>
      <c r="CJ394" s="211"/>
      <c r="CK394" s="211"/>
      <c r="CL394" s="211"/>
      <c r="CM394" s="211"/>
      <c r="CN394" s="211"/>
      <c r="CO394" s="211"/>
      <c r="CP394" s="211"/>
      <c r="CQ394" s="211"/>
      <c r="CR394" s="211"/>
      <c r="CS394" s="187" t="s">
        <v>5261</v>
      </c>
      <c r="CT394" s="211"/>
      <c r="CU394" s="211"/>
      <c r="CV394" s="211"/>
      <c r="CW394" s="211"/>
      <c r="CX394" s="211"/>
      <c r="CY394" s="211"/>
      <c r="CZ394" s="211"/>
      <c r="DA394" s="211"/>
      <c r="DB394" s="211"/>
      <c r="DC394" s="211"/>
      <c r="DD394" s="211"/>
      <c r="DE394" s="211"/>
      <c r="DF394"/>
      <c r="DG394" s="73"/>
    </row>
    <row r="395" spans="33:111" ht="15.75" hidden="1" customHeight="1">
      <c r="AG395" s="73"/>
      <c r="AH395" s="209"/>
      <c r="AI395" s="209"/>
      <c r="AJ395" s="209"/>
      <c r="AK395" s="209"/>
      <c r="AL395" s="181" t="str">
        <f t="shared" si="12"/>
        <v/>
      </c>
      <c r="AM395" s="181" t="str">
        <f t="shared" si="13"/>
        <v/>
      </c>
      <c r="AN395"/>
      <c r="AO395" s="209"/>
      <c r="AP395" s="148">
        <v>393</v>
      </c>
      <c r="AQ395" s="210"/>
      <c r="AR395" s="210"/>
      <c r="AS395" s="210"/>
      <c r="AT395" s="210"/>
      <c r="AU395" s="210"/>
      <c r="AV395" s="210"/>
      <c r="AW395" s="210"/>
      <c r="AX395" s="210"/>
      <c r="AY395" s="210"/>
      <c r="AZ395" s="210"/>
      <c r="BA395" s="210"/>
      <c r="BB395" s="210"/>
      <c r="BC395" s="210"/>
      <c r="BD395" s="210"/>
      <c r="BE395" s="210"/>
      <c r="BF395" s="210"/>
      <c r="BG395" s="210"/>
      <c r="BH395" s="210"/>
      <c r="BI395" s="210"/>
      <c r="BJ395" s="185" t="s">
        <v>5262</v>
      </c>
      <c r="BK395" s="210"/>
      <c r="BL395" s="210"/>
      <c r="BM395" s="210"/>
      <c r="BN395" s="210"/>
      <c r="BO395" s="210"/>
      <c r="BP395" s="210"/>
      <c r="BQ395" s="210"/>
      <c r="BR395" s="210"/>
      <c r="BS395" s="210"/>
      <c r="BT395" s="210"/>
      <c r="BU395" s="210"/>
      <c r="BV395" s="210"/>
      <c r="BW395" s="209"/>
      <c r="BX395" s="209"/>
      <c r="BY395" s="209"/>
      <c r="BZ395" s="211"/>
      <c r="CA395" s="211"/>
      <c r="CB395" s="211"/>
      <c r="CC395" s="211"/>
      <c r="CD395" s="211"/>
      <c r="CE395" s="211"/>
      <c r="CF395" s="211"/>
      <c r="CG395" s="211"/>
      <c r="CH395" s="211"/>
      <c r="CI395" s="211"/>
      <c r="CJ395" s="211"/>
      <c r="CK395" s="211"/>
      <c r="CL395" s="211"/>
      <c r="CM395" s="211"/>
      <c r="CN395" s="211"/>
      <c r="CO395" s="211"/>
      <c r="CP395" s="211"/>
      <c r="CQ395" s="211"/>
      <c r="CR395" s="211"/>
      <c r="CS395" s="187" t="s">
        <v>5263</v>
      </c>
      <c r="CT395" s="211"/>
      <c r="CU395" s="211"/>
      <c r="CV395" s="211"/>
      <c r="CW395" s="211"/>
      <c r="CX395" s="211"/>
      <c r="CY395" s="211"/>
      <c r="CZ395" s="211"/>
      <c r="DA395" s="211"/>
      <c r="DB395" s="211"/>
      <c r="DC395" s="211"/>
      <c r="DD395" s="211"/>
      <c r="DE395" s="211"/>
      <c r="DF395"/>
      <c r="DG395" s="73"/>
    </row>
    <row r="396" spans="33:111" ht="15.75" hidden="1" customHeight="1">
      <c r="AG396" s="73"/>
      <c r="AH396" s="209"/>
      <c r="AI396" s="209"/>
      <c r="AJ396" s="209"/>
      <c r="AK396" s="209"/>
      <c r="AL396" s="181" t="str">
        <f t="shared" si="12"/>
        <v/>
      </c>
      <c r="AM396" s="181" t="str">
        <f t="shared" si="13"/>
        <v/>
      </c>
      <c r="AN396"/>
      <c r="AO396" s="209"/>
      <c r="AP396" s="148">
        <v>394</v>
      </c>
      <c r="AQ396" s="210"/>
      <c r="AR396" s="210"/>
      <c r="AS396" s="210"/>
      <c r="AT396" s="210"/>
      <c r="AU396" s="210"/>
      <c r="AV396" s="210"/>
      <c r="AW396" s="210"/>
      <c r="AX396" s="210"/>
      <c r="AY396" s="210"/>
      <c r="AZ396" s="210"/>
      <c r="BA396" s="210"/>
      <c r="BB396" s="210"/>
      <c r="BC396" s="210"/>
      <c r="BD396" s="210"/>
      <c r="BE396" s="210"/>
      <c r="BF396" s="210"/>
      <c r="BG396" s="210"/>
      <c r="BH396" s="210"/>
      <c r="BI396" s="210"/>
      <c r="BJ396" s="185" t="s">
        <v>5264</v>
      </c>
      <c r="BK396" s="210"/>
      <c r="BL396" s="210"/>
      <c r="BM396" s="210"/>
      <c r="BN396" s="210"/>
      <c r="BO396" s="210"/>
      <c r="BP396" s="210"/>
      <c r="BQ396" s="210"/>
      <c r="BR396" s="210"/>
      <c r="BS396" s="210"/>
      <c r="BT396" s="210"/>
      <c r="BU396" s="210"/>
      <c r="BV396" s="210"/>
      <c r="BW396" s="209"/>
      <c r="BX396" s="209"/>
      <c r="BY396" s="209"/>
      <c r="BZ396" s="211"/>
      <c r="CA396" s="211"/>
      <c r="CB396" s="211"/>
      <c r="CC396" s="211"/>
      <c r="CD396" s="211"/>
      <c r="CE396" s="211"/>
      <c r="CF396" s="211"/>
      <c r="CG396" s="211"/>
      <c r="CH396" s="211"/>
      <c r="CI396" s="211"/>
      <c r="CJ396" s="211"/>
      <c r="CK396" s="211"/>
      <c r="CL396" s="211"/>
      <c r="CM396" s="211"/>
      <c r="CN396" s="211"/>
      <c r="CO396" s="211"/>
      <c r="CP396" s="211"/>
      <c r="CQ396" s="211"/>
      <c r="CR396" s="211"/>
      <c r="CS396" s="187" t="s">
        <v>5265</v>
      </c>
      <c r="CT396" s="211"/>
      <c r="CU396" s="211"/>
      <c r="CV396" s="211"/>
      <c r="CW396" s="211"/>
      <c r="CX396" s="211"/>
      <c r="CY396" s="211"/>
      <c r="CZ396" s="211"/>
      <c r="DA396" s="211"/>
      <c r="DB396" s="211"/>
      <c r="DC396" s="211"/>
      <c r="DD396" s="211"/>
      <c r="DE396" s="211"/>
      <c r="DF396"/>
      <c r="DG396" s="73"/>
    </row>
    <row r="397" spans="33:111" ht="15.75" hidden="1" customHeight="1">
      <c r="AG397" s="73"/>
      <c r="AH397" s="209"/>
      <c r="AI397" s="209"/>
      <c r="AJ397" s="209"/>
      <c r="AK397" s="209"/>
      <c r="AL397" s="181" t="str">
        <f t="shared" si="12"/>
        <v/>
      </c>
      <c r="AM397" s="181" t="str">
        <f t="shared" si="13"/>
        <v/>
      </c>
      <c r="AN397"/>
      <c r="AO397" s="209"/>
      <c r="AP397" s="148">
        <v>395</v>
      </c>
      <c r="AQ397" s="210"/>
      <c r="AR397" s="210"/>
      <c r="AS397" s="210"/>
      <c r="AT397" s="210"/>
      <c r="AU397" s="210"/>
      <c r="AV397" s="210"/>
      <c r="AW397" s="210"/>
      <c r="AX397" s="210"/>
      <c r="AY397" s="210"/>
      <c r="AZ397" s="210"/>
      <c r="BA397" s="210"/>
      <c r="BB397" s="210"/>
      <c r="BC397" s="210"/>
      <c r="BD397" s="210"/>
      <c r="BE397" s="210"/>
      <c r="BF397" s="210"/>
      <c r="BG397" s="210"/>
      <c r="BH397" s="210"/>
      <c r="BI397" s="210"/>
      <c r="BJ397" s="185" t="s">
        <v>5266</v>
      </c>
      <c r="BK397" s="210"/>
      <c r="BL397" s="210"/>
      <c r="BM397" s="210"/>
      <c r="BN397" s="210"/>
      <c r="BO397" s="210"/>
      <c r="BP397" s="210"/>
      <c r="BQ397" s="210"/>
      <c r="BR397" s="210"/>
      <c r="BS397" s="210"/>
      <c r="BT397" s="210"/>
      <c r="BU397" s="210"/>
      <c r="BV397" s="210"/>
      <c r="BW397" s="209"/>
      <c r="BX397" s="209"/>
      <c r="BY397" s="209"/>
      <c r="BZ397" s="211"/>
      <c r="CA397" s="211"/>
      <c r="CB397" s="211"/>
      <c r="CC397" s="211"/>
      <c r="CD397" s="211"/>
      <c r="CE397" s="211"/>
      <c r="CF397" s="211"/>
      <c r="CG397" s="211"/>
      <c r="CH397" s="211"/>
      <c r="CI397" s="211"/>
      <c r="CJ397" s="211"/>
      <c r="CK397" s="211"/>
      <c r="CL397" s="211"/>
      <c r="CM397" s="211"/>
      <c r="CN397" s="211"/>
      <c r="CO397" s="211"/>
      <c r="CP397" s="211"/>
      <c r="CQ397" s="211"/>
      <c r="CR397" s="211"/>
      <c r="CS397" s="187" t="s">
        <v>5267</v>
      </c>
      <c r="CT397" s="211"/>
      <c r="CU397" s="211"/>
      <c r="CV397" s="211"/>
      <c r="CW397" s="211"/>
      <c r="CX397" s="211"/>
      <c r="CY397" s="211"/>
      <c r="CZ397" s="211"/>
      <c r="DA397" s="211"/>
      <c r="DB397" s="211"/>
      <c r="DC397" s="211"/>
      <c r="DD397" s="211"/>
      <c r="DE397" s="211"/>
      <c r="DF397"/>
      <c r="DG397" s="73"/>
    </row>
    <row r="398" spans="33:111" ht="15.75" hidden="1" customHeight="1">
      <c r="AG398" s="73"/>
      <c r="AH398" s="209"/>
      <c r="AI398" s="209"/>
      <c r="AJ398" s="209"/>
      <c r="AK398" s="209"/>
      <c r="AL398" s="181" t="str">
        <f t="shared" si="12"/>
        <v/>
      </c>
      <c r="AM398" s="181" t="str">
        <f t="shared" si="13"/>
        <v/>
      </c>
      <c r="AN398"/>
      <c r="AO398" s="209"/>
      <c r="AP398" s="148">
        <v>396</v>
      </c>
      <c r="AQ398" s="210"/>
      <c r="AR398" s="210"/>
      <c r="AS398" s="210"/>
      <c r="AT398" s="210"/>
      <c r="AU398" s="210"/>
      <c r="AV398" s="210"/>
      <c r="AW398" s="210"/>
      <c r="AX398" s="210"/>
      <c r="AY398" s="210"/>
      <c r="AZ398" s="210"/>
      <c r="BA398" s="210"/>
      <c r="BB398" s="210"/>
      <c r="BC398" s="210"/>
      <c r="BD398" s="210"/>
      <c r="BE398" s="210"/>
      <c r="BF398" s="210"/>
      <c r="BG398" s="210"/>
      <c r="BH398" s="210"/>
      <c r="BI398" s="210"/>
      <c r="BJ398" s="185" t="s">
        <v>5268</v>
      </c>
      <c r="BK398" s="210"/>
      <c r="BL398" s="210"/>
      <c r="BM398" s="210"/>
      <c r="BN398" s="210"/>
      <c r="BO398" s="210"/>
      <c r="BP398" s="210"/>
      <c r="BQ398" s="210"/>
      <c r="BR398" s="210"/>
      <c r="BS398" s="210"/>
      <c r="BT398" s="210"/>
      <c r="BU398" s="210"/>
      <c r="BV398" s="210"/>
      <c r="BW398" s="209"/>
      <c r="BX398" s="209"/>
      <c r="BY398" s="209"/>
      <c r="BZ398" s="211"/>
      <c r="CA398" s="211"/>
      <c r="CB398" s="211"/>
      <c r="CC398" s="211"/>
      <c r="CD398" s="211"/>
      <c r="CE398" s="211"/>
      <c r="CF398" s="211"/>
      <c r="CG398" s="211"/>
      <c r="CH398" s="211"/>
      <c r="CI398" s="211"/>
      <c r="CJ398" s="211"/>
      <c r="CK398" s="211"/>
      <c r="CL398" s="211"/>
      <c r="CM398" s="211"/>
      <c r="CN398" s="211"/>
      <c r="CO398" s="211"/>
      <c r="CP398" s="211"/>
      <c r="CQ398" s="211"/>
      <c r="CR398" s="211"/>
      <c r="CS398" s="187" t="s">
        <v>5269</v>
      </c>
      <c r="CT398" s="211"/>
      <c r="CU398" s="211"/>
      <c r="CV398" s="211"/>
      <c r="CW398" s="211"/>
      <c r="CX398" s="211"/>
      <c r="CY398" s="211"/>
      <c r="CZ398" s="211"/>
      <c r="DA398" s="211"/>
      <c r="DB398" s="211"/>
      <c r="DC398" s="211"/>
      <c r="DD398" s="211"/>
      <c r="DE398" s="211"/>
      <c r="DF398"/>
      <c r="DG398" s="73"/>
    </row>
    <row r="399" spans="33:111" ht="15.75" hidden="1" customHeight="1">
      <c r="AG399" s="73"/>
      <c r="AH399" s="209"/>
      <c r="AI399" s="209"/>
      <c r="AJ399" s="209"/>
      <c r="AK399" s="209"/>
      <c r="AL399" s="181" t="str">
        <f t="shared" si="12"/>
        <v/>
      </c>
      <c r="AM399" s="181" t="str">
        <f t="shared" si="13"/>
        <v/>
      </c>
      <c r="AN399"/>
      <c r="AO399" s="209"/>
      <c r="AP399" s="148">
        <v>397</v>
      </c>
      <c r="AQ399" s="210"/>
      <c r="AR399" s="210"/>
      <c r="AS399" s="210"/>
      <c r="AT399" s="210"/>
      <c r="AU399" s="210"/>
      <c r="AV399" s="210"/>
      <c r="AW399" s="210"/>
      <c r="AX399" s="210"/>
      <c r="AY399" s="210"/>
      <c r="AZ399" s="210"/>
      <c r="BA399" s="210"/>
      <c r="BB399" s="210"/>
      <c r="BC399" s="210"/>
      <c r="BD399" s="210"/>
      <c r="BE399" s="210"/>
      <c r="BF399" s="210"/>
      <c r="BG399" s="210"/>
      <c r="BH399" s="210"/>
      <c r="BI399" s="210"/>
      <c r="BJ399" s="185" t="s">
        <v>5270</v>
      </c>
      <c r="BK399" s="210"/>
      <c r="BL399" s="210"/>
      <c r="BM399" s="210"/>
      <c r="BN399" s="210"/>
      <c r="BO399" s="210"/>
      <c r="BP399" s="210"/>
      <c r="BQ399" s="210"/>
      <c r="BR399" s="210"/>
      <c r="BS399" s="210"/>
      <c r="BT399" s="210"/>
      <c r="BU399" s="210"/>
      <c r="BV399" s="210"/>
      <c r="BW399" s="209"/>
      <c r="BX399" s="209"/>
      <c r="BY399" s="209"/>
      <c r="BZ399" s="211"/>
      <c r="CA399" s="211"/>
      <c r="CB399" s="211"/>
      <c r="CC399" s="211"/>
      <c r="CD399" s="211"/>
      <c r="CE399" s="211"/>
      <c r="CF399" s="211"/>
      <c r="CG399" s="211"/>
      <c r="CH399" s="211"/>
      <c r="CI399" s="211"/>
      <c r="CJ399" s="211"/>
      <c r="CK399" s="211"/>
      <c r="CL399" s="211"/>
      <c r="CM399" s="211"/>
      <c r="CN399" s="211"/>
      <c r="CO399" s="211"/>
      <c r="CP399" s="211"/>
      <c r="CQ399" s="211"/>
      <c r="CR399" s="211"/>
      <c r="CS399" s="187" t="s">
        <v>5271</v>
      </c>
      <c r="CT399" s="211"/>
      <c r="CU399" s="211"/>
      <c r="CV399" s="211"/>
      <c r="CW399" s="211"/>
      <c r="CX399" s="211"/>
      <c r="CY399" s="211"/>
      <c r="CZ399" s="211"/>
      <c r="DA399" s="211"/>
      <c r="DB399" s="211"/>
      <c r="DC399" s="211"/>
      <c r="DD399" s="211"/>
      <c r="DE399" s="211"/>
      <c r="DF399"/>
      <c r="DG399" s="73"/>
    </row>
    <row r="400" spans="33:111" ht="15.75" hidden="1" customHeight="1">
      <c r="AG400" s="73"/>
      <c r="AH400" s="209"/>
      <c r="AI400" s="209"/>
      <c r="AJ400" s="209"/>
      <c r="AK400" s="209"/>
      <c r="AL400" s="181" t="str">
        <f t="shared" si="12"/>
        <v/>
      </c>
      <c r="AM400" s="181" t="str">
        <f t="shared" si="13"/>
        <v/>
      </c>
      <c r="AN400"/>
      <c r="AO400" s="209"/>
      <c r="AP400" s="148">
        <v>398</v>
      </c>
      <c r="AQ400" s="210"/>
      <c r="AR400" s="210"/>
      <c r="AS400" s="210"/>
      <c r="AT400" s="210"/>
      <c r="AU400" s="210"/>
      <c r="AV400" s="210"/>
      <c r="AW400" s="210"/>
      <c r="AX400" s="210"/>
      <c r="AY400" s="210"/>
      <c r="AZ400" s="210"/>
      <c r="BA400" s="210"/>
      <c r="BB400" s="210"/>
      <c r="BC400" s="210"/>
      <c r="BD400" s="210"/>
      <c r="BE400" s="210"/>
      <c r="BF400" s="210"/>
      <c r="BG400" s="210"/>
      <c r="BH400" s="210"/>
      <c r="BI400" s="210"/>
      <c r="BJ400" s="185" t="s">
        <v>5272</v>
      </c>
      <c r="BK400" s="210"/>
      <c r="BL400" s="210"/>
      <c r="BM400" s="210"/>
      <c r="BN400" s="210"/>
      <c r="BO400" s="210"/>
      <c r="BP400" s="210"/>
      <c r="BQ400" s="210"/>
      <c r="BR400" s="210"/>
      <c r="BS400" s="210"/>
      <c r="BT400" s="210"/>
      <c r="BU400" s="210"/>
      <c r="BV400" s="210"/>
      <c r="BW400" s="209"/>
      <c r="BX400" s="209"/>
      <c r="BY400" s="209"/>
      <c r="BZ400" s="211"/>
      <c r="CA400" s="211"/>
      <c r="CB400" s="211"/>
      <c r="CC400" s="211"/>
      <c r="CD400" s="211"/>
      <c r="CE400" s="211"/>
      <c r="CF400" s="211"/>
      <c r="CG400" s="211"/>
      <c r="CH400" s="211"/>
      <c r="CI400" s="211"/>
      <c r="CJ400" s="211"/>
      <c r="CK400" s="211"/>
      <c r="CL400" s="211"/>
      <c r="CM400" s="211"/>
      <c r="CN400" s="211"/>
      <c r="CO400" s="211"/>
      <c r="CP400" s="211"/>
      <c r="CQ400" s="211"/>
      <c r="CR400" s="211"/>
      <c r="CS400" s="187" t="s">
        <v>5273</v>
      </c>
      <c r="CT400" s="211"/>
      <c r="CU400" s="211"/>
      <c r="CV400" s="211"/>
      <c r="CW400" s="211"/>
      <c r="CX400" s="211"/>
      <c r="CY400" s="211"/>
      <c r="CZ400" s="211"/>
      <c r="DA400" s="211"/>
      <c r="DB400" s="211"/>
      <c r="DC400" s="211"/>
      <c r="DD400" s="211"/>
      <c r="DE400" s="211"/>
      <c r="DF400"/>
      <c r="DG400" s="73"/>
    </row>
    <row r="401" spans="33:111" ht="15.75" hidden="1" customHeight="1">
      <c r="AG401" s="73"/>
      <c r="AH401" s="209"/>
      <c r="AI401" s="209"/>
      <c r="AJ401" s="209"/>
      <c r="AK401" s="209"/>
      <c r="AL401" s="181" t="str">
        <f t="shared" si="12"/>
        <v/>
      </c>
      <c r="AM401" s="181" t="str">
        <f t="shared" si="13"/>
        <v/>
      </c>
      <c r="AN401"/>
      <c r="AO401" s="209"/>
      <c r="AP401" s="148">
        <v>399</v>
      </c>
      <c r="AQ401" s="210"/>
      <c r="AR401" s="210"/>
      <c r="AS401" s="210"/>
      <c r="AT401" s="210"/>
      <c r="AU401" s="210"/>
      <c r="AV401" s="210"/>
      <c r="AW401" s="210"/>
      <c r="AX401" s="210"/>
      <c r="AY401" s="210"/>
      <c r="AZ401" s="210"/>
      <c r="BA401" s="210"/>
      <c r="BB401" s="210"/>
      <c r="BC401" s="210"/>
      <c r="BD401" s="210"/>
      <c r="BE401" s="210"/>
      <c r="BF401" s="210"/>
      <c r="BG401" s="210"/>
      <c r="BH401" s="210"/>
      <c r="BI401" s="210"/>
      <c r="BJ401" s="185" t="s">
        <v>5274</v>
      </c>
      <c r="BK401" s="210"/>
      <c r="BL401" s="210"/>
      <c r="BM401" s="210"/>
      <c r="BN401" s="210"/>
      <c r="BO401" s="210"/>
      <c r="BP401" s="210"/>
      <c r="BQ401" s="210"/>
      <c r="BR401" s="210"/>
      <c r="BS401" s="210"/>
      <c r="BT401" s="210"/>
      <c r="BU401" s="210"/>
      <c r="BV401" s="210"/>
      <c r="BW401" s="209"/>
      <c r="BX401" s="209"/>
      <c r="BY401" s="209"/>
      <c r="BZ401" s="211"/>
      <c r="CA401" s="211"/>
      <c r="CB401" s="211"/>
      <c r="CC401" s="211"/>
      <c r="CD401" s="211"/>
      <c r="CE401" s="211"/>
      <c r="CF401" s="211"/>
      <c r="CG401" s="211"/>
      <c r="CH401" s="211"/>
      <c r="CI401" s="211"/>
      <c r="CJ401" s="211"/>
      <c r="CK401" s="211"/>
      <c r="CL401" s="211"/>
      <c r="CM401" s="211"/>
      <c r="CN401" s="211"/>
      <c r="CO401" s="211"/>
      <c r="CP401" s="211"/>
      <c r="CQ401" s="211"/>
      <c r="CR401" s="211"/>
      <c r="CS401" s="187" t="s">
        <v>5275</v>
      </c>
      <c r="CT401" s="211"/>
      <c r="CU401" s="211"/>
      <c r="CV401" s="211"/>
      <c r="CW401" s="211"/>
      <c r="CX401" s="211"/>
      <c r="CY401" s="211"/>
      <c r="CZ401" s="211"/>
      <c r="DA401" s="211"/>
      <c r="DB401" s="211"/>
      <c r="DC401" s="211"/>
      <c r="DD401" s="211"/>
      <c r="DE401" s="211"/>
      <c r="DF401"/>
      <c r="DG401" s="73"/>
    </row>
    <row r="402" spans="33:111" ht="15.75" hidden="1" customHeight="1">
      <c r="AG402" s="73"/>
      <c r="AH402" s="209"/>
      <c r="AI402" s="209"/>
      <c r="AJ402" s="209"/>
      <c r="AK402" s="209"/>
      <c r="AL402" s="181" t="str">
        <f t="shared" si="12"/>
        <v/>
      </c>
      <c r="AM402" s="181" t="str">
        <f t="shared" si="13"/>
        <v/>
      </c>
      <c r="AN402"/>
      <c r="AO402" s="209"/>
      <c r="AP402" s="148">
        <v>400</v>
      </c>
      <c r="AQ402" s="210"/>
      <c r="AR402" s="210"/>
      <c r="AS402" s="210"/>
      <c r="AT402" s="210"/>
      <c r="AU402" s="210"/>
      <c r="AV402" s="210"/>
      <c r="AW402" s="210"/>
      <c r="AX402" s="210"/>
      <c r="AY402" s="210"/>
      <c r="AZ402" s="210"/>
      <c r="BA402" s="210"/>
      <c r="BB402" s="210"/>
      <c r="BC402" s="210"/>
      <c r="BD402" s="210"/>
      <c r="BE402" s="210"/>
      <c r="BF402" s="210"/>
      <c r="BG402" s="210"/>
      <c r="BH402" s="210"/>
      <c r="BI402" s="210"/>
      <c r="BJ402" s="185" t="s">
        <v>5276</v>
      </c>
      <c r="BK402" s="210"/>
      <c r="BL402" s="210"/>
      <c r="BM402" s="210"/>
      <c r="BN402" s="210"/>
      <c r="BO402" s="210"/>
      <c r="BP402" s="210"/>
      <c r="BQ402" s="210"/>
      <c r="BR402" s="210"/>
      <c r="BS402" s="210"/>
      <c r="BT402" s="210"/>
      <c r="BU402" s="210"/>
      <c r="BV402" s="210"/>
      <c r="BW402" s="209"/>
      <c r="BX402" s="209"/>
      <c r="BY402" s="209"/>
      <c r="BZ402" s="211"/>
      <c r="CA402" s="211"/>
      <c r="CB402" s="211"/>
      <c r="CC402" s="211"/>
      <c r="CD402" s="211"/>
      <c r="CE402" s="211"/>
      <c r="CF402" s="211"/>
      <c r="CG402" s="211"/>
      <c r="CH402" s="211"/>
      <c r="CI402" s="211"/>
      <c r="CJ402" s="211"/>
      <c r="CK402" s="211"/>
      <c r="CL402" s="211"/>
      <c r="CM402" s="211"/>
      <c r="CN402" s="211"/>
      <c r="CO402" s="211"/>
      <c r="CP402" s="211"/>
      <c r="CQ402" s="211"/>
      <c r="CR402" s="211"/>
      <c r="CS402" s="187" t="s">
        <v>5277</v>
      </c>
      <c r="CT402" s="211"/>
      <c r="CU402" s="211"/>
      <c r="CV402" s="211"/>
      <c r="CW402" s="211"/>
      <c r="CX402" s="211"/>
      <c r="CY402" s="211"/>
      <c r="CZ402" s="211"/>
      <c r="DA402" s="211"/>
      <c r="DB402" s="211"/>
      <c r="DC402" s="211"/>
      <c r="DD402" s="211"/>
      <c r="DE402" s="211"/>
      <c r="DF402"/>
      <c r="DG402" s="73"/>
    </row>
    <row r="403" spans="33:111" ht="15.75" hidden="1" customHeight="1">
      <c r="AG403" s="73"/>
      <c r="AH403" s="209"/>
      <c r="AI403" s="209"/>
      <c r="AJ403" s="209"/>
      <c r="AK403" s="209"/>
      <c r="AL403" s="181" t="str">
        <f t="shared" si="12"/>
        <v/>
      </c>
      <c r="AM403" s="181" t="str">
        <f t="shared" si="13"/>
        <v/>
      </c>
      <c r="AN403"/>
      <c r="AO403" s="209"/>
      <c r="AP403" s="148">
        <v>401</v>
      </c>
      <c r="AQ403" s="210"/>
      <c r="AR403" s="210"/>
      <c r="AS403" s="210"/>
      <c r="AT403" s="210"/>
      <c r="AU403" s="210"/>
      <c r="AV403" s="210"/>
      <c r="AW403" s="210"/>
      <c r="AX403" s="210"/>
      <c r="AY403" s="210"/>
      <c r="AZ403" s="210"/>
      <c r="BA403" s="210"/>
      <c r="BB403" s="210"/>
      <c r="BC403" s="210"/>
      <c r="BD403" s="210"/>
      <c r="BE403" s="210"/>
      <c r="BF403" s="210"/>
      <c r="BG403" s="210"/>
      <c r="BH403" s="210"/>
      <c r="BI403" s="210"/>
      <c r="BJ403" s="185" t="s">
        <v>5278</v>
      </c>
      <c r="BK403" s="210"/>
      <c r="BL403" s="210"/>
      <c r="BM403" s="210"/>
      <c r="BN403" s="210"/>
      <c r="BO403" s="210"/>
      <c r="BP403" s="210"/>
      <c r="BQ403" s="210"/>
      <c r="BR403" s="210"/>
      <c r="BS403" s="210"/>
      <c r="BT403" s="210"/>
      <c r="BU403" s="210"/>
      <c r="BV403" s="210"/>
      <c r="BW403" s="209"/>
      <c r="BX403" s="209"/>
      <c r="BY403" s="209"/>
      <c r="BZ403" s="211"/>
      <c r="CA403" s="211"/>
      <c r="CB403" s="211"/>
      <c r="CC403" s="211"/>
      <c r="CD403" s="211"/>
      <c r="CE403" s="211"/>
      <c r="CF403" s="211"/>
      <c r="CG403" s="211"/>
      <c r="CH403" s="211"/>
      <c r="CI403" s="211"/>
      <c r="CJ403" s="211"/>
      <c r="CK403" s="211"/>
      <c r="CL403" s="211"/>
      <c r="CM403" s="211"/>
      <c r="CN403" s="211"/>
      <c r="CO403" s="211"/>
      <c r="CP403" s="211"/>
      <c r="CQ403" s="211"/>
      <c r="CR403" s="211"/>
      <c r="CS403" s="187" t="s">
        <v>5279</v>
      </c>
      <c r="CT403" s="211"/>
      <c r="CU403" s="211"/>
      <c r="CV403" s="211"/>
      <c r="CW403" s="211"/>
      <c r="CX403" s="211"/>
      <c r="CY403" s="211"/>
      <c r="CZ403" s="211"/>
      <c r="DA403" s="211"/>
      <c r="DB403" s="211"/>
      <c r="DC403" s="211"/>
      <c r="DD403" s="211"/>
      <c r="DE403" s="211"/>
      <c r="DF403"/>
      <c r="DG403" s="73"/>
    </row>
    <row r="404" spans="33:111" ht="15.75" hidden="1" customHeight="1">
      <c r="AG404" s="73"/>
      <c r="AH404" s="209"/>
      <c r="AI404" s="209"/>
      <c r="AJ404" s="209"/>
      <c r="AK404" s="209"/>
      <c r="AL404" s="181" t="str">
        <f t="shared" si="12"/>
        <v/>
      </c>
      <c r="AM404" s="181" t="str">
        <f t="shared" si="13"/>
        <v/>
      </c>
      <c r="AN404"/>
      <c r="AO404" s="209"/>
      <c r="AP404" s="148">
        <v>402</v>
      </c>
      <c r="AQ404" s="210"/>
      <c r="AR404" s="210"/>
      <c r="AS404" s="210"/>
      <c r="AT404" s="210"/>
      <c r="AU404" s="210"/>
      <c r="AV404" s="210"/>
      <c r="AW404" s="210"/>
      <c r="AX404" s="210"/>
      <c r="AY404" s="210"/>
      <c r="AZ404" s="210"/>
      <c r="BA404" s="210"/>
      <c r="BB404" s="210"/>
      <c r="BC404" s="210"/>
      <c r="BD404" s="210"/>
      <c r="BE404" s="210"/>
      <c r="BF404" s="210"/>
      <c r="BG404" s="210"/>
      <c r="BH404" s="210"/>
      <c r="BI404" s="210"/>
      <c r="BJ404" s="185" t="s">
        <v>5280</v>
      </c>
      <c r="BK404" s="210"/>
      <c r="BL404" s="210"/>
      <c r="BM404" s="210"/>
      <c r="BN404" s="210"/>
      <c r="BO404" s="210"/>
      <c r="BP404" s="210"/>
      <c r="BQ404" s="210"/>
      <c r="BR404" s="210"/>
      <c r="BS404" s="210"/>
      <c r="BT404" s="210"/>
      <c r="BU404" s="210"/>
      <c r="BV404" s="210"/>
      <c r="BW404" s="209"/>
      <c r="BX404" s="209"/>
      <c r="BY404" s="209"/>
      <c r="BZ404" s="211"/>
      <c r="CA404" s="211"/>
      <c r="CB404" s="211"/>
      <c r="CC404" s="211"/>
      <c r="CD404" s="211"/>
      <c r="CE404" s="211"/>
      <c r="CF404" s="211"/>
      <c r="CG404" s="211"/>
      <c r="CH404" s="211"/>
      <c r="CI404" s="211"/>
      <c r="CJ404" s="211"/>
      <c r="CK404" s="211"/>
      <c r="CL404" s="211"/>
      <c r="CM404" s="211"/>
      <c r="CN404" s="211"/>
      <c r="CO404" s="211"/>
      <c r="CP404" s="211"/>
      <c r="CQ404" s="211"/>
      <c r="CR404" s="211"/>
      <c r="CS404" s="187" t="s">
        <v>5281</v>
      </c>
      <c r="CT404" s="211"/>
      <c r="CU404" s="211"/>
      <c r="CV404" s="211"/>
      <c r="CW404" s="211"/>
      <c r="CX404" s="211"/>
      <c r="CY404" s="211"/>
      <c r="CZ404" s="211"/>
      <c r="DA404" s="211"/>
      <c r="DB404" s="211"/>
      <c r="DC404" s="211"/>
      <c r="DD404" s="211"/>
      <c r="DE404" s="211"/>
      <c r="DF404"/>
      <c r="DG404" s="73"/>
    </row>
    <row r="405" spans="33:111" ht="15.75" hidden="1" customHeight="1">
      <c r="AG405" s="73"/>
      <c r="AH405" s="209"/>
      <c r="AI405" s="209"/>
      <c r="AJ405" s="209"/>
      <c r="AK405" s="209"/>
      <c r="AL405" s="181" t="str">
        <f t="shared" si="12"/>
        <v/>
      </c>
      <c r="AM405" s="181" t="str">
        <f t="shared" si="13"/>
        <v/>
      </c>
      <c r="AN405"/>
      <c r="AO405" s="209"/>
      <c r="AP405" s="148">
        <v>403</v>
      </c>
      <c r="AQ405" s="210"/>
      <c r="AR405" s="210"/>
      <c r="AS405" s="210"/>
      <c r="AT405" s="210"/>
      <c r="AU405" s="210"/>
      <c r="AV405" s="210"/>
      <c r="AW405" s="210"/>
      <c r="AX405" s="210"/>
      <c r="AY405" s="210"/>
      <c r="AZ405" s="210"/>
      <c r="BA405" s="210"/>
      <c r="BB405" s="210"/>
      <c r="BC405" s="210"/>
      <c r="BD405" s="210"/>
      <c r="BE405" s="210"/>
      <c r="BF405" s="210"/>
      <c r="BG405" s="210"/>
      <c r="BH405" s="210"/>
      <c r="BI405" s="210"/>
      <c r="BJ405" s="185" t="s">
        <v>5282</v>
      </c>
      <c r="BK405" s="210"/>
      <c r="BL405" s="210"/>
      <c r="BM405" s="210"/>
      <c r="BN405" s="210"/>
      <c r="BO405" s="210"/>
      <c r="BP405" s="210"/>
      <c r="BQ405" s="210"/>
      <c r="BR405" s="210"/>
      <c r="BS405" s="210"/>
      <c r="BT405" s="210"/>
      <c r="BU405" s="210"/>
      <c r="BV405" s="210"/>
      <c r="BW405" s="209"/>
      <c r="BX405" s="209"/>
      <c r="BY405" s="209"/>
      <c r="BZ405" s="211"/>
      <c r="CA405" s="211"/>
      <c r="CB405" s="211"/>
      <c r="CC405" s="211"/>
      <c r="CD405" s="211"/>
      <c r="CE405" s="211"/>
      <c r="CF405" s="211"/>
      <c r="CG405" s="211"/>
      <c r="CH405" s="211"/>
      <c r="CI405" s="211"/>
      <c r="CJ405" s="211"/>
      <c r="CK405" s="211"/>
      <c r="CL405" s="211"/>
      <c r="CM405" s="211"/>
      <c r="CN405" s="211"/>
      <c r="CO405" s="211"/>
      <c r="CP405" s="211"/>
      <c r="CQ405" s="211"/>
      <c r="CR405" s="211"/>
      <c r="CS405" s="187" t="s">
        <v>5283</v>
      </c>
      <c r="CT405" s="211"/>
      <c r="CU405" s="211"/>
      <c r="CV405" s="211"/>
      <c r="CW405" s="211"/>
      <c r="CX405" s="211"/>
      <c r="CY405" s="211"/>
      <c r="CZ405" s="211"/>
      <c r="DA405" s="211"/>
      <c r="DB405" s="211"/>
      <c r="DC405" s="211"/>
      <c r="DD405" s="211"/>
      <c r="DE405" s="211"/>
      <c r="DF405"/>
      <c r="DG405" s="73"/>
    </row>
    <row r="406" spans="33:111" ht="15.75" hidden="1" customHeight="1">
      <c r="AG406" s="73"/>
      <c r="AH406" s="209"/>
      <c r="AI406" s="209"/>
      <c r="AJ406" s="209"/>
      <c r="AK406" s="209"/>
      <c r="AL406" s="181" t="str">
        <f t="shared" si="12"/>
        <v/>
      </c>
      <c r="AM406" s="181" t="str">
        <f t="shared" si="13"/>
        <v/>
      </c>
      <c r="AN406"/>
      <c r="AO406" s="209"/>
      <c r="AP406" s="148">
        <v>404</v>
      </c>
      <c r="AQ406" s="210"/>
      <c r="AR406" s="210"/>
      <c r="AS406" s="210"/>
      <c r="AT406" s="210"/>
      <c r="AU406" s="210"/>
      <c r="AV406" s="210"/>
      <c r="AW406" s="210"/>
      <c r="AX406" s="210"/>
      <c r="AY406" s="210"/>
      <c r="AZ406" s="210"/>
      <c r="BA406" s="210"/>
      <c r="BB406" s="210"/>
      <c r="BC406" s="210"/>
      <c r="BD406" s="210"/>
      <c r="BE406" s="210"/>
      <c r="BF406" s="210"/>
      <c r="BG406" s="210"/>
      <c r="BH406" s="210"/>
      <c r="BI406" s="210"/>
      <c r="BJ406" s="185" t="s">
        <v>5284</v>
      </c>
      <c r="BK406" s="210"/>
      <c r="BL406" s="210"/>
      <c r="BM406" s="210"/>
      <c r="BN406" s="210"/>
      <c r="BO406" s="210"/>
      <c r="BP406" s="210"/>
      <c r="BQ406" s="210"/>
      <c r="BR406" s="210"/>
      <c r="BS406" s="210"/>
      <c r="BT406" s="210"/>
      <c r="BU406" s="210"/>
      <c r="BV406" s="210"/>
      <c r="BW406" s="209"/>
      <c r="BX406" s="209"/>
      <c r="BY406" s="209"/>
      <c r="BZ406" s="211"/>
      <c r="CA406" s="211"/>
      <c r="CB406" s="211"/>
      <c r="CC406" s="211"/>
      <c r="CD406" s="211"/>
      <c r="CE406" s="211"/>
      <c r="CF406" s="211"/>
      <c r="CG406" s="211"/>
      <c r="CH406" s="211"/>
      <c r="CI406" s="211"/>
      <c r="CJ406" s="211"/>
      <c r="CK406" s="211"/>
      <c r="CL406" s="211"/>
      <c r="CM406" s="211"/>
      <c r="CN406" s="211"/>
      <c r="CO406" s="211"/>
      <c r="CP406" s="211"/>
      <c r="CQ406" s="211"/>
      <c r="CR406" s="211"/>
      <c r="CS406" s="187" t="s">
        <v>5285</v>
      </c>
      <c r="CT406" s="211"/>
      <c r="CU406" s="211"/>
      <c r="CV406" s="211"/>
      <c r="CW406" s="211"/>
      <c r="CX406" s="211"/>
      <c r="CY406" s="211"/>
      <c r="CZ406" s="211"/>
      <c r="DA406" s="211"/>
      <c r="DB406" s="211"/>
      <c r="DC406" s="211"/>
      <c r="DD406" s="211"/>
      <c r="DE406" s="211"/>
      <c r="DF406"/>
      <c r="DG406" s="73"/>
    </row>
    <row r="407" spans="33:111" ht="15.75" hidden="1" customHeight="1">
      <c r="AG407" s="73"/>
      <c r="AH407" s="209"/>
      <c r="AI407" s="209"/>
      <c r="AJ407" s="209"/>
      <c r="AK407" s="209"/>
      <c r="AL407" s="181" t="str">
        <f t="shared" si="12"/>
        <v/>
      </c>
      <c r="AM407" s="181" t="str">
        <f t="shared" si="13"/>
        <v/>
      </c>
      <c r="AN407"/>
      <c r="AO407" s="209"/>
      <c r="AP407" s="148">
        <v>405</v>
      </c>
      <c r="AQ407" s="210"/>
      <c r="AR407" s="210"/>
      <c r="AS407" s="210"/>
      <c r="AT407" s="210"/>
      <c r="AU407" s="210"/>
      <c r="AV407" s="210"/>
      <c r="AW407" s="210"/>
      <c r="AX407" s="210"/>
      <c r="AY407" s="210"/>
      <c r="AZ407" s="210"/>
      <c r="BA407" s="210"/>
      <c r="BB407" s="210"/>
      <c r="BC407" s="210"/>
      <c r="BD407" s="210"/>
      <c r="BE407" s="210"/>
      <c r="BF407" s="210"/>
      <c r="BG407" s="210"/>
      <c r="BH407" s="210"/>
      <c r="BI407" s="210"/>
      <c r="BJ407" s="185" t="s">
        <v>5286</v>
      </c>
      <c r="BK407" s="210"/>
      <c r="BL407" s="210"/>
      <c r="BM407" s="210"/>
      <c r="BN407" s="210"/>
      <c r="BO407" s="210"/>
      <c r="BP407" s="210"/>
      <c r="BQ407" s="210"/>
      <c r="BR407" s="210"/>
      <c r="BS407" s="210"/>
      <c r="BT407" s="210"/>
      <c r="BU407" s="210"/>
      <c r="BV407" s="210"/>
      <c r="BW407" s="209"/>
      <c r="BX407" s="209"/>
      <c r="BY407" s="209"/>
      <c r="BZ407" s="211"/>
      <c r="CA407" s="211"/>
      <c r="CB407" s="211"/>
      <c r="CC407" s="211"/>
      <c r="CD407" s="211"/>
      <c r="CE407" s="211"/>
      <c r="CF407" s="211"/>
      <c r="CG407" s="211"/>
      <c r="CH407" s="211"/>
      <c r="CI407" s="211"/>
      <c r="CJ407" s="211"/>
      <c r="CK407" s="211"/>
      <c r="CL407" s="211"/>
      <c r="CM407" s="211"/>
      <c r="CN407" s="211"/>
      <c r="CO407" s="211"/>
      <c r="CP407" s="211"/>
      <c r="CQ407" s="211"/>
      <c r="CR407" s="211"/>
      <c r="CS407" s="187" t="s">
        <v>5287</v>
      </c>
      <c r="CT407" s="211"/>
      <c r="CU407" s="211"/>
      <c r="CV407" s="211"/>
      <c r="CW407" s="211"/>
      <c r="CX407" s="211"/>
      <c r="CY407" s="211"/>
      <c r="CZ407" s="211"/>
      <c r="DA407" s="211"/>
      <c r="DB407" s="211"/>
      <c r="DC407" s="211"/>
      <c r="DD407" s="211"/>
      <c r="DE407" s="211"/>
      <c r="DF407"/>
      <c r="DG407" s="73"/>
    </row>
    <row r="408" spans="33:111" ht="15.75" hidden="1" customHeight="1">
      <c r="AG408" s="73"/>
      <c r="AH408" s="209"/>
      <c r="AI408" s="209"/>
      <c r="AJ408" s="209"/>
      <c r="AK408" s="209"/>
      <c r="AL408" s="181" t="str">
        <f t="shared" si="12"/>
        <v/>
      </c>
      <c r="AM408" s="181" t="str">
        <f t="shared" si="13"/>
        <v/>
      </c>
      <c r="AN408"/>
      <c r="AO408" s="209"/>
      <c r="AP408" s="148">
        <v>406</v>
      </c>
      <c r="AQ408" s="210"/>
      <c r="AR408" s="210"/>
      <c r="AS408" s="210"/>
      <c r="AT408" s="210"/>
      <c r="AU408" s="210"/>
      <c r="AV408" s="210"/>
      <c r="AW408" s="210"/>
      <c r="AX408" s="210"/>
      <c r="AY408" s="210"/>
      <c r="AZ408" s="210"/>
      <c r="BA408" s="210"/>
      <c r="BB408" s="210"/>
      <c r="BC408" s="210"/>
      <c r="BD408" s="210"/>
      <c r="BE408" s="210"/>
      <c r="BF408" s="210"/>
      <c r="BG408" s="210"/>
      <c r="BH408" s="210"/>
      <c r="BI408" s="210"/>
      <c r="BJ408" s="185" t="s">
        <v>5288</v>
      </c>
      <c r="BK408" s="210"/>
      <c r="BL408" s="210"/>
      <c r="BM408" s="210"/>
      <c r="BN408" s="210"/>
      <c r="BO408" s="210"/>
      <c r="BP408" s="210"/>
      <c r="BQ408" s="210"/>
      <c r="BR408" s="210"/>
      <c r="BS408" s="210"/>
      <c r="BT408" s="210"/>
      <c r="BU408" s="210"/>
      <c r="BV408" s="210"/>
      <c r="BW408" s="209"/>
      <c r="BX408" s="209"/>
      <c r="BY408" s="209"/>
      <c r="BZ408" s="211"/>
      <c r="CA408" s="211"/>
      <c r="CB408" s="211"/>
      <c r="CC408" s="211"/>
      <c r="CD408" s="211"/>
      <c r="CE408" s="211"/>
      <c r="CF408" s="211"/>
      <c r="CG408" s="211"/>
      <c r="CH408" s="211"/>
      <c r="CI408" s="211"/>
      <c r="CJ408" s="211"/>
      <c r="CK408" s="211"/>
      <c r="CL408" s="211"/>
      <c r="CM408" s="211"/>
      <c r="CN408" s="211"/>
      <c r="CO408" s="211"/>
      <c r="CP408" s="211"/>
      <c r="CQ408" s="211"/>
      <c r="CR408" s="211"/>
      <c r="CS408" s="187" t="s">
        <v>5289</v>
      </c>
      <c r="CT408" s="211"/>
      <c r="CU408" s="211"/>
      <c r="CV408" s="211"/>
      <c r="CW408" s="211"/>
      <c r="CX408" s="211"/>
      <c r="CY408" s="211"/>
      <c r="CZ408" s="211"/>
      <c r="DA408" s="211"/>
      <c r="DB408" s="211"/>
      <c r="DC408" s="211"/>
      <c r="DD408" s="211"/>
      <c r="DE408" s="211"/>
      <c r="DF408"/>
      <c r="DG408" s="73"/>
    </row>
    <row r="409" spans="33:111" ht="15.75" hidden="1" customHeight="1">
      <c r="AG409" s="73"/>
      <c r="AH409" s="209"/>
      <c r="AI409" s="209"/>
      <c r="AJ409" s="209"/>
      <c r="AK409" s="209"/>
      <c r="AL409" s="181" t="str">
        <f t="shared" si="12"/>
        <v/>
      </c>
      <c r="AM409" s="181" t="str">
        <f t="shared" si="13"/>
        <v/>
      </c>
      <c r="AN409"/>
      <c r="AO409" s="209"/>
      <c r="AP409" s="148">
        <v>407</v>
      </c>
      <c r="AQ409" s="210"/>
      <c r="AR409" s="210"/>
      <c r="AS409" s="210"/>
      <c r="AT409" s="210"/>
      <c r="AU409" s="210"/>
      <c r="AV409" s="210"/>
      <c r="AW409" s="210"/>
      <c r="AX409" s="210"/>
      <c r="AY409" s="210"/>
      <c r="AZ409" s="210"/>
      <c r="BA409" s="210"/>
      <c r="BB409" s="210"/>
      <c r="BC409" s="210"/>
      <c r="BD409" s="210"/>
      <c r="BE409" s="210"/>
      <c r="BF409" s="210"/>
      <c r="BG409" s="210"/>
      <c r="BH409" s="210"/>
      <c r="BI409" s="210"/>
      <c r="BJ409" s="185" t="s">
        <v>5290</v>
      </c>
      <c r="BK409" s="210"/>
      <c r="BL409" s="210"/>
      <c r="BM409" s="210"/>
      <c r="BN409" s="210"/>
      <c r="BO409" s="210"/>
      <c r="BP409" s="210"/>
      <c r="BQ409" s="210"/>
      <c r="BR409" s="210"/>
      <c r="BS409" s="210"/>
      <c r="BT409" s="210"/>
      <c r="BU409" s="210"/>
      <c r="BV409" s="210"/>
      <c r="BW409" s="209"/>
      <c r="BX409" s="209"/>
      <c r="BY409" s="209"/>
      <c r="BZ409" s="211"/>
      <c r="CA409" s="211"/>
      <c r="CB409" s="211"/>
      <c r="CC409" s="211"/>
      <c r="CD409" s="211"/>
      <c r="CE409" s="211"/>
      <c r="CF409" s="211"/>
      <c r="CG409" s="211"/>
      <c r="CH409" s="211"/>
      <c r="CI409" s="211"/>
      <c r="CJ409" s="211"/>
      <c r="CK409" s="211"/>
      <c r="CL409" s="211"/>
      <c r="CM409" s="211"/>
      <c r="CN409" s="211"/>
      <c r="CO409" s="211"/>
      <c r="CP409" s="211"/>
      <c r="CQ409" s="211"/>
      <c r="CR409" s="211"/>
      <c r="CS409" s="187" t="s">
        <v>5291</v>
      </c>
      <c r="CT409" s="211"/>
      <c r="CU409" s="211"/>
      <c r="CV409" s="211"/>
      <c r="CW409" s="211"/>
      <c r="CX409" s="211"/>
      <c r="CY409" s="211"/>
      <c r="CZ409" s="211"/>
      <c r="DA409" s="211"/>
      <c r="DB409" s="211"/>
      <c r="DC409" s="211"/>
      <c r="DD409" s="211"/>
      <c r="DE409" s="211"/>
      <c r="DF409"/>
      <c r="DG409" s="73"/>
    </row>
    <row r="410" spans="33:111" ht="15.75" hidden="1" customHeight="1">
      <c r="AG410" s="73"/>
      <c r="AH410" s="209"/>
      <c r="AI410" s="209"/>
      <c r="AJ410" s="209"/>
      <c r="AK410" s="209"/>
      <c r="AL410" s="181" t="str">
        <f t="shared" si="12"/>
        <v/>
      </c>
      <c r="AM410" s="181" t="str">
        <f t="shared" si="13"/>
        <v/>
      </c>
      <c r="AN410"/>
      <c r="AO410" s="209"/>
      <c r="AP410" s="148">
        <v>408</v>
      </c>
      <c r="AQ410" s="210"/>
      <c r="AR410" s="210"/>
      <c r="AS410" s="210"/>
      <c r="AT410" s="210"/>
      <c r="AU410" s="210"/>
      <c r="AV410" s="210"/>
      <c r="AW410" s="210"/>
      <c r="AX410" s="210"/>
      <c r="AY410" s="210"/>
      <c r="AZ410" s="210"/>
      <c r="BA410" s="210"/>
      <c r="BB410" s="210"/>
      <c r="BC410" s="210"/>
      <c r="BD410" s="210"/>
      <c r="BE410" s="210"/>
      <c r="BF410" s="210"/>
      <c r="BG410" s="210"/>
      <c r="BH410" s="210"/>
      <c r="BI410" s="210"/>
      <c r="BJ410" s="185" t="s">
        <v>5292</v>
      </c>
      <c r="BK410" s="210"/>
      <c r="BL410" s="210"/>
      <c r="BM410" s="210"/>
      <c r="BN410" s="210"/>
      <c r="BO410" s="210"/>
      <c r="BP410" s="210"/>
      <c r="BQ410" s="210"/>
      <c r="BR410" s="210"/>
      <c r="BS410" s="210"/>
      <c r="BT410" s="210"/>
      <c r="BU410" s="210"/>
      <c r="BV410" s="210"/>
      <c r="BW410" s="209"/>
      <c r="BX410" s="209"/>
      <c r="BY410" s="209"/>
      <c r="BZ410" s="211"/>
      <c r="CA410" s="211"/>
      <c r="CB410" s="211"/>
      <c r="CC410" s="211"/>
      <c r="CD410" s="211"/>
      <c r="CE410" s="211"/>
      <c r="CF410" s="211"/>
      <c r="CG410" s="211"/>
      <c r="CH410" s="211"/>
      <c r="CI410" s="211"/>
      <c r="CJ410" s="211"/>
      <c r="CK410" s="211"/>
      <c r="CL410" s="211"/>
      <c r="CM410" s="211"/>
      <c r="CN410" s="211"/>
      <c r="CO410" s="211"/>
      <c r="CP410" s="211"/>
      <c r="CQ410" s="211"/>
      <c r="CR410" s="211"/>
      <c r="CS410" s="187" t="s">
        <v>5293</v>
      </c>
      <c r="CT410" s="211"/>
      <c r="CU410" s="211"/>
      <c r="CV410" s="211"/>
      <c r="CW410" s="211"/>
      <c r="CX410" s="211"/>
      <c r="CY410" s="211"/>
      <c r="CZ410" s="211"/>
      <c r="DA410" s="211"/>
      <c r="DB410" s="211"/>
      <c r="DC410" s="211"/>
      <c r="DD410" s="211"/>
      <c r="DE410" s="211"/>
      <c r="DF410"/>
      <c r="DG410" s="73"/>
    </row>
    <row r="411" spans="33:111" ht="15.75" hidden="1" customHeight="1">
      <c r="AG411" s="73"/>
      <c r="AH411" s="209"/>
      <c r="AI411" s="209"/>
      <c r="AJ411" s="209"/>
      <c r="AK411" s="209"/>
      <c r="AL411" s="181" t="str">
        <f t="shared" si="12"/>
        <v/>
      </c>
      <c r="AM411" s="181" t="str">
        <f t="shared" si="13"/>
        <v/>
      </c>
      <c r="AN411"/>
      <c r="AO411" s="209"/>
      <c r="AP411" s="148">
        <v>409</v>
      </c>
      <c r="AQ411" s="210"/>
      <c r="AR411" s="210"/>
      <c r="AS411" s="210"/>
      <c r="AT411" s="210"/>
      <c r="AU411" s="210"/>
      <c r="AV411" s="210"/>
      <c r="AW411" s="210"/>
      <c r="AX411" s="210"/>
      <c r="AY411" s="210"/>
      <c r="AZ411" s="210"/>
      <c r="BA411" s="210"/>
      <c r="BB411" s="210"/>
      <c r="BC411" s="210"/>
      <c r="BD411" s="210"/>
      <c r="BE411" s="210"/>
      <c r="BF411" s="210"/>
      <c r="BG411" s="210"/>
      <c r="BH411" s="210"/>
      <c r="BI411" s="210"/>
      <c r="BJ411" s="185" t="s">
        <v>5294</v>
      </c>
      <c r="BK411" s="210"/>
      <c r="BL411" s="210"/>
      <c r="BM411" s="210"/>
      <c r="BN411" s="210"/>
      <c r="BO411" s="210"/>
      <c r="BP411" s="210"/>
      <c r="BQ411" s="210"/>
      <c r="BR411" s="210"/>
      <c r="BS411" s="210"/>
      <c r="BT411" s="210"/>
      <c r="BU411" s="210"/>
      <c r="BV411" s="210"/>
      <c r="BW411" s="209"/>
      <c r="BX411" s="209"/>
      <c r="BY411" s="209"/>
      <c r="BZ411" s="211"/>
      <c r="CA411" s="211"/>
      <c r="CB411" s="211"/>
      <c r="CC411" s="211"/>
      <c r="CD411" s="211"/>
      <c r="CE411" s="211"/>
      <c r="CF411" s="211"/>
      <c r="CG411" s="211"/>
      <c r="CH411" s="211"/>
      <c r="CI411" s="211"/>
      <c r="CJ411" s="211"/>
      <c r="CK411" s="211"/>
      <c r="CL411" s="211"/>
      <c r="CM411" s="211"/>
      <c r="CN411" s="211"/>
      <c r="CO411" s="211"/>
      <c r="CP411" s="211"/>
      <c r="CQ411" s="211"/>
      <c r="CR411" s="211"/>
      <c r="CS411" s="187" t="s">
        <v>5295</v>
      </c>
      <c r="CT411" s="211"/>
      <c r="CU411" s="211"/>
      <c r="CV411" s="211"/>
      <c r="CW411" s="211"/>
      <c r="CX411" s="211"/>
      <c r="CY411" s="211"/>
      <c r="CZ411" s="211"/>
      <c r="DA411" s="211"/>
      <c r="DB411" s="211"/>
      <c r="DC411" s="211"/>
      <c r="DD411" s="211"/>
      <c r="DE411" s="211"/>
      <c r="DF411"/>
      <c r="DG411" s="73"/>
    </row>
    <row r="412" spans="33:111" ht="15.75" hidden="1" customHeight="1">
      <c r="AG412" s="73"/>
      <c r="AH412" s="209"/>
      <c r="AI412" s="209"/>
      <c r="AJ412" s="209"/>
      <c r="AK412" s="209"/>
      <c r="AL412" s="181" t="str">
        <f t="shared" si="12"/>
        <v/>
      </c>
      <c r="AM412" s="181" t="str">
        <f t="shared" si="13"/>
        <v/>
      </c>
      <c r="AN412"/>
      <c r="AO412" s="209"/>
      <c r="AP412" s="148">
        <v>410</v>
      </c>
      <c r="AQ412" s="210"/>
      <c r="AR412" s="210"/>
      <c r="AS412" s="210"/>
      <c r="AT412" s="210"/>
      <c r="AU412" s="210"/>
      <c r="AV412" s="210"/>
      <c r="AW412" s="210"/>
      <c r="AX412" s="210"/>
      <c r="AY412" s="210"/>
      <c r="AZ412" s="210"/>
      <c r="BA412" s="210"/>
      <c r="BB412" s="210"/>
      <c r="BC412" s="210"/>
      <c r="BD412" s="210"/>
      <c r="BE412" s="210"/>
      <c r="BF412" s="210"/>
      <c r="BG412" s="210"/>
      <c r="BH412" s="210"/>
      <c r="BI412" s="210"/>
      <c r="BJ412" s="185" t="s">
        <v>5296</v>
      </c>
      <c r="BK412" s="210"/>
      <c r="BL412" s="210"/>
      <c r="BM412" s="210"/>
      <c r="BN412" s="210"/>
      <c r="BO412" s="210"/>
      <c r="BP412" s="210"/>
      <c r="BQ412" s="210"/>
      <c r="BR412" s="210"/>
      <c r="BS412" s="210"/>
      <c r="BT412" s="210"/>
      <c r="BU412" s="210"/>
      <c r="BV412" s="210"/>
      <c r="BW412" s="209"/>
      <c r="BX412" s="209"/>
      <c r="BY412" s="209"/>
      <c r="BZ412" s="211"/>
      <c r="CA412" s="211"/>
      <c r="CB412" s="211"/>
      <c r="CC412" s="211"/>
      <c r="CD412" s="211"/>
      <c r="CE412" s="211"/>
      <c r="CF412" s="211"/>
      <c r="CG412" s="211"/>
      <c r="CH412" s="211"/>
      <c r="CI412" s="211"/>
      <c r="CJ412" s="211"/>
      <c r="CK412" s="211"/>
      <c r="CL412" s="211"/>
      <c r="CM412" s="211"/>
      <c r="CN412" s="211"/>
      <c r="CO412" s="211"/>
      <c r="CP412" s="211"/>
      <c r="CQ412" s="211"/>
      <c r="CR412" s="211"/>
      <c r="CS412" s="187" t="s">
        <v>5297</v>
      </c>
      <c r="CT412" s="211"/>
      <c r="CU412" s="211"/>
      <c r="CV412" s="211"/>
      <c r="CW412" s="211"/>
      <c r="CX412" s="211"/>
      <c r="CY412" s="211"/>
      <c r="CZ412" s="211"/>
      <c r="DA412" s="211"/>
      <c r="DB412" s="211"/>
      <c r="DC412" s="211"/>
      <c r="DD412" s="211"/>
      <c r="DE412" s="211"/>
      <c r="DF412"/>
      <c r="DG412" s="73"/>
    </row>
    <row r="413" spans="33:111" ht="15.75" hidden="1" customHeight="1">
      <c r="AG413" s="73"/>
      <c r="AH413" s="209"/>
      <c r="AI413" s="209"/>
      <c r="AJ413" s="209"/>
      <c r="AK413" s="209"/>
      <c r="AL413" s="181" t="str">
        <f t="shared" si="12"/>
        <v/>
      </c>
      <c r="AM413" s="181" t="str">
        <f t="shared" si="13"/>
        <v/>
      </c>
      <c r="AN413"/>
      <c r="AO413" s="209"/>
      <c r="AP413" s="148">
        <v>411</v>
      </c>
      <c r="AQ413" s="210"/>
      <c r="AR413" s="210"/>
      <c r="AS413" s="210"/>
      <c r="AT413" s="210"/>
      <c r="AU413" s="210"/>
      <c r="AV413" s="210"/>
      <c r="AW413" s="210"/>
      <c r="AX413" s="210"/>
      <c r="AY413" s="210"/>
      <c r="AZ413" s="210"/>
      <c r="BA413" s="210"/>
      <c r="BB413" s="210"/>
      <c r="BC413" s="210"/>
      <c r="BD413" s="210"/>
      <c r="BE413" s="210"/>
      <c r="BF413" s="210"/>
      <c r="BG413" s="210"/>
      <c r="BH413" s="210"/>
      <c r="BI413" s="210"/>
      <c r="BJ413" s="185" t="s">
        <v>5298</v>
      </c>
      <c r="BK413" s="210"/>
      <c r="BL413" s="210"/>
      <c r="BM413" s="210"/>
      <c r="BN413" s="210"/>
      <c r="BO413" s="210"/>
      <c r="BP413" s="210"/>
      <c r="BQ413" s="210"/>
      <c r="BR413" s="210"/>
      <c r="BS413" s="210"/>
      <c r="BT413" s="210"/>
      <c r="BU413" s="210"/>
      <c r="BV413" s="210"/>
      <c r="BW413" s="209"/>
      <c r="BX413" s="209"/>
      <c r="BY413" s="209"/>
      <c r="BZ413" s="211"/>
      <c r="CA413" s="211"/>
      <c r="CB413" s="211"/>
      <c r="CC413" s="211"/>
      <c r="CD413" s="211"/>
      <c r="CE413" s="211"/>
      <c r="CF413" s="211"/>
      <c r="CG413" s="211"/>
      <c r="CH413" s="211"/>
      <c r="CI413" s="211"/>
      <c r="CJ413" s="211"/>
      <c r="CK413" s="211"/>
      <c r="CL413" s="211"/>
      <c r="CM413" s="211"/>
      <c r="CN413" s="211"/>
      <c r="CO413" s="211"/>
      <c r="CP413" s="211"/>
      <c r="CQ413" s="211"/>
      <c r="CR413" s="211"/>
      <c r="CS413" s="187" t="s">
        <v>5299</v>
      </c>
      <c r="CT413" s="211"/>
      <c r="CU413" s="211"/>
      <c r="CV413" s="211"/>
      <c r="CW413" s="211"/>
      <c r="CX413" s="211"/>
      <c r="CY413" s="211"/>
      <c r="CZ413" s="211"/>
      <c r="DA413" s="211"/>
      <c r="DB413" s="211"/>
      <c r="DC413" s="211"/>
      <c r="DD413" s="211"/>
      <c r="DE413" s="211"/>
      <c r="DF413"/>
      <c r="DG413" s="73"/>
    </row>
    <row r="414" spans="33:111" ht="15.75" hidden="1" customHeight="1">
      <c r="AG414" s="73"/>
      <c r="AH414" s="209"/>
      <c r="AI414" s="209"/>
      <c r="AJ414" s="209"/>
      <c r="AK414" s="209"/>
      <c r="AL414" s="181" t="str">
        <f t="shared" si="12"/>
        <v/>
      </c>
      <c r="AM414" s="181" t="str">
        <f t="shared" si="13"/>
        <v/>
      </c>
      <c r="AN414"/>
      <c r="AO414" s="209"/>
      <c r="AP414" s="148">
        <v>412</v>
      </c>
      <c r="AQ414" s="210"/>
      <c r="AR414" s="210"/>
      <c r="AS414" s="210"/>
      <c r="AT414" s="210"/>
      <c r="AU414" s="210"/>
      <c r="AV414" s="210"/>
      <c r="AW414" s="210"/>
      <c r="AX414" s="210"/>
      <c r="AY414" s="210"/>
      <c r="AZ414" s="210"/>
      <c r="BA414" s="210"/>
      <c r="BB414" s="210"/>
      <c r="BC414" s="210"/>
      <c r="BD414" s="210"/>
      <c r="BE414" s="210"/>
      <c r="BF414" s="210"/>
      <c r="BG414" s="210"/>
      <c r="BH414" s="210"/>
      <c r="BI414" s="210"/>
      <c r="BJ414" s="185" t="s">
        <v>5300</v>
      </c>
      <c r="BK414" s="210"/>
      <c r="BL414" s="210"/>
      <c r="BM414" s="210"/>
      <c r="BN414" s="210"/>
      <c r="BO414" s="210"/>
      <c r="BP414" s="210"/>
      <c r="BQ414" s="210"/>
      <c r="BR414" s="210"/>
      <c r="BS414" s="210"/>
      <c r="BT414" s="210"/>
      <c r="BU414" s="210"/>
      <c r="BV414" s="210"/>
      <c r="BW414" s="209"/>
      <c r="BX414" s="209"/>
      <c r="BY414" s="209"/>
      <c r="BZ414" s="211"/>
      <c r="CA414" s="211"/>
      <c r="CB414" s="211"/>
      <c r="CC414" s="211"/>
      <c r="CD414" s="211"/>
      <c r="CE414" s="211"/>
      <c r="CF414" s="211"/>
      <c r="CG414" s="211"/>
      <c r="CH414" s="211"/>
      <c r="CI414" s="211"/>
      <c r="CJ414" s="211"/>
      <c r="CK414" s="211"/>
      <c r="CL414" s="211"/>
      <c r="CM414" s="211"/>
      <c r="CN414" s="211"/>
      <c r="CO414" s="211"/>
      <c r="CP414" s="211"/>
      <c r="CQ414" s="211"/>
      <c r="CR414" s="211"/>
      <c r="CS414" s="187" t="s">
        <v>5301</v>
      </c>
      <c r="CT414" s="211"/>
      <c r="CU414" s="211"/>
      <c r="CV414" s="211"/>
      <c r="CW414" s="211"/>
      <c r="CX414" s="211"/>
      <c r="CY414" s="211"/>
      <c r="CZ414" s="211"/>
      <c r="DA414" s="211"/>
      <c r="DB414" s="211"/>
      <c r="DC414" s="211"/>
      <c r="DD414" s="211"/>
      <c r="DE414" s="211"/>
      <c r="DF414"/>
      <c r="DG414" s="73"/>
    </row>
    <row r="415" spans="33:111" ht="15.75" hidden="1" customHeight="1">
      <c r="AG415" s="73"/>
      <c r="AH415" s="209"/>
      <c r="AI415" s="209"/>
      <c r="AJ415" s="209"/>
      <c r="AK415" s="209"/>
      <c r="AL415" s="181" t="str">
        <f t="shared" si="12"/>
        <v/>
      </c>
      <c r="AM415" s="181" t="str">
        <f t="shared" si="13"/>
        <v/>
      </c>
      <c r="AN415"/>
      <c r="AO415" s="209"/>
      <c r="AP415" s="148">
        <v>413</v>
      </c>
      <c r="AQ415" s="210"/>
      <c r="AR415" s="210"/>
      <c r="AS415" s="210"/>
      <c r="AT415" s="210"/>
      <c r="AU415" s="210"/>
      <c r="AV415" s="210"/>
      <c r="AW415" s="210"/>
      <c r="AX415" s="210"/>
      <c r="AY415" s="210"/>
      <c r="AZ415" s="210"/>
      <c r="BA415" s="210"/>
      <c r="BB415" s="210"/>
      <c r="BC415" s="210"/>
      <c r="BD415" s="210"/>
      <c r="BE415" s="210"/>
      <c r="BF415" s="210"/>
      <c r="BG415" s="210"/>
      <c r="BH415" s="210"/>
      <c r="BI415" s="210"/>
      <c r="BJ415" s="185" t="s">
        <v>5302</v>
      </c>
      <c r="BK415" s="210"/>
      <c r="BL415" s="210"/>
      <c r="BM415" s="210"/>
      <c r="BN415" s="210"/>
      <c r="BO415" s="210"/>
      <c r="BP415" s="210"/>
      <c r="BQ415" s="210"/>
      <c r="BR415" s="210"/>
      <c r="BS415" s="210"/>
      <c r="BT415" s="210"/>
      <c r="BU415" s="210"/>
      <c r="BV415" s="210"/>
      <c r="BW415" s="209"/>
      <c r="BX415" s="209"/>
      <c r="BY415" s="209"/>
      <c r="BZ415" s="211"/>
      <c r="CA415" s="211"/>
      <c r="CB415" s="211"/>
      <c r="CC415" s="211"/>
      <c r="CD415" s="211"/>
      <c r="CE415" s="211"/>
      <c r="CF415" s="211"/>
      <c r="CG415" s="211"/>
      <c r="CH415" s="211"/>
      <c r="CI415" s="211"/>
      <c r="CJ415" s="211"/>
      <c r="CK415" s="211"/>
      <c r="CL415" s="211"/>
      <c r="CM415" s="211"/>
      <c r="CN415" s="211"/>
      <c r="CO415" s="211"/>
      <c r="CP415" s="211"/>
      <c r="CQ415" s="211"/>
      <c r="CR415" s="211"/>
      <c r="CS415" s="187" t="s">
        <v>5303</v>
      </c>
      <c r="CT415" s="211"/>
      <c r="CU415" s="211"/>
      <c r="CV415" s="211"/>
      <c r="CW415" s="211"/>
      <c r="CX415" s="211"/>
      <c r="CY415" s="211"/>
      <c r="CZ415" s="211"/>
      <c r="DA415" s="211"/>
      <c r="DB415" s="211"/>
      <c r="DC415" s="211"/>
      <c r="DD415" s="211"/>
      <c r="DE415" s="211"/>
      <c r="DF415"/>
      <c r="DG415" s="73"/>
    </row>
    <row r="416" spans="33:111" ht="15.75" hidden="1" customHeight="1">
      <c r="AG416" s="73"/>
      <c r="AH416" s="209"/>
      <c r="AI416" s="209"/>
      <c r="AJ416" s="209"/>
      <c r="AK416" s="209"/>
      <c r="AL416" s="181" t="str">
        <f t="shared" si="12"/>
        <v/>
      </c>
      <c r="AM416" s="181" t="str">
        <f t="shared" si="13"/>
        <v/>
      </c>
      <c r="AN416"/>
      <c r="AO416" s="209"/>
      <c r="AP416" s="148">
        <v>414</v>
      </c>
      <c r="AQ416" s="210"/>
      <c r="AR416" s="210"/>
      <c r="AS416" s="210"/>
      <c r="AT416" s="210"/>
      <c r="AU416" s="210"/>
      <c r="AV416" s="210"/>
      <c r="AW416" s="210"/>
      <c r="AX416" s="210"/>
      <c r="AY416" s="210"/>
      <c r="AZ416" s="210"/>
      <c r="BA416" s="210"/>
      <c r="BB416" s="210"/>
      <c r="BC416" s="210"/>
      <c r="BD416" s="210"/>
      <c r="BE416" s="210"/>
      <c r="BF416" s="210"/>
      <c r="BG416" s="210"/>
      <c r="BH416" s="210"/>
      <c r="BI416" s="210"/>
      <c r="BJ416" s="185" t="s">
        <v>5304</v>
      </c>
      <c r="BK416" s="210"/>
      <c r="BL416" s="210"/>
      <c r="BM416" s="210"/>
      <c r="BN416" s="210"/>
      <c r="BO416" s="210"/>
      <c r="BP416" s="210"/>
      <c r="BQ416" s="210"/>
      <c r="BR416" s="210"/>
      <c r="BS416" s="210"/>
      <c r="BT416" s="210"/>
      <c r="BU416" s="210"/>
      <c r="BV416" s="210"/>
      <c r="BW416" s="209"/>
      <c r="BX416" s="209"/>
      <c r="BY416" s="209"/>
      <c r="BZ416" s="211"/>
      <c r="CA416" s="211"/>
      <c r="CB416" s="211"/>
      <c r="CC416" s="211"/>
      <c r="CD416" s="211"/>
      <c r="CE416" s="211"/>
      <c r="CF416" s="211"/>
      <c r="CG416" s="211"/>
      <c r="CH416" s="211"/>
      <c r="CI416" s="211"/>
      <c r="CJ416" s="211"/>
      <c r="CK416" s="211"/>
      <c r="CL416" s="211"/>
      <c r="CM416" s="211"/>
      <c r="CN416" s="211"/>
      <c r="CO416" s="211"/>
      <c r="CP416" s="211"/>
      <c r="CQ416" s="211"/>
      <c r="CR416" s="211"/>
      <c r="CS416" s="187" t="s">
        <v>5305</v>
      </c>
      <c r="CT416" s="211"/>
      <c r="CU416" s="211"/>
      <c r="CV416" s="211"/>
      <c r="CW416" s="211"/>
      <c r="CX416" s="211"/>
      <c r="CY416" s="211"/>
      <c r="CZ416" s="211"/>
      <c r="DA416" s="211"/>
      <c r="DB416" s="211"/>
      <c r="DC416" s="211"/>
      <c r="DD416" s="211"/>
      <c r="DE416" s="211"/>
      <c r="DF416"/>
      <c r="DG416" s="73"/>
    </row>
    <row r="417" spans="33:111" ht="15.75" hidden="1" customHeight="1">
      <c r="AG417" s="73"/>
      <c r="AH417" s="209"/>
      <c r="AI417" s="209"/>
      <c r="AJ417" s="209"/>
      <c r="AK417" s="209"/>
      <c r="AL417" s="181" t="str">
        <f t="shared" si="12"/>
        <v/>
      </c>
      <c r="AM417" s="181" t="str">
        <f t="shared" si="13"/>
        <v/>
      </c>
      <c r="AN417"/>
      <c r="AO417" s="209"/>
      <c r="AP417" s="148">
        <v>415</v>
      </c>
      <c r="AQ417" s="210"/>
      <c r="AR417" s="210"/>
      <c r="AS417" s="210"/>
      <c r="AT417" s="210"/>
      <c r="AU417" s="210"/>
      <c r="AV417" s="210"/>
      <c r="AW417" s="210"/>
      <c r="AX417" s="210"/>
      <c r="AY417" s="210"/>
      <c r="AZ417" s="210"/>
      <c r="BA417" s="210"/>
      <c r="BB417" s="210"/>
      <c r="BC417" s="210"/>
      <c r="BD417" s="210"/>
      <c r="BE417" s="210"/>
      <c r="BF417" s="210"/>
      <c r="BG417" s="210"/>
      <c r="BH417" s="210"/>
      <c r="BI417" s="210"/>
      <c r="BJ417" s="185" t="s">
        <v>5306</v>
      </c>
      <c r="BK417" s="210"/>
      <c r="BL417" s="210"/>
      <c r="BM417" s="210"/>
      <c r="BN417" s="210"/>
      <c r="BO417" s="210"/>
      <c r="BP417" s="210"/>
      <c r="BQ417" s="210"/>
      <c r="BR417" s="210"/>
      <c r="BS417" s="210"/>
      <c r="BT417" s="210"/>
      <c r="BU417" s="210"/>
      <c r="BV417" s="210"/>
      <c r="BW417" s="209"/>
      <c r="BX417" s="209"/>
      <c r="BY417" s="209"/>
      <c r="BZ417" s="211"/>
      <c r="CA417" s="211"/>
      <c r="CB417" s="211"/>
      <c r="CC417" s="211"/>
      <c r="CD417" s="211"/>
      <c r="CE417" s="211"/>
      <c r="CF417" s="211"/>
      <c r="CG417" s="211"/>
      <c r="CH417" s="211"/>
      <c r="CI417" s="211"/>
      <c r="CJ417" s="211"/>
      <c r="CK417" s="211"/>
      <c r="CL417" s="211"/>
      <c r="CM417" s="211"/>
      <c r="CN417" s="211"/>
      <c r="CO417" s="211"/>
      <c r="CP417" s="211"/>
      <c r="CQ417" s="211"/>
      <c r="CR417" s="211"/>
      <c r="CS417" s="187" t="s">
        <v>5307</v>
      </c>
      <c r="CT417" s="211"/>
      <c r="CU417" s="211"/>
      <c r="CV417" s="211"/>
      <c r="CW417" s="211"/>
      <c r="CX417" s="211"/>
      <c r="CY417" s="211"/>
      <c r="CZ417" s="211"/>
      <c r="DA417" s="211"/>
      <c r="DB417" s="211"/>
      <c r="DC417" s="211"/>
      <c r="DD417" s="211"/>
      <c r="DE417" s="211"/>
      <c r="DF417"/>
      <c r="DG417" s="73"/>
    </row>
    <row r="418" spans="33:111" ht="15.75" hidden="1" customHeight="1">
      <c r="AG418" s="73"/>
      <c r="AH418" s="209"/>
      <c r="AI418" s="209"/>
      <c r="AJ418" s="209"/>
      <c r="AK418" s="209"/>
      <c r="AL418" s="181" t="str">
        <f t="shared" si="12"/>
        <v/>
      </c>
      <c r="AM418" s="181" t="str">
        <f t="shared" si="13"/>
        <v/>
      </c>
      <c r="AN418"/>
      <c r="AO418" s="209"/>
      <c r="AP418" s="148">
        <v>416</v>
      </c>
      <c r="AQ418" s="210"/>
      <c r="AR418" s="210"/>
      <c r="AS418" s="210"/>
      <c r="AT418" s="210"/>
      <c r="AU418" s="210"/>
      <c r="AV418" s="210"/>
      <c r="AW418" s="210"/>
      <c r="AX418" s="210"/>
      <c r="AY418" s="210"/>
      <c r="AZ418" s="210"/>
      <c r="BA418" s="210"/>
      <c r="BB418" s="210"/>
      <c r="BC418" s="210"/>
      <c r="BD418" s="210"/>
      <c r="BE418" s="210"/>
      <c r="BF418" s="210"/>
      <c r="BG418" s="210"/>
      <c r="BH418" s="210"/>
      <c r="BI418" s="210"/>
      <c r="BJ418" s="185" t="s">
        <v>5308</v>
      </c>
      <c r="BK418" s="210"/>
      <c r="BL418" s="210"/>
      <c r="BM418" s="210"/>
      <c r="BN418" s="210"/>
      <c r="BO418" s="210"/>
      <c r="BP418" s="210"/>
      <c r="BQ418" s="210"/>
      <c r="BR418" s="210"/>
      <c r="BS418" s="210"/>
      <c r="BT418" s="210"/>
      <c r="BU418" s="210"/>
      <c r="BV418" s="210"/>
      <c r="BW418" s="209"/>
      <c r="BX418" s="209"/>
      <c r="BY418" s="209"/>
      <c r="BZ418" s="211"/>
      <c r="CA418" s="211"/>
      <c r="CB418" s="211"/>
      <c r="CC418" s="211"/>
      <c r="CD418" s="211"/>
      <c r="CE418" s="211"/>
      <c r="CF418" s="211"/>
      <c r="CG418" s="211"/>
      <c r="CH418" s="211"/>
      <c r="CI418" s="211"/>
      <c r="CJ418" s="211"/>
      <c r="CK418" s="211"/>
      <c r="CL418" s="211"/>
      <c r="CM418" s="211"/>
      <c r="CN418" s="211"/>
      <c r="CO418" s="211"/>
      <c r="CP418" s="211"/>
      <c r="CQ418" s="211"/>
      <c r="CR418" s="211"/>
      <c r="CS418" s="187" t="s">
        <v>5309</v>
      </c>
      <c r="CT418" s="211"/>
      <c r="CU418" s="211"/>
      <c r="CV418" s="211"/>
      <c r="CW418" s="211"/>
      <c r="CX418" s="211"/>
      <c r="CY418" s="211"/>
      <c r="CZ418" s="211"/>
      <c r="DA418" s="211"/>
      <c r="DB418" s="211"/>
      <c r="DC418" s="211"/>
      <c r="DD418" s="211"/>
      <c r="DE418" s="211"/>
      <c r="DF418"/>
      <c r="DG418" s="73"/>
    </row>
    <row r="419" spans="33:111" ht="15.75" hidden="1" customHeight="1">
      <c r="AG419" s="73"/>
      <c r="AH419" s="209"/>
      <c r="AI419" s="209"/>
      <c r="AJ419" s="209"/>
      <c r="AK419" s="209"/>
      <c r="AL419" s="181" t="str">
        <f t="shared" si="12"/>
        <v/>
      </c>
      <c r="AM419" s="181" t="str">
        <f t="shared" si="13"/>
        <v/>
      </c>
      <c r="AN419"/>
      <c r="AO419" s="209"/>
      <c r="AP419" s="148">
        <v>417</v>
      </c>
      <c r="AQ419" s="210"/>
      <c r="AR419" s="210"/>
      <c r="AS419" s="210"/>
      <c r="AT419" s="210"/>
      <c r="AU419" s="210"/>
      <c r="AV419" s="210"/>
      <c r="AW419" s="210"/>
      <c r="AX419" s="210"/>
      <c r="AY419" s="210"/>
      <c r="AZ419" s="210"/>
      <c r="BA419" s="210"/>
      <c r="BB419" s="210"/>
      <c r="BC419" s="210"/>
      <c r="BD419" s="210"/>
      <c r="BE419" s="210"/>
      <c r="BF419" s="210"/>
      <c r="BG419" s="210"/>
      <c r="BH419" s="210"/>
      <c r="BI419" s="210"/>
      <c r="BJ419" s="185" t="s">
        <v>5310</v>
      </c>
      <c r="BK419" s="210"/>
      <c r="BL419" s="210"/>
      <c r="BM419" s="210"/>
      <c r="BN419" s="210"/>
      <c r="BO419" s="210"/>
      <c r="BP419" s="210"/>
      <c r="BQ419" s="210"/>
      <c r="BR419" s="210"/>
      <c r="BS419" s="210"/>
      <c r="BT419" s="210"/>
      <c r="BU419" s="210"/>
      <c r="BV419" s="210"/>
      <c r="BW419" s="209"/>
      <c r="BX419" s="209"/>
      <c r="BY419" s="209"/>
      <c r="BZ419" s="211"/>
      <c r="CA419" s="211"/>
      <c r="CB419" s="211"/>
      <c r="CC419" s="211"/>
      <c r="CD419" s="211"/>
      <c r="CE419" s="211"/>
      <c r="CF419" s="211"/>
      <c r="CG419" s="211"/>
      <c r="CH419" s="211"/>
      <c r="CI419" s="211"/>
      <c r="CJ419" s="211"/>
      <c r="CK419" s="211"/>
      <c r="CL419" s="211"/>
      <c r="CM419" s="211"/>
      <c r="CN419" s="211"/>
      <c r="CO419" s="211"/>
      <c r="CP419" s="211"/>
      <c r="CQ419" s="211"/>
      <c r="CR419" s="211"/>
      <c r="CS419" s="187" t="s">
        <v>5311</v>
      </c>
      <c r="CT419" s="211"/>
      <c r="CU419" s="211"/>
      <c r="CV419" s="211"/>
      <c r="CW419" s="211"/>
      <c r="CX419" s="211"/>
      <c r="CY419" s="211"/>
      <c r="CZ419" s="211"/>
      <c r="DA419" s="211"/>
      <c r="DB419" s="211"/>
      <c r="DC419" s="211"/>
      <c r="DD419" s="211"/>
      <c r="DE419" s="211"/>
      <c r="DF419"/>
      <c r="DG419" s="73"/>
    </row>
    <row r="420" spans="33:111" ht="15.75" hidden="1" customHeight="1">
      <c r="AG420" s="73"/>
      <c r="AH420" s="209"/>
      <c r="AI420" s="209"/>
      <c r="AJ420" s="209"/>
      <c r="AK420" s="209"/>
      <c r="AL420" s="181" t="str">
        <f t="shared" si="12"/>
        <v/>
      </c>
      <c r="AM420" s="181" t="str">
        <f t="shared" si="13"/>
        <v/>
      </c>
      <c r="AN420"/>
      <c r="AO420" s="209"/>
      <c r="AP420" s="148">
        <v>418</v>
      </c>
      <c r="AQ420" s="210"/>
      <c r="AR420" s="210"/>
      <c r="AS420" s="210"/>
      <c r="AT420" s="210"/>
      <c r="AU420" s="210"/>
      <c r="AV420" s="210"/>
      <c r="AW420" s="210"/>
      <c r="AX420" s="210"/>
      <c r="AY420" s="210"/>
      <c r="AZ420" s="210"/>
      <c r="BA420" s="210"/>
      <c r="BB420" s="210"/>
      <c r="BC420" s="210"/>
      <c r="BD420" s="210"/>
      <c r="BE420" s="210"/>
      <c r="BF420" s="210"/>
      <c r="BG420" s="210"/>
      <c r="BH420" s="210"/>
      <c r="BI420" s="210"/>
      <c r="BJ420" s="185" t="s">
        <v>5312</v>
      </c>
      <c r="BK420" s="210"/>
      <c r="BL420" s="210"/>
      <c r="BM420" s="210"/>
      <c r="BN420" s="210"/>
      <c r="BO420" s="210"/>
      <c r="BP420" s="210"/>
      <c r="BQ420" s="210"/>
      <c r="BR420" s="210"/>
      <c r="BS420" s="210"/>
      <c r="BT420" s="210"/>
      <c r="BU420" s="210"/>
      <c r="BV420" s="210"/>
      <c r="BW420" s="209"/>
      <c r="BX420" s="209"/>
      <c r="BY420" s="209"/>
      <c r="BZ420" s="211"/>
      <c r="CA420" s="211"/>
      <c r="CB420" s="211"/>
      <c r="CC420" s="211"/>
      <c r="CD420" s="211"/>
      <c r="CE420" s="211"/>
      <c r="CF420" s="211"/>
      <c r="CG420" s="211"/>
      <c r="CH420" s="211"/>
      <c r="CI420" s="211"/>
      <c r="CJ420" s="211"/>
      <c r="CK420" s="211"/>
      <c r="CL420" s="211"/>
      <c r="CM420" s="211"/>
      <c r="CN420" s="211"/>
      <c r="CO420" s="211"/>
      <c r="CP420" s="211"/>
      <c r="CQ420" s="211"/>
      <c r="CR420" s="211"/>
      <c r="CS420" s="187" t="s">
        <v>5313</v>
      </c>
      <c r="CT420" s="211"/>
      <c r="CU420" s="211"/>
      <c r="CV420" s="211"/>
      <c r="CW420" s="211"/>
      <c r="CX420" s="211"/>
      <c r="CY420" s="211"/>
      <c r="CZ420" s="211"/>
      <c r="DA420" s="211"/>
      <c r="DB420" s="211"/>
      <c r="DC420" s="211"/>
      <c r="DD420" s="211"/>
      <c r="DE420" s="211"/>
      <c r="DF420"/>
      <c r="DG420" s="73"/>
    </row>
    <row r="421" spans="33:111" ht="15.75" hidden="1" customHeight="1">
      <c r="AG421" s="73"/>
      <c r="AH421" s="209"/>
      <c r="AI421" s="209"/>
      <c r="AJ421" s="209"/>
      <c r="AK421" s="209"/>
      <c r="AL421" s="181" t="str">
        <f t="shared" si="12"/>
        <v/>
      </c>
      <c r="AM421" s="181" t="str">
        <f t="shared" si="13"/>
        <v/>
      </c>
      <c r="AN421"/>
      <c r="AO421" s="209"/>
      <c r="AP421" s="148">
        <v>419</v>
      </c>
      <c r="AQ421" s="210"/>
      <c r="AR421" s="210"/>
      <c r="AS421" s="210"/>
      <c r="AT421" s="210"/>
      <c r="AU421" s="210"/>
      <c r="AV421" s="210"/>
      <c r="AW421" s="210"/>
      <c r="AX421" s="210"/>
      <c r="AY421" s="210"/>
      <c r="AZ421" s="210"/>
      <c r="BA421" s="210"/>
      <c r="BB421" s="210"/>
      <c r="BC421" s="210"/>
      <c r="BD421" s="210"/>
      <c r="BE421" s="210"/>
      <c r="BF421" s="210"/>
      <c r="BG421" s="210"/>
      <c r="BH421" s="210"/>
      <c r="BI421" s="210"/>
      <c r="BJ421" s="185" t="s">
        <v>5314</v>
      </c>
      <c r="BK421" s="210"/>
      <c r="BL421" s="210"/>
      <c r="BM421" s="210"/>
      <c r="BN421" s="210"/>
      <c r="BO421" s="210"/>
      <c r="BP421" s="210"/>
      <c r="BQ421" s="210"/>
      <c r="BR421" s="210"/>
      <c r="BS421" s="210"/>
      <c r="BT421" s="210"/>
      <c r="BU421" s="210"/>
      <c r="BV421" s="210"/>
      <c r="BW421" s="209"/>
      <c r="BX421" s="209"/>
      <c r="BY421" s="209"/>
      <c r="BZ421" s="211"/>
      <c r="CA421" s="211"/>
      <c r="CB421" s="211"/>
      <c r="CC421" s="211"/>
      <c r="CD421" s="211"/>
      <c r="CE421" s="211"/>
      <c r="CF421" s="211"/>
      <c r="CG421" s="211"/>
      <c r="CH421" s="211"/>
      <c r="CI421" s="211"/>
      <c r="CJ421" s="211"/>
      <c r="CK421" s="211"/>
      <c r="CL421" s="211"/>
      <c r="CM421" s="211"/>
      <c r="CN421" s="211"/>
      <c r="CO421" s="211"/>
      <c r="CP421" s="211"/>
      <c r="CQ421" s="211"/>
      <c r="CR421" s="211"/>
      <c r="CS421" s="187" t="s">
        <v>5315</v>
      </c>
      <c r="CT421" s="211"/>
      <c r="CU421" s="211"/>
      <c r="CV421" s="211"/>
      <c r="CW421" s="211"/>
      <c r="CX421" s="211"/>
      <c r="CY421" s="211"/>
      <c r="CZ421" s="211"/>
      <c r="DA421" s="211"/>
      <c r="DB421" s="211"/>
      <c r="DC421" s="211"/>
      <c r="DD421" s="211"/>
      <c r="DE421" s="211"/>
      <c r="DF421"/>
      <c r="DG421" s="73"/>
    </row>
    <row r="422" spans="33:111" ht="15.75" hidden="1" customHeight="1">
      <c r="AG422" s="73"/>
      <c r="AH422" s="209"/>
      <c r="AI422" s="209"/>
      <c r="AJ422" s="209"/>
      <c r="AK422" s="209"/>
      <c r="AL422" s="181" t="str">
        <f t="shared" si="12"/>
        <v/>
      </c>
      <c r="AM422" s="181" t="str">
        <f t="shared" si="13"/>
        <v/>
      </c>
      <c r="AN422"/>
      <c r="AO422" s="209"/>
      <c r="AP422" s="148">
        <v>420</v>
      </c>
      <c r="AQ422" s="210"/>
      <c r="AR422" s="210"/>
      <c r="AS422" s="210"/>
      <c r="AT422" s="210"/>
      <c r="AU422" s="210"/>
      <c r="AV422" s="210"/>
      <c r="AW422" s="210"/>
      <c r="AX422" s="210"/>
      <c r="AY422" s="210"/>
      <c r="AZ422" s="210"/>
      <c r="BA422" s="210"/>
      <c r="BB422" s="210"/>
      <c r="BC422" s="210"/>
      <c r="BD422" s="210"/>
      <c r="BE422" s="210"/>
      <c r="BF422" s="210"/>
      <c r="BG422" s="210"/>
      <c r="BH422" s="210"/>
      <c r="BI422" s="210"/>
      <c r="BJ422" s="185" t="s">
        <v>5316</v>
      </c>
      <c r="BK422" s="210"/>
      <c r="BL422" s="210"/>
      <c r="BM422" s="210"/>
      <c r="BN422" s="210"/>
      <c r="BO422" s="210"/>
      <c r="BP422" s="210"/>
      <c r="BQ422" s="210"/>
      <c r="BR422" s="210"/>
      <c r="BS422" s="210"/>
      <c r="BT422" s="210"/>
      <c r="BU422" s="210"/>
      <c r="BV422" s="210"/>
      <c r="BW422" s="209"/>
      <c r="BX422" s="209"/>
      <c r="BY422" s="209"/>
      <c r="BZ422" s="211"/>
      <c r="CA422" s="211"/>
      <c r="CB422" s="211"/>
      <c r="CC422" s="211"/>
      <c r="CD422" s="211"/>
      <c r="CE422" s="211"/>
      <c r="CF422" s="211"/>
      <c r="CG422" s="211"/>
      <c r="CH422" s="211"/>
      <c r="CI422" s="211"/>
      <c r="CJ422" s="211"/>
      <c r="CK422" s="211"/>
      <c r="CL422" s="211"/>
      <c r="CM422" s="211"/>
      <c r="CN422" s="211"/>
      <c r="CO422" s="211"/>
      <c r="CP422" s="211"/>
      <c r="CQ422" s="211"/>
      <c r="CR422" s="211"/>
      <c r="CS422" s="187" t="s">
        <v>5317</v>
      </c>
      <c r="CT422" s="211"/>
      <c r="CU422" s="211"/>
      <c r="CV422" s="211"/>
      <c r="CW422" s="211"/>
      <c r="CX422" s="211"/>
      <c r="CY422" s="211"/>
      <c r="CZ422" s="211"/>
      <c r="DA422" s="211"/>
      <c r="DB422" s="211"/>
      <c r="DC422" s="211"/>
      <c r="DD422" s="211"/>
      <c r="DE422" s="211"/>
      <c r="DF422"/>
      <c r="DG422" s="73"/>
    </row>
    <row r="423" spans="33:111" ht="15.75" hidden="1" customHeight="1">
      <c r="AG423" s="73"/>
      <c r="AH423" s="209"/>
      <c r="AI423" s="209"/>
      <c r="AJ423" s="209"/>
      <c r="AK423" s="209"/>
      <c r="AL423" s="181" t="str">
        <f t="shared" si="12"/>
        <v/>
      </c>
      <c r="AM423" s="181" t="str">
        <f t="shared" si="13"/>
        <v/>
      </c>
      <c r="AN423"/>
      <c r="AO423" s="209"/>
      <c r="AP423" s="148">
        <v>421</v>
      </c>
      <c r="AQ423" s="210"/>
      <c r="AR423" s="210"/>
      <c r="AS423" s="210"/>
      <c r="AT423" s="210"/>
      <c r="AU423" s="210"/>
      <c r="AV423" s="210"/>
      <c r="AW423" s="210"/>
      <c r="AX423" s="210"/>
      <c r="AY423" s="210"/>
      <c r="AZ423" s="210"/>
      <c r="BA423" s="210"/>
      <c r="BB423" s="210"/>
      <c r="BC423" s="210"/>
      <c r="BD423" s="210"/>
      <c r="BE423" s="210"/>
      <c r="BF423" s="210"/>
      <c r="BG423" s="210"/>
      <c r="BH423" s="210"/>
      <c r="BI423" s="210"/>
      <c r="BJ423" s="185" t="s">
        <v>5318</v>
      </c>
      <c r="BK423" s="210"/>
      <c r="BL423" s="210"/>
      <c r="BM423" s="210"/>
      <c r="BN423" s="210"/>
      <c r="BO423" s="210"/>
      <c r="BP423" s="210"/>
      <c r="BQ423" s="210"/>
      <c r="BR423" s="210"/>
      <c r="BS423" s="210"/>
      <c r="BT423" s="210"/>
      <c r="BU423" s="210"/>
      <c r="BV423" s="210"/>
      <c r="BW423" s="209"/>
      <c r="BX423" s="209"/>
      <c r="BY423" s="209"/>
      <c r="BZ423" s="211"/>
      <c r="CA423" s="211"/>
      <c r="CB423" s="211"/>
      <c r="CC423" s="211"/>
      <c r="CD423" s="211"/>
      <c r="CE423" s="211"/>
      <c r="CF423" s="211"/>
      <c r="CG423" s="211"/>
      <c r="CH423" s="211"/>
      <c r="CI423" s="211"/>
      <c r="CJ423" s="211"/>
      <c r="CK423" s="211"/>
      <c r="CL423" s="211"/>
      <c r="CM423" s="211"/>
      <c r="CN423" s="211"/>
      <c r="CO423" s="211"/>
      <c r="CP423" s="211"/>
      <c r="CQ423" s="211"/>
      <c r="CR423" s="211"/>
      <c r="CS423" s="187" t="s">
        <v>5319</v>
      </c>
      <c r="CT423" s="211"/>
      <c r="CU423" s="211"/>
      <c r="CV423" s="211"/>
      <c r="CW423" s="211"/>
      <c r="CX423" s="211"/>
      <c r="CY423" s="211"/>
      <c r="CZ423" s="211"/>
      <c r="DA423" s="211"/>
      <c r="DB423" s="211"/>
      <c r="DC423" s="211"/>
      <c r="DD423" s="211"/>
      <c r="DE423" s="211"/>
      <c r="DF423"/>
      <c r="DG423" s="73"/>
    </row>
    <row r="424" spans="33:111" ht="15.75" hidden="1" customHeight="1">
      <c r="AG424" s="73"/>
      <c r="AH424" s="209"/>
      <c r="AI424" s="209"/>
      <c r="AJ424" s="209"/>
      <c r="AK424" s="209"/>
      <c r="AL424" s="181" t="str">
        <f t="shared" si="12"/>
        <v/>
      </c>
      <c r="AM424" s="181" t="str">
        <f t="shared" si="13"/>
        <v/>
      </c>
      <c r="AN424"/>
      <c r="AO424" s="209"/>
      <c r="AP424" s="148">
        <v>422</v>
      </c>
      <c r="AQ424" s="210"/>
      <c r="AR424" s="210"/>
      <c r="AS424" s="210"/>
      <c r="AT424" s="210"/>
      <c r="AU424" s="210"/>
      <c r="AV424" s="210"/>
      <c r="AW424" s="210"/>
      <c r="AX424" s="210"/>
      <c r="AY424" s="210"/>
      <c r="AZ424" s="210"/>
      <c r="BA424" s="210"/>
      <c r="BB424" s="210"/>
      <c r="BC424" s="210"/>
      <c r="BD424" s="210"/>
      <c r="BE424" s="210"/>
      <c r="BF424" s="210"/>
      <c r="BG424" s="210"/>
      <c r="BH424" s="210"/>
      <c r="BI424" s="210"/>
      <c r="BJ424" s="185" t="s">
        <v>5320</v>
      </c>
      <c r="BK424" s="210"/>
      <c r="BL424" s="210"/>
      <c r="BM424" s="210"/>
      <c r="BN424" s="210"/>
      <c r="BO424" s="210"/>
      <c r="BP424" s="210"/>
      <c r="BQ424" s="210"/>
      <c r="BR424" s="210"/>
      <c r="BS424" s="210"/>
      <c r="BT424" s="210"/>
      <c r="BU424" s="210"/>
      <c r="BV424" s="210"/>
      <c r="BW424" s="209"/>
      <c r="BX424" s="209"/>
      <c r="BY424" s="209"/>
      <c r="BZ424" s="211"/>
      <c r="CA424" s="211"/>
      <c r="CB424" s="211"/>
      <c r="CC424" s="211"/>
      <c r="CD424" s="211"/>
      <c r="CE424" s="211"/>
      <c r="CF424" s="211"/>
      <c r="CG424" s="211"/>
      <c r="CH424" s="211"/>
      <c r="CI424" s="211"/>
      <c r="CJ424" s="211"/>
      <c r="CK424" s="211"/>
      <c r="CL424" s="211"/>
      <c r="CM424" s="211"/>
      <c r="CN424" s="211"/>
      <c r="CO424" s="211"/>
      <c r="CP424" s="211"/>
      <c r="CQ424" s="211"/>
      <c r="CR424" s="211"/>
      <c r="CS424" s="187" t="s">
        <v>5321</v>
      </c>
      <c r="CT424" s="211"/>
      <c r="CU424" s="211"/>
      <c r="CV424" s="211"/>
      <c r="CW424" s="211"/>
      <c r="CX424" s="211"/>
      <c r="CY424" s="211"/>
      <c r="CZ424" s="211"/>
      <c r="DA424" s="211"/>
      <c r="DB424" s="211"/>
      <c r="DC424" s="211"/>
      <c r="DD424" s="211"/>
      <c r="DE424" s="211"/>
      <c r="DF424"/>
      <c r="DG424" s="73"/>
    </row>
    <row r="425" spans="33:111" ht="15.75" hidden="1" customHeight="1">
      <c r="AG425" s="73"/>
      <c r="AH425" s="209"/>
      <c r="AI425" s="209"/>
      <c r="AJ425" s="209"/>
      <c r="AK425" s="209"/>
      <c r="AL425" s="181" t="str">
        <f t="shared" si="12"/>
        <v/>
      </c>
      <c r="AM425" s="181" t="str">
        <f t="shared" si="13"/>
        <v/>
      </c>
      <c r="AN425"/>
      <c r="AO425" s="209"/>
      <c r="AP425" s="148">
        <v>423</v>
      </c>
      <c r="AQ425" s="210"/>
      <c r="AR425" s="210"/>
      <c r="AS425" s="210"/>
      <c r="AT425" s="210"/>
      <c r="AU425" s="210"/>
      <c r="AV425" s="210"/>
      <c r="AW425" s="210"/>
      <c r="AX425" s="210"/>
      <c r="AY425" s="210"/>
      <c r="AZ425" s="210"/>
      <c r="BA425" s="210"/>
      <c r="BB425" s="210"/>
      <c r="BC425" s="210"/>
      <c r="BD425" s="210"/>
      <c r="BE425" s="210"/>
      <c r="BF425" s="210"/>
      <c r="BG425" s="210"/>
      <c r="BH425" s="210"/>
      <c r="BI425" s="210"/>
      <c r="BJ425" s="185" t="s">
        <v>5322</v>
      </c>
      <c r="BK425" s="210"/>
      <c r="BL425" s="210"/>
      <c r="BM425" s="210"/>
      <c r="BN425" s="210"/>
      <c r="BO425" s="210"/>
      <c r="BP425" s="210"/>
      <c r="BQ425" s="210"/>
      <c r="BR425" s="210"/>
      <c r="BS425" s="210"/>
      <c r="BT425" s="210"/>
      <c r="BU425" s="210"/>
      <c r="BV425" s="210"/>
      <c r="BW425" s="209"/>
      <c r="BX425" s="209"/>
      <c r="BY425" s="209"/>
      <c r="BZ425" s="211"/>
      <c r="CA425" s="211"/>
      <c r="CB425" s="211"/>
      <c r="CC425" s="211"/>
      <c r="CD425" s="211"/>
      <c r="CE425" s="211"/>
      <c r="CF425" s="211"/>
      <c r="CG425" s="211"/>
      <c r="CH425" s="211"/>
      <c r="CI425" s="211"/>
      <c r="CJ425" s="211"/>
      <c r="CK425" s="211"/>
      <c r="CL425" s="211"/>
      <c r="CM425" s="211"/>
      <c r="CN425" s="211"/>
      <c r="CO425" s="211"/>
      <c r="CP425" s="211"/>
      <c r="CQ425" s="211"/>
      <c r="CR425" s="211"/>
      <c r="CS425" s="187" t="s">
        <v>5323</v>
      </c>
      <c r="CT425" s="211"/>
      <c r="CU425" s="211"/>
      <c r="CV425" s="211"/>
      <c r="CW425" s="211"/>
      <c r="CX425" s="211"/>
      <c r="CY425" s="211"/>
      <c r="CZ425" s="211"/>
      <c r="DA425" s="211"/>
      <c r="DB425" s="211"/>
      <c r="DC425" s="211"/>
      <c r="DD425" s="211"/>
      <c r="DE425" s="211"/>
      <c r="DF425"/>
      <c r="DG425" s="73"/>
    </row>
    <row r="426" spans="33:111" ht="15.75" hidden="1" customHeight="1">
      <c r="AG426" s="73"/>
      <c r="AH426" s="209"/>
      <c r="AI426" s="209"/>
      <c r="AJ426" s="209"/>
      <c r="AK426" s="209"/>
      <c r="AL426" s="181" t="str">
        <f t="shared" si="12"/>
        <v/>
      </c>
      <c r="AM426" s="181" t="str">
        <f t="shared" si="13"/>
        <v/>
      </c>
      <c r="AN426"/>
      <c r="AO426" s="209"/>
      <c r="AP426" s="148">
        <v>424</v>
      </c>
      <c r="AQ426" s="210"/>
      <c r="AR426" s="210"/>
      <c r="AS426" s="210"/>
      <c r="AT426" s="210"/>
      <c r="AU426" s="210"/>
      <c r="AV426" s="210"/>
      <c r="AW426" s="210"/>
      <c r="AX426" s="210"/>
      <c r="AY426" s="210"/>
      <c r="AZ426" s="210"/>
      <c r="BA426" s="210"/>
      <c r="BB426" s="210"/>
      <c r="BC426" s="210"/>
      <c r="BD426" s="210"/>
      <c r="BE426" s="210"/>
      <c r="BF426" s="210"/>
      <c r="BG426" s="210"/>
      <c r="BH426" s="210"/>
      <c r="BI426" s="210"/>
      <c r="BJ426" s="185" t="s">
        <v>5324</v>
      </c>
      <c r="BK426" s="210"/>
      <c r="BL426" s="210"/>
      <c r="BM426" s="210"/>
      <c r="BN426" s="210"/>
      <c r="BO426" s="210"/>
      <c r="BP426" s="210"/>
      <c r="BQ426" s="210"/>
      <c r="BR426" s="210"/>
      <c r="BS426" s="210"/>
      <c r="BT426" s="210"/>
      <c r="BU426" s="210"/>
      <c r="BV426" s="210"/>
      <c r="BW426" s="209"/>
      <c r="BX426" s="209"/>
      <c r="BY426" s="209"/>
      <c r="BZ426" s="211"/>
      <c r="CA426" s="211"/>
      <c r="CB426" s="211"/>
      <c r="CC426" s="211"/>
      <c r="CD426" s="211"/>
      <c r="CE426" s="211"/>
      <c r="CF426" s="211"/>
      <c r="CG426" s="211"/>
      <c r="CH426" s="211"/>
      <c r="CI426" s="211"/>
      <c r="CJ426" s="211"/>
      <c r="CK426" s="211"/>
      <c r="CL426" s="211"/>
      <c r="CM426" s="211"/>
      <c r="CN426" s="211"/>
      <c r="CO426" s="211"/>
      <c r="CP426" s="211"/>
      <c r="CQ426" s="211"/>
      <c r="CR426" s="211"/>
      <c r="CS426" s="187" t="s">
        <v>5325</v>
      </c>
      <c r="CT426" s="211"/>
      <c r="CU426" s="211"/>
      <c r="CV426" s="211"/>
      <c r="CW426" s="211"/>
      <c r="CX426" s="211"/>
      <c r="CY426" s="211"/>
      <c r="CZ426" s="211"/>
      <c r="DA426" s="211"/>
      <c r="DB426" s="211"/>
      <c r="DC426" s="211"/>
      <c r="DD426" s="211"/>
      <c r="DE426" s="211"/>
      <c r="DF426"/>
      <c r="DG426" s="73"/>
    </row>
    <row r="427" spans="33:111" ht="15.75" hidden="1" customHeight="1">
      <c r="AG427" s="73"/>
      <c r="AH427" s="209"/>
      <c r="AI427" s="209"/>
      <c r="AJ427" s="209"/>
      <c r="AK427" s="209"/>
      <c r="AL427" s="181" t="str">
        <f t="shared" si="12"/>
        <v/>
      </c>
      <c r="AM427" s="181" t="str">
        <f t="shared" si="13"/>
        <v/>
      </c>
      <c r="AN427"/>
      <c r="AO427" s="209"/>
      <c r="AP427" s="148">
        <v>425</v>
      </c>
      <c r="AQ427" s="210"/>
      <c r="AR427" s="210"/>
      <c r="AS427" s="210"/>
      <c r="AT427" s="210"/>
      <c r="AU427" s="210"/>
      <c r="AV427" s="210"/>
      <c r="AW427" s="210"/>
      <c r="AX427" s="210"/>
      <c r="AY427" s="210"/>
      <c r="AZ427" s="210"/>
      <c r="BA427" s="210"/>
      <c r="BB427" s="210"/>
      <c r="BC427" s="210"/>
      <c r="BD427" s="210"/>
      <c r="BE427" s="210"/>
      <c r="BF427" s="210"/>
      <c r="BG427" s="210"/>
      <c r="BH427" s="210"/>
      <c r="BI427" s="210"/>
      <c r="BJ427" s="185" t="s">
        <v>5326</v>
      </c>
      <c r="BK427" s="210"/>
      <c r="BL427" s="210"/>
      <c r="BM427" s="210"/>
      <c r="BN427" s="210"/>
      <c r="BO427" s="210"/>
      <c r="BP427" s="210"/>
      <c r="BQ427" s="210"/>
      <c r="BR427" s="210"/>
      <c r="BS427" s="210"/>
      <c r="BT427" s="210"/>
      <c r="BU427" s="210"/>
      <c r="BV427" s="210"/>
      <c r="BW427" s="209"/>
      <c r="BX427" s="209"/>
      <c r="BY427" s="209"/>
      <c r="BZ427" s="211"/>
      <c r="CA427" s="211"/>
      <c r="CB427" s="211"/>
      <c r="CC427" s="211"/>
      <c r="CD427" s="211"/>
      <c r="CE427" s="211"/>
      <c r="CF427" s="211"/>
      <c r="CG427" s="211"/>
      <c r="CH427" s="211"/>
      <c r="CI427" s="211"/>
      <c r="CJ427" s="211"/>
      <c r="CK427" s="211"/>
      <c r="CL427" s="211"/>
      <c r="CM427" s="211"/>
      <c r="CN427" s="211"/>
      <c r="CO427" s="211"/>
      <c r="CP427" s="211"/>
      <c r="CQ427" s="211"/>
      <c r="CR427" s="211"/>
      <c r="CS427" s="187" t="s">
        <v>5327</v>
      </c>
      <c r="CT427" s="211"/>
      <c r="CU427" s="211"/>
      <c r="CV427" s="211"/>
      <c r="CW427" s="211"/>
      <c r="CX427" s="211"/>
      <c r="CY427" s="211"/>
      <c r="CZ427" s="211"/>
      <c r="DA427" s="211"/>
      <c r="DB427" s="211"/>
      <c r="DC427" s="211"/>
      <c r="DD427" s="211"/>
      <c r="DE427" s="211"/>
      <c r="DF427"/>
      <c r="DG427" s="73"/>
    </row>
    <row r="428" spans="33:111" ht="15.75" hidden="1" customHeight="1">
      <c r="AG428" s="73"/>
      <c r="AH428" s="209"/>
      <c r="AI428" s="209"/>
      <c r="AJ428" s="209"/>
      <c r="AK428" s="209"/>
      <c r="AL428" s="181" t="str">
        <f t="shared" si="12"/>
        <v/>
      </c>
      <c r="AM428" s="181" t="str">
        <f t="shared" si="13"/>
        <v/>
      </c>
      <c r="AN428"/>
      <c r="AO428" s="209"/>
      <c r="AP428" s="148">
        <v>426</v>
      </c>
      <c r="AQ428" s="210"/>
      <c r="AR428" s="210"/>
      <c r="AS428" s="210"/>
      <c r="AT428" s="210"/>
      <c r="AU428" s="210"/>
      <c r="AV428" s="210"/>
      <c r="AW428" s="210"/>
      <c r="AX428" s="210"/>
      <c r="AY428" s="210"/>
      <c r="AZ428" s="210"/>
      <c r="BA428" s="210"/>
      <c r="BB428" s="210"/>
      <c r="BC428" s="210"/>
      <c r="BD428" s="210"/>
      <c r="BE428" s="210"/>
      <c r="BF428" s="210"/>
      <c r="BG428" s="210"/>
      <c r="BH428" s="210"/>
      <c r="BI428" s="210"/>
      <c r="BJ428" s="185" t="s">
        <v>5328</v>
      </c>
      <c r="BK428" s="210"/>
      <c r="BL428" s="210"/>
      <c r="BM428" s="210"/>
      <c r="BN428" s="210"/>
      <c r="BO428" s="210"/>
      <c r="BP428" s="210"/>
      <c r="BQ428" s="210"/>
      <c r="BR428" s="210"/>
      <c r="BS428" s="210"/>
      <c r="BT428" s="210"/>
      <c r="BU428" s="210"/>
      <c r="BV428" s="210"/>
      <c r="BW428" s="209"/>
      <c r="BX428" s="209"/>
      <c r="BY428" s="209"/>
      <c r="BZ428" s="211"/>
      <c r="CA428" s="211"/>
      <c r="CB428" s="211"/>
      <c r="CC428" s="211"/>
      <c r="CD428" s="211"/>
      <c r="CE428" s="211"/>
      <c r="CF428" s="211"/>
      <c r="CG428" s="211"/>
      <c r="CH428" s="211"/>
      <c r="CI428" s="211"/>
      <c r="CJ428" s="211"/>
      <c r="CK428" s="211"/>
      <c r="CL428" s="211"/>
      <c r="CM428" s="211"/>
      <c r="CN428" s="211"/>
      <c r="CO428" s="211"/>
      <c r="CP428" s="211"/>
      <c r="CQ428" s="211"/>
      <c r="CR428" s="211"/>
      <c r="CS428" s="187" t="s">
        <v>5329</v>
      </c>
      <c r="CT428" s="211"/>
      <c r="CU428" s="211"/>
      <c r="CV428" s="211"/>
      <c r="CW428" s="211"/>
      <c r="CX428" s="211"/>
      <c r="CY428" s="211"/>
      <c r="CZ428" s="211"/>
      <c r="DA428" s="211"/>
      <c r="DB428" s="211"/>
      <c r="DC428" s="211"/>
      <c r="DD428" s="211"/>
      <c r="DE428" s="211"/>
      <c r="DF428"/>
      <c r="DG428" s="73"/>
    </row>
    <row r="429" spans="33:111" ht="15.75" hidden="1" customHeight="1">
      <c r="AG429" s="73"/>
      <c r="AH429" s="209"/>
      <c r="AI429" s="209"/>
      <c r="AJ429" s="209"/>
      <c r="AK429" s="209"/>
      <c r="AL429" s="181" t="str">
        <f t="shared" si="12"/>
        <v/>
      </c>
      <c r="AM429" s="181" t="str">
        <f t="shared" si="13"/>
        <v/>
      </c>
      <c r="AN429"/>
      <c r="AO429" s="209"/>
      <c r="AP429" s="148">
        <v>427</v>
      </c>
      <c r="AQ429" s="210"/>
      <c r="AR429" s="210"/>
      <c r="AS429" s="210"/>
      <c r="AT429" s="210"/>
      <c r="AU429" s="210"/>
      <c r="AV429" s="210"/>
      <c r="AW429" s="210"/>
      <c r="AX429" s="210"/>
      <c r="AY429" s="210"/>
      <c r="AZ429" s="210"/>
      <c r="BA429" s="210"/>
      <c r="BB429" s="210"/>
      <c r="BC429" s="210"/>
      <c r="BD429" s="210"/>
      <c r="BE429" s="210"/>
      <c r="BF429" s="210"/>
      <c r="BG429" s="210"/>
      <c r="BH429" s="210"/>
      <c r="BI429" s="210"/>
      <c r="BJ429" s="185" t="s">
        <v>5330</v>
      </c>
      <c r="BK429" s="210"/>
      <c r="BL429" s="210"/>
      <c r="BM429" s="210"/>
      <c r="BN429" s="210"/>
      <c r="BO429" s="210"/>
      <c r="BP429" s="210"/>
      <c r="BQ429" s="210"/>
      <c r="BR429" s="210"/>
      <c r="BS429" s="210"/>
      <c r="BT429" s="210"/>
      <c r="BU429" s="210"/>
      <c r="BV429" s="210"/>
      <c r="BW429" s="209"/>
      <c r="BX429" s="209"/>
      <c r="BY429" s="209"/>
      <c r="BZ429" s="211"/>
      <c r="CA429" s="211"/>
      <c r="CB429" s="211"/>
      <c r="CC429" s="211"/>
      <c r="CD429" s="211"/>
      <c r="CE429" s="211"/>
      <c r="CF429" s="211"/>
      <c r="CG429" s="211"/>
      <c r="CH429" s="211"/>
      <c r="CI429" s="211"/>
      <c r="CJ429" s="211"/>
      <c r="CK429" s="211"/>
      <c r="CL429" s="211"/>
      <c r="CM429" s="211"/>
      <c r="CN429" s="211"/>
      <c r="CO429" s="211"/>
      <c r="CP429" s="211"/>
      <c r="CQ429" s="211"/>
      <c r="CR429" s="211"/>
      <c r="CS429" s="187" t="s">
        <v>5331</v>
      </c>
      <c r="CT429" s="211"/>
      <c r="CU429" s="211"/>
      <c r="CV429" s="211"/>
      <c r="CW429" s="211"/>
      <c r="CX429" s="211"/>
      <c r="CY429" s="211"/>
      <c r="CZ429" s="211"/>
      <c r="DA429" s="211"/>
      <c r="DB429" s="211"/>
      <c r="DC429" s="211"/>
      <c r="DD429" s="211"/>
      <c r="DE429" s="211"/>
      <c r="DF429"/>
      <c r="DG429" s="73"/>
    </row>
    <row r="430" spans="33:111" ht="15.75" hidden="1" customHeight="1">
      <c r="AG430" s="73"/>
      <c r="AH430" s="209"/>
      <c r="AI430" s="209"/>
      <c r="AJ430" s="209"/>
      <c r="AK430" s="209"/>
      <c r="AL430" s="181" t="str">
        <f t="shared" si="12"/>
        <v/>
      </c>
      <c r="AM430" s="181" t="str">
        <f t="shared" si="13"/>
        <v/>
      </c>
      <c r="AN430"/>
      <c r="AO430" s="209"/>
      <c r="AP430" s="148">
        <v>428</v>
      </c>
      <c r="AQ430" s="210"/>
      <c r="AR430" s="210"/>
      <c r="AS430" s="210"/>
      <c r="AT430" s="210"/>
      <c r="AU430" s="210"/>
      <c r="AV430" s="210"/>
      <c r="AW430" s="210"/>
      <c r="AX430" s="210"/>
      <c r="AY430" s="210"/>
      <c r="AZ430" s="210"/>
      <c r="BA430" s="210"/>
      <c r="BB430" s="210"/>
      <c r="BC430" s="210"/>
      <c r="BD430" s="210"/>
      <c r="BE430" s="210"/>
      <c r="BF430" s="210"/>
      <c r="BG430" s="210"/>
      <c r="BH430" s="210"/>
      <c r="BI430" s="210"/>
      <c r="BJ430" s="185" t="s">
        <v>5332</v>
      </c>
      <c r="BK430" s="210"/>
      <c r="BL430" s="210"/>
      <c r="BM430" s="210"/>
      <c r="BN430" s="210"/>
      <c r="BO430" s="210"/>
      <c r="BP430" s="210"/>
      <c r="BQ430" s="210"/>
      <c r="BR430" s="210"/>
      <c r="BS430" s="210"/>
      <c r="BT430" s="210"/>
      <c r="BU430" s="210"/>
      <c r="BV430" s="210"/>
      <c r="BW430" s="209"/>
      <c r="BX430" s="209"/>
      <c r="BY430" s="209"/>
      <c r="BZ430" s="211"/>
      <c r="CA430" s="211"/>
      <c r="CB430" s="211"/>
      <c r="CC430" s="211"/>
      <c r="CD430" s="211"/>
      <c r="CE430" s="211"/>
      <c r="CF430" s="211"/>
      <c r="CG430" s="211"/>
      <c r="CH430" s="211"/>
      <c r="CI430" s="211"/>
      <c r="CJ430" s="211"/>
      <c r="CK430" s="211"/>
      <c r="CL430" s="211"/>
      <c r="CM430" s="211"/>
      <c r="CN430" s="211"/>
      <c r="CO430" s="211"/>
      <c r="CP430" s="211"/>
      <c r="CQ430" s="211"/>
      <c r="CR430" s="211"/>
      <c r="CS430" s="187" t="s">
        <v>5333</v>
      </c>
      <c r="CT430" s="211"/>
      <c r="CU430" s="211"/>
      <c r="CV430" s="211"/>
      <c r="CW430" s="211"/>
      <c r="CX430" s="211"/>
      <c r="CY430" s="211"/>
      <c r="CZ430" s="211"/>
      <c r="DA430" s="211"/>
      <c r="DB430" s="211"/>
      <c r="DC430" s="211"/>
      <c r="DD430" s="211"/>
      <c r="DE430" s="211"/>
      <c r="DF430"/>
      <c r="DG430" s="73"/>
    </row>
    <row r="431" spans="33:111" ht="15.75" hidden="1" customHeight="1">
      <c r="AG431" s="73"/>
      <c r="AH431" s="209"/>
      <c r="AI431" s="209"/>
      <c r="AJ431" s="209"/>
      <c r="AK431" s="209"/>
      <c r="AL431" s="181" t="str">
        <f t="shared" si="12"/>
        <v/>
      </c>
      <c r="AM431" s="181" t="str">
        <f t="shared" si="13"/>
        <v/>
      </c>
      <c r="AN431"/>
      <c r="AO431" s="209"/>
      <c r="AP431" s="148">
        <v>429</v>
      </c>
      <c r="AQ431" s="210"/>
      <c r="AR431" s="210"/>
      <c r="AS431" s="210"/>
      <c r="AT431" s="210"/>
      <c r="AU431" s="210"/>
      <c r="AV431" s="210"/>
      <c r="AW431" s="210"/>
      <c r="AX431" s="210"/>
      <c r="AY431" s="210"/>
      <c r="AZ431" s="210"/>
      <c r="BA431" s="210"/>
      <c r="BB431" s="210"/>
      <c r="BC431" s="210"/>
      <c r="BD431" s="210"/>
      <c r="BE431" s="210"/>
      <c r="BF431" s="210"/>
      <c r="BG431" s="210"/>
      <c r="BH431" s="210"/>
      <c r="BI431" s="210"/>
      <c r="BJ431" s="185" t="s">
        <v>5334</v>
      </c>
      <c r="BK431" s="210"/>
      <c r="BL431" s="210"/>
      <c r="BM431" s="210"/>
      <c r="BN431" s="210"/>
      <c r="BO431" s="210"/>
      <c r="BP431" s="210"/>
      <c r="BQ431" s="210"/>
      <c r="BR431" s="210"/>
      <c r="BS431" s="210"/>
      <c r="BT431" s="210"/>
      <c r="BU431" s="210"/>
      <c r="BV431" s="210"/>
      <c r="BW431" s="209"/>
      <c r="BX431" s="209"/>
      <c r="BY431" s="209"/>
      <c r="BZ431" s="211"/>
      <c r="CA431" s="211"/>
      <c r="CB431" s="211"/>
      <c r="CC431" s="211"/>
      <c r="CD431" s="211"/>
      <c r="CE431" s="211"/>
      <c r="CF431" s="211"/>
      <c r="CG431" s="211"/>
      <c r="CH431" s="211"/>
      <c r="CI431" s="211"/>
      <c r="CJ431" s="211"/>
      <c r="CK431" s="211"/>
      <c r="CL431" s="211"/>
      <c r="CM431" s="211"/>
      <c r="CN431" s="211"/>
      <c r="CO431" s="211"/>
      <c r="CP431" s="211"/>
      <c r="CQ431" s="211"/>
      <c r="CR431" s="211"/>
      <c r="CS431" s="187" t="s">
        <v>5335</v>
      </c>
      <c r="CT431" s="211"/>
      <c r="CU431" s="211"/>
      <c r="CV431" s="211"/>
      <c r="CW431" s="211"/>
      <c r="CX431" s="211"/>
      <c r="CY431" s="211"/>
      <c r="CZ431" s="211"/>
      <c r="DA431" s="211"/>
      <c r="DB431" s="211"/>
      <c r="DC431" s="211"/>
      <c r="DD431" s="211"/>
      <c r="DE431" s="211"/>
      <c r="DF431"/>
      <c r="DG431" s="73"/>
    </row>
    <row r="432" spans="33:111" ht="15.75" hidden="1" customHeight="1">
      <c r="AG432" s="73"/>
      <c r="AH432" s="209"/>
      <c r="AI432" s="209"/>
      <c r="AJ432" s="209"/>
      <c r="AK432" s="209"/>
      <c r="AL432" s="181" t="str">
        <f t="shared" si="12"/>
        <v/>
      </c>
      <c r="AM432" s="181" t="str">
        <f t="shared" si="13"/>
        <v/>
      </c>
      <c r="AN432"/>
      <c r="AO432" s="209"/>
      <c r="AP432" s="148">
        <v>430</v>
      </c>
      <c r="AQ432" s="210"/>
      <c r="AR432" s="210"/>
      <c r="AS432" s="210"/>
      <c r="AT432" s="210"/>
      <c r="AU432" s="210"/>
      <c r="AV432" s="210"/>
      <c r="AW432" s="210"/>
      <c r="AX432" s="210"/>
      <c r="AY432" s="210"/>
      <c r="AZ432" s="210"/>
      <c r="BA432" s="210"/>
      <c r="BB432" s="210"/>
      <c r="BC432" s="210"/>
      <c r="BD432" s="210"/>
      <c r="BE432" s="210"/>
      <c r="BF432" s="210"/>
      <c r="BG432" s="210"/>
      <c r="BH432" s="210"/>
      <c r="BI432" s="210"/>
      <c r="BJ432" s="185" t="s">
        <v>5336</v>
      </c>
      <c r="BK432" s="210"/>
      <c r="BL432" s="210"/>
      <c r="BM432" s="210"/>
      <c r="BN432" s="210"/>
      <c r="BO432" s="210"/>
      <c r="BP432" s="210"/>
      <c r="BQ432" s="210"/>
      <c r="BR432" s="210"/>
      <c r="BS432" s="210"/>
      <c r="BT432" s="210"/>
      <c r="BU432" s="210"/>
      <c r="BV432" s="210"/>
      <c r="BW432" s="209"/>
      <c r="BX432" s="209"/>
      <c r="BY432" s="209"/>
      <c r="BZ432" s="211"/>
      <c r="CA432" s="211"/>
      <c r="CB432" s="211"/>
      <c r="CC432" s="211"/>
      <c r="CD432" s="211"/>
      <c r="CE432" s="211"/>
      <c r="CF432" s="211"/>
      <c r="CG432" s="211"/>
      <c r="CH432" s="211"/>
      <c r="CI432" s="211"/>
      <c r="CJ432" s="211"/>
      <c r="CK432" s="211"/>
      <c r="CL432" s="211"/>
      <c r="CM432" s="211"/>
      <c r="CN432" s="211"/>
      <c r="CO432" s="211"/>
      <c r="CP432" s="211"/>
      <c r="CQ432" s="211"/>
      <c r="CR432" s="211"/>
      <c r="CS432" s="187" t="s">
        <v>5337</v>
      </c>
      <c r="CT432" s="211"/>
      <c r="CU432" s="211"/>
      <c r="CV432" s="211"/>
      <c r="CW432" s="211"/>
      <c r="CX432" s="211"/>
      <c r="CY432" s="211"/>
      <c r="CZ432" s="211"/>
      <c r="DA432" s="211"/>
      <c r="DB432" s="211"/>
      <c r="DC432" s="211"/>
      <c r="DD432" s="211"/>
      <c r="DE432" s="211"/>
      <c r="DF432"/>
      <c r="DG432" s="73"/>
    </row>
    <row r="433" spans="33:111" ht="15.75" hidden="1" customHeight="1">
      <c r="AG433" s="73"/>
      <c r="AH433" s="209"/>
      <c r="AI433" s="209"/>
      <c r="AJ433" s="209"/>
      <c r="AK433" s="209"/>
      <c r="AL433" s="181" t="str">
        <f t="shared" si="12"/>
        <v/>
      </c>
      <c r="AM433" s="181" t="str">
        <f t="shared" si="13"/>
        <v/>
      </c>
      <c r="AN433"/>
      <c r="AO433" s="209"/>
      <c r="AP433" s="148">
        <v>431</v>
      </c>
      <c r="AQ433" s="210"/>
      <c r="AR433" s="210"/>
      <c r="AS433" s="210"/>
      <c r="AT433" s="210"/>
      <c r="AU433" s="210"/>
      <c r="AV433" s="210"/>
      <c r="AW433" s="210"/>
      <c r="AX433" s="210"/>
      <c r="AY433" s="210"/>
      <c r="AZ433" s="210"/>
      <c r="BA433" s="210"/>
      <c r="BB433" s="210"/>
      <c r="BC433" s="210"/>
      <c r="BD433" s="210"/>
      <c r="BE433" s="210"/>
      <c r="BF433" s="210"/>
      <c r="BG433" s="210"/>
      <c r="BH433" s="210"/>
      <c r="BI433" s="210"/>
      <c r="BJ433" s="185" t="s">
        <v>5338</v>
      </c>
      <c r="BK433" s="210"/>
      <c r="BL433" s="210"/>
      <c r="BM433" s="210"/>
      <c r="BN433" s="210"/>
      <c r="BO433" s="210"/>
      <c r="BP433" s="210"/>
      <c r="BQ433" s="210"/>
      <c r="BR433" s="210"/>
      <c r="BS433" s="210"/>
      <c r="BT433" s="210"/>
      <c r="BU433" s="210"/>
      <c r="BV433" s="210"/>
      <c r="BW433" s="209"/>
      <c r="BX433" s="209"/>
      <c r="BY433" s="209"/>
      <c r="BZ433" s="211"/>
      <c r="CA433" s="211"/>
      <c r="CB433" s="211"/>
      <c r="CC433" s="211"/>
      <c r="CD433" s="211"/>
      <c r="CE433" s="211"/>
      <c r="CF433" s="211"/>
      <c r="CG433" s="211"/>
      <c r="CH433" s="211"/>
      <c r="CI433" s="211"/>
      <c r="CJ433" s="211"/>
      <c r="CK433" s="211"/>
      <c r="CL433" s="211"/>
      <c r="CM433" s="211"/>
      <c r="CN433" s="211"/>
      <c r="CO433" s="211"/>
      <c r="CP433" s="211"/>
      <c r="CQ433" s="211"/>
      <c r="CR433" s="211"/>
      <c r="CS433" s="187" t="s">
        <v>5339</v>
      </c>
      <c r="CT433" s="211"/>
      <c r="CU433" s="211"/>
      <c r="CV433" s="211"/>
      <c r="CW433" s="211"/>
      <c r="CX433" s="211"/>
      <c r="CY433" s="211"/>
      <c r="CZ433" s="211"/>
      <c r="DA433" s="211"/>
      <c r="DB433" s="211"/>
      <c r="DC433" s="211"/>
      <c r="DD433" s="211"/>
      <c r="DE433" s="211"/>
      <c r="DF433"/>
      <c r="DG433" s="73"/>
    </row>
    <row r="434" spans="33:111" ht="15.75" hidden="1" customHeight="1">
      <c r="AG434" s="73"/>
      <c r="AH434" s="209"/>
      <c r="AI434" s="209"/>
      <c r="AJ434" s="209"/>
      <c r="AK434" s="209"/>
      <c r="AL434" s="181" t="str">
        <f t="shared" si="12"/>
        <v/>
      </c>
      <c r="AM434" s="181" t="str">
        <f t="shared" si="13"/>
        <v/>
      </c>
      <c r="AN434"/>
      <c r="AO434" s="209"/>
      <c r="AP434" s="148">
        <v>432</v>
      </c>
      <c r="AQ434" s="210"/>
      <c r="AR434" s="210"/>
      <c r="AS434" s="210"/>
      <c r="AT434" s="210"/>
      <c r="AU434" s="210"/>
      <c r="AV434" s="210"/>
      <c r="AW434" s="210"/>
      <c r="AX434" s="210"/>
      <c r="AY434" s="210"/>
      <c r="AZ434" s="210"/>
      <c r="BA434" s="210"/>
      <c r="BB434" s="210"/>
      <c r="BC434" s="210"/>
      <c r="BD434" s="210"/>
      <c r="BE434" s="210"/>
      <c r="BF434" s="210"/>
      <c r="BG434" s="210"/>
      <c r="BH434" s="210"/>
      <c r="BI434" s="210"/>
      <c r="BJ434" s="185" t="s">
        <v>5340</v>
      </c>
      <c r="BK434" s="210"/>
      <c r="BL434" s="210"/>
      <c r="BM434" s="210"/>
      <c r="BN434" s="210"/>
      <c r="BO434" s="210"/>
      <c r="BP434" s="210"/>
      <c r="BQ434" s="210"/>
      <c r="BR434" s="210"/>
      <c r="BS434" s="210"/>
      <c r="BT434" s="210"/>
      <c r="BU434" s="210"/>
      <c r="BV434" s="210"/>
      <c r="BW434" s="209"/>
      <c r="BX434" s="209"/>
      <c r="BY434" s="209"/>
      <c r="BZ434" s="211"/>
      <c r="CA434" s="211"/>
      <c r="CB434" s="211"/>
      <c r="CC434" s="211"/>
      <c r="CD434" s="211"/>
      <c r="CE434" s="211"/>
      <c r="CF434" s="211"/>
      <c r="CG434" s="211"/>
      <c r="CH434" s="211"/>
      <c r="CI434" s="211"/>
      <c r="CJ434" s="211"/>
      <c r="CK434" s="211"/>
      <c r="CL434" s="211"/>
      <c r="CM434" s="211"/>
      <c r="CN434" s="211"/>
      <c r="CO434" s="211"/>
      <c r="CP434" s="211"/>
      <c r="CQ434" s="211"/>
      <c r="CR434" s="211"/>
      <c r="CS434" s="187" t="s">
        <v>5341</v>
      </c>
      <c r="CT434" s="211"/>
      <c r="CU434" s="211"/>
      <c r="CV434" s="211"/>
      <c r="CW434" s="211"/>
      <c r="CX434" s="211"/>
      <c r="CY434" s="211"/>
      <c r="CZ434" s="211"/>
      <c r="DA434" s="211"/>
      <c r="DB434" s="211"/>
      <c r="DC434" s="211"/>
      <c r="DD434" s="211"/>
      <c r="DE434" s="211"/>
      <c r="DF434"/>
      <c r="DG434" s="73"/>
    </row>
    <row r="435" spans="33:111" ht="15.75" hidden="1" customHeight="1">
      <c r="AG435" s="73"/>
      <c r="AH435" s="209"/>
      <c r="AI435" s="209"/>
      <c r="AJ435" s="209"/>
      <c r="AK435" s="209"/>
      <c r="AL435" s="181" t="str">
        <f t="shared" si="12"/>
        <v/>
      </c>
      <c r="AM435" s="181" t="str">
        <f t="shared" si="13"/>
        <v/>
      </c>
      <c r="AN435"/>
      <c r="AO435" s="209"/>
      <c r="AP435" s="148">
        <v>433</v>
      </c>
      <c r="AQ435" s="210"/>
      <c r="AR435" s="210"/>
      <c r="AS435" s="210"/>
      <c r="AT435" s="210"/>
      <c r="AU435" s="210"/>
      <c r="AV435" s="210"/>
      <c r="AW435" s="210"/>
      <c r="AX435" s="210"/>
      <c r="AY435" s="210"/>
      <c r="AZ435" s="210"/>
      <c r="BA435" s="210"/>
      <c r="BB435" s="210"/>
      <c r="BC435" s="210"/>
      <c r="BD435" s="210"/>
      <c r="BE435" s="210"/>
      <c r="BF435" s="210"/>
      <c r="BG435" s="210"/>
      <c r="BH435" s="210"/>
      <c r="BI435" s="210"/>
      <c r="BJ435" s="185" t="s">
        <v>5342</v>
      </c>
      <c r="BK435" s="210"/>
      <c r="BL435" s="210"/>
      <c r="BM435" s="210"/>
      <c r="BN435" s="210"/>
      <c r="BO435" s="210"/>
      <c r="BP435" s="210"/>
      <c r="BQ435" s="210"/>
      <c r="BR435" s="210"/>
      <c r="BS435" s="210"/>
      <c r="BT435" s="210"/>
      <c r="BU435" s="210"/>
      <c r="BV435" s="210"/>
      <c r="BW435" s="209"/>
      <c r="BX435" s="209"/>
      <c r="BY435" s="209"/>
      <c r="BZ435" s="211"/>
      <c r="CA435" s="211"/>
      <c r="CB435" s="211"/>
      <c r="CC435" s="211"/>
      <c r="CD435" s="211"/>
      <c r="CE435" s="211"/>
      <c r="CF435" s="211"/>
      <c r="CG435" s="211"/>
      <c r="CH435" s="211"/>
      <c r="CI435" s="211"/>
      <c r="CJ435" s="211"/>
      <c r="CK435" s="211"/>
      <c r="CL435" s="211"/>
      <c r="CM435" s="211"/>
      <c r="CN435" s="211"/>
      <c r="CO435" s="211"/>
      <c r="CP435" s="211"/>
      <c r="CQ435" s="211"/>
      <c r="CR435" s="211"/>
      <c r="CS435" s="187" t="s">
        <v>5343</v>
      </c>
      <c r="CT435" s="211"/>
      <c r="CU435" s="211"/>
      <c r="CV435" s="211"/>
      <c r="CW435" s="211"/>
      <c r="CX435" s="211"/>
      <c r="CY435" s="211"/>
      <c r="CZ435" s="211"/>
      <c r="DA435" s="211"/>
      <c r="DB435" s="211"/>
      <c r="DC435" s="211"/>
      <c r="DD435" s="211"/>
      <c r="DE435" s="211"/>
      <c r="DF435"/>
      <c r="DG435" s="73"/>
    </row>
    <row r="436" spans="33:111" ht="15.75" hidden="1" customHeight="1">
      <c r="AG436" s="73"/>
      <c r="AH436" s="209"/>
      <c r="AI436" s="209"/>
      <c r="AJ436" s="209"/>
      <c r="AK436" s="209"/>
      <c r="AL436" s="181" t="str">
        <f t="shared" si="12"/>
        <v/>
      </c>
      <c r="AM436" s="181" t="str">
        <f t="shared" si="13"/>
        <v/>
      </c>
      <c r="AN436"/>
      <c r="AO436" s="209"/>
      <c r="AP436" s="148">
        <v>434</v>
      </c>
      <c r="AQ436" s="210"/>
      <c r="AR436" s="210"/>
      <c r="AS436" s="210"/>
      <c r="AT436" s="210"/>
      <c r="AU436" s="210"/>
      <c r="AV436" s="210"/>
      <c r="AW436" s="210"/>
      <c r="AX436" s="210"/>
      <c r="AY436" s="210"/>
      <c r="AZ436" s="210"/>
      <c r="BA436" s="210"/>
      <c r="BB436" s="210"/>
      <c r="BC436" s="210"/>
      <c r="BD436" s="210"/>
      <c r="BE436" s="210"/>
      <c r="BF436" s="210"/>
      <c r="BG436" s="210"/>
      <c r="BH436" s="210"/>
      <c r="BI436" s="210"/>
      <c r="BJ436" s="185" t="s">
        <v>5344</v>
      </c>
      <c r="BK436" s="210"/>
      <c r="BL436" s="210"/>
      <c r="BM436" s="210"/>
      <c r="BN436" s="210"/>
      <c r="BO436" s="210"/>
      <c r="BP436" s="210"/>
      <c r="BQ436" s="210"/>
      <c r="BR436" s="210"/>
      <c r="BS436" s="210"/>
      <c r="BT436" s="210"/>
      <c r="BU436" s="210"/>
      <c r="BV436" s="210"/>
      <c r="BW436" s="209"/>
      <c r="BX436" s="209"/>
      <c r="BY436" s="209"/>
      <c r="BZ436" s="211"/>
      <c r="CA436" s="211"/>
      <c r="CB436" s="211"/>
      <c r="CC436" s="211"/>
      <c r="CD436" s="211"/>
      <c r="CE436" s="211"/>
      <c r="CF436" s="211"/>
      <c r="CG436" s="211"/>
      <c r="CH436" s="211"/>
      <c r="CI436" s="211"/>
      <c r="CJ436" s="211"/>
      <c r="CK436" s="211"/>
      <c r="CL436" s="211"/>
      <c r="CM436" s="211"/>
      <c r="CN436" s="211"/>
      <c r="CO436" s="211"/>
      <c r="CP436" s="211"/>
      <c r="CQ436" s="211"/>
      <c r="CR436" s="211"/>
      <c r="CS436" s="187" t="s">
        <v>5345</v>
      </c>
      <c r="CT436" s="211"/>
      <c r="CU436" s="211"/>
      <c r="CV436" s="211"/>
      <c r="CW436" s="211"/>
      <c r="CX436" s="211"/>
      <c r="CY436" s="211"/>
      <c r="CZ436" s="211"/>
      <c r="DA436" s="211"/>
      <c r="DB436" s="211"/>
      <c r="DC436" s="211"/>
      <c r="DD436" s="211"/>
      <c r="DE436" s="211"/>
      <c r="DF436"/>
      <c r="DG436" s="73"/>
    </row>
    <row r="437" spans="33:111" ht="15.75" hidden="1" customHeight="1">
      <c r="AG437" s="73"/>
      <c r="AH437" s="209"/>
      <c r="AI437" s="209"/>
      <c r="AJ437" s="209"/>
      <c r="AK437" s="209"/>
      <c r="AL437" s="181" t="str">
        <f t="shared" si="12"/>
        <v/>
      </c>
      <c r="AM437" s="181" t="str">
        <f t="shared" si="13"/>
        <v/>
      </c>
      <c r="AN437"/>
      <c r="AO437" s="209"/>
      <c r="AP437" s="148">
        <v>435</v>
      </c>
      <c r="AQ437" s="210"/>
      <c r="AR437" s="210"/>
      <c r="AS437" s="210"/>
      <c r="AT437" s="210"/>
      <c r="AU437" s="210"/>
      <c r="AV437" s="210"/>
      <c r="AW437" s="210"/>
      <c r="AX437" s="210"/>
      <c r="AY437" s="210"/>
      <c r="AZ437" s="210"/>
      <c r="BA437" s="210"/>
      <c r="BB437" s="210"/>
      <c r="BC437" s="210"/>
      <c r="BD437" s="210"/>
      <c r="BE437" s="210"/>
      <c r="BF437" s="210"/>
      <c r="BG437" s="210"/>
      <c r="BH437" s="210"/>
      <c r="BI437" s="210"/>
      <c r="BJ437" s="185" t="s">
        <v>5346</v>
      </c>
      <c r="BK437" s="210"/>
      <c r="BL437" s="210"/>
      <c r="BM437" s="210"/>
      <c r="BN437" s="210"/>
      <c r="BO437" s="210"/>
      <c r="BP437" s="210"/>
      <c r="BQ437" s="210"/>
      <c r="BR437" s="210"/>
      <c r="BS437" s="210"/>
      <c r="BT437" s="210"/>
      <c r="BU437" s="210"/>
      <c r="BV437" s="210"/>
      <c r="BW437" s="209"/>
      <c r="BX437" s="209"/>
      <c r="BY437" s="209"/>
      <c r="BZ437" s="211"/>
      <c r="CA437" s="211"/>
      <c r="CB437" s="211"/>
      <c r="CC437" s="211"/>
      <c r="CD437" s="211"/>
      <c r="CE437" s="211"/>
      <c r="CF437" s="211"/>
      <c r="CG437" s="211"/>
      <c r="CH437" s="211"/>
      <c r="CI437" s="211"/>
      <c r="CJ437" s="211"/>
      <c r="CK437" s="211"/>
      <c r="CL437" s="211"/>
      <c r="CM437" s="211"/>
      <c r="CN437" s="211"/>
      <c r="CO437" s="211"/>
      <c r="CP437" s="211"/>
      <c r="CQ437" s="211"/>
      <c r="CR437" s="211"/>
      <c r="CS437" s="187" t="s">
        <v>5347</v>
      </c>
      <c r="CT437" s="211"/>
      <c r="CU437" s="211"/>
      <c r="CV437" s="211"/>
      <c r="CW437" s="211"/>
      <c r="CX437" s="211"/>
      <c r="CY437" s="211"/>
      <c r="CZ437" s="211"/>
      <c r="DA437" s="211"/>
      <c r="DB437" s="211"/>
      <c r="DC437" s="211"/>
      <c r="DD437" s="211"/>
      <c r="DE437" s="211"/>
      <c r="DF437"/>
      <c r="DG437" s="73"/>
    </row>
    <row r="438" spans="33:111" ht="15.75" hidden="1" customHeight="1">
      <c r="AG438" s="73"/>
      <c r="AH438" s="209"/>
      <c r="AI438" s="209"/>
      <c r="AJ438" s="209"/>
      <c r="AK438" s="209"/>
      <c r="AL438" s="181" t="str">
        <f t="shared" si="12"/>
        <v/>
      </c>
      <c r="AM438" s="181" t="str">
        <f t="shared" si="13"/>
        <v/>
      </c>
      <c r="AN438"/>
      <c r="AO438" s="209"/>
      <c r="AP438" s="148">
        <v>436</v>
      </c>
      <c r="AQ438" s="210"/>
      <c r="AR438" s="210"/>
      <c r="AS438" s="210"/>
      <c r="AT438" s="210"/>
      <c r="AU438" s="210"/>
      <c r="AV438" s="210"/>
      <c r="AW438" s="210"/>
      <c r="AX438" s="210"/>
      <c r="AY438" s="210"/>
      <c r="AZ438" s="210"/>
      <c r="BA438" s="210"/>
      <c r="BB438" s="210"/>
      <c r="BC438" s="210"/>
      <c r="BD438" s="210"/>
      <c r="BE438" s="210"/>
      <c r="BF438" s="210"/>
      <c r="BG438" s="210"/>
      <c r="BH438" s="210"/>
      <c r="BI438" s="210"/>
      <c r="BJ438" s="185" t="s">
        <v>5348</v>
      </c>
      <c r="BK438" s="210"/>
      <c r="BL438" s="210"/>
      <c r="BM438" s="210"/>
      <c r="BN438" s="210"/>
      <c r="BO438" s="210"/>
      <c r="BP438" s="210"/>
      <c r="BQ438" s="210"/>
      <c r="BR438" s="210"/>
      <c r="BS438" s="210"/>
      <c r="BT438" s="210"/>
      <c r="BU438" s="210"/>
      <c r="BV438" s="210"/>
      <c r="BW438" s="209"/>
      <c r="BX438" s="209"/>
      <c r="BY438" s="209"/>
      <c r="BZ438" s="211"/>
      <c r="CA438" s="211"/>
      <c r="CB438" s="211"/>
      <c r="CC438" s="211"/>
      <c r="CD438" s="211"/>
      <c r="CE438" s="211"/>
      <c r="CF438" s="211"/>
      <c r="CG438" s="211"/>
      <c r="CH438" s="211"/>
      <c r="CI438" s="211"/>
      <c r="CJ438" s="211"/>
      <c r="CK438" s="211"/>
      <c r="CL438" s="211"/>
      <c r="CM438" s="211"/>
      <c r="CN438" s="211"/>
      <c r="CO438" s="211"/>
      <c r="CP438" s="211"/>
      <c r="CQ438" s="211"/>
      <c r="CR438" s="211"/>
      <c r="CS438" s="187" t="s">
        <v>5349</v>
      </c>
      <c r="CT438" s="211"/>
      <c r="CU438" s="211"/>
      <c r="CV438" s="211"/>
      <c r="CW438" s="211"/>
      <c r="CX438" s="211"/>
      <c r="CY438" s="211"/>
      <c r="CZ438" s="211"/>
      <c r="DA438" s="211"/>
      <c r="DB438" s="211"/>
      <c r="DC438" s="211"/>
      <c r="DD438" s="211"/>
      <c r="DE438" s="211"/>
      <c r="DF438"/>
      <c r="DG438" s="73"/>
    </row>
    <row r="439" spans="33:111" ht="15.75" hidden="1" customHeight="1">
      <c r="AG439" s="73"/>
      <c r="AH439" s="148"/>
      <c r="AI439" s="148"/>
      <c r="AJ439" s="148"/>
      <c r="AK439" s="148"/>
      <c r="AL439" s="181" t="str">
        <f t="shared" si="12"/>
        <v/>
      </c>
      <c r="AM439" s="181" t="str">
        <f t="shared" si="13"/>
        <v/>
      </c>
      <c r="AN439"/>
      <c r="AO439" s="148"/>
      <c r="AP439" s="148">
        <v>437</v>
      </c>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t="s">
        <v>5350</v>
      </c>
      <c r="BK439" s="185"/>
      <c r="BL439" s="185"/>
      <c r="BM439" s="185"/>
      <c r="BN439" s="185"/>
      <c r="BO439" s="185"/>
      <c r="BP439" s="185"/>
      <c r="BQ439" s="185"/>
      <c r="BR439" s="185"/>
      <c r="BS439" s="185"/>
      <c r="BT439" s="185"/>
      <c r="BU439" s="185"/>
      <c r="BV439" s="185"/>
      <c r="BW439" s="148"/>
      <c r="BX439" s="148"/>
      <c r="BY439" s="148"/>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t="s">
        <v>5351</v>
      </c>
      <c r="CT439" s="187"/>
      <c r="CU439" s="187"/>
      <c r="CV439" s="187"/>
      <c r="CW439" s="187"/>
      <c r="CX439" s="187"/>
      <c r="CY439" s="187"/>
      <c r="CZ439" s="187"/>
      <c r="DA439" s="187"/>
      <c r="DB439" s="187"/>
      <c r="DC439" s="187"/>
      <c r="DD439" s="187"/>
      <c r="DE439" s="187"/>
      <c r="DF439"/>
      <c r="DG439" s="73"/>
    </row>
    <row r="440" spans="33:111" ht="15.75" hidden="1" customHeight="1">
      <c r="AG440" s="73"/>
      <c r="AH440" s="209"/>
      <c r="AI440" s="209"/>
      <c r="AJ440" s="209"/>
      <c r="AK440" s="209"/>
      <c r="AL440" s="181" t="str">
        <f t="shared" si="12"/>
        <v/>
      </c>
      <c r="AM440" s="181" t="str">
        <f t="shared" si="13"/>
        <v/>
      </c>
      <c r="AN440"/>
      <c r="AO440" s="209"/>
      <c r="AP440" s="148">
        <v>438</v>
      </c>
      <c r="AQ440" s="210"/>
      <c r="AR440" s="210"/>
      <c r="AS440" s="210"/>
      <c r="AT440" s="210"/>
      <c r="AU440" s="210"/>
      <c r="AV440" s="210"/>
      <c r="AW440" s="210"/>
      <c r="AX440" s="210"/>
      <c r="AY440" s="210"/>
      <c r="AZ440" s="210"/>
      <c r="BA440" s="210"/>
      <c r="BB440" s="210"/>
      <c r="BC440" s="210"/>
      <c r="BD440" s="210"/>
      <c r="BE440" s="210"/>
      <c r="BF440" s="210"/>
      <c r="BG440" s="210"/>
      <c r="BH440" s="210"/>
      <c r="BI440" s="210"/>
      <c r="BJ440" s="185" t="s">
        <v>5352</v>
      </c>
      <c r="BK440" s="210"/>
      <c r="BL440" s="210"/>
      <c r="BM440" s="210"/>
      <c r="BN440" s="210"/>
      <c r="BO440" s="210"/>
      <c r="BP440" s="210"/>
      <c r="BQ440" s="210"/>
      <c r="BR440" s="210"/>
      <c r="BS440" s="210"/>
      <c r="BT440" s="210"/>
      <c r="BU440" s="210"/>
      <c r="BV440" s="210"/>
      <c r="BW440" s="209"/>
      <c r="BX440" s="209"/>
      <c r="BY440" s="209"/>
      <c r="BZ440" s="211"/>
      <c r="CA440" s="211"/>
      <c r="CB440" s="211"/>
      <c r="CC440" s="211"/>
      <c r="CD440" s="211"/>
      <c r="CE440" s="211"/>
      <c r="CF440" s="211"/>
      <c r="CG440" s="211"/>
      <c r="CH440" s="211"/>
      <c r="CI440" s="211"/>
      <c r="CJ440" s="211"/>
      <c r="CK440" s="211"/>
      <c r="CL440" s="211"/>
      <c r="CM440" s="211"/>
      <c r="CN440" s="211"/>
      <c r="CO440" s="211"/>
      <c r="CP440" s="211"/>
      <c r="CQ440" s="211"/>
      <c r="CR440" s="211"/>
      <c r="CS440" s="187" t="s">
        <v>5353</v>
      </c>
      <c r="CT440" s="211"/>
      <c r="CU440" s="211"/>
      <c r="CV440" s="211"/>
      <c r="CW440" s="211"/>
      <c r="CX440" s="211"/>
      <c r="CY440" s="211"/>
      <c r="CZ440" s="211"/>
      <c r="DA440" s="211"/>
      <c r="DB440" s="211"/>
      <c r="DC440" s="211"/>
      <c r="DD440" s="211"/>
      <c r="DE440" s="211"/>
      <c r="DF440"/>
      <c r="DG440" s="73"/>
    </row>
    <row r="441" spans="33:111" ht="15.75" hidden="1" customHeight="1">
      <c r="AG441" s="73"/>
      <c r="AH441" s="209"/>
      <c r="AI441" s="209"/>
      <c r="AJ441" s="209"/>
      <c r="AK441" s="209"/>
      <c r="AL441" s="181" t="str">
        <f t="shared" si="12"/>
        <v/>
      </c>
      <c r="AM441" s="181" t="str">
        <f t="shared" si="13"/>
        <v/>
      </c>
      <c r="AN441"/>
      <c r="AO441" s="209"/>
      <c r="AP441" s="148">
        <v>439</v>
      </c>
      <c r="AQ441" s="210"/>
      <c r="AR441" s="210"/>
      <c r="AS441" s="210"/>
      <c r="AT441" s="210"/>
      <c r="AU441" s="210"/>
      <c r="AV441" s="210"/>
      <c r="AW441" s="210"/>
      <c r="AX441" s="210"/>
      <c r="AY441" s="210"/>
      <c r="AZ441" s="210"/>
      <c r="BA441" s="210"/>
      <c r="BB441" s="210"/>
      <c r="BC441" s="210"/>
      <c r="BD441" s="210"/>
      <c r="BE441" s="210"/>
      <c r="BF441" s="210"/>
      <c r="BG441" s="210"/>
      <c r="BH441" s="210"/>
      <c r="BI441" s="210"/>
      <c r="BJ441" s="185" t="s">
        <v>5354</v>
      </c>
      <c r="BK441" s="210"/>
      <c r="BL441" s="210"/>
      <c r="BM441" s="210"/>
      <c r="BN441" s="210"/>
      <c r="BO441" s="210"/>
      <c r="BP441" s="210"/>
      <c r="BQ441" s="210"/>
      <c r="BR441" s="210"/>
      <c r="BS441" s="210"/>
      <c r="BT441" s="210"/>
      <c r="BU441" s="210"/>
      <c r="BV441" s="210"/>
      <c r="BW441" s="209"/>
      <c r="BX441" s="209"/>
      <c r="BY441" s="209"/>
      <c r="BZ441" s="211"/>
      <c r="CA441" s="211"/>
      <c r="CB441" s="211"/>
      <c r="CC441" s="211"/>
      <c r="CD441" s="211"/>
      <c r="CE441" s="211"/>
      <c r="CF441" s="211"/>
      <c r="CG441" s="211"/>
      <c r="CH441" s="211"/>
      <c r="CI441" s="211"/>
      <c r="CJ441" s="211"/>
      <c r="CK441" s="211"/>
      <c r="CL441" s="211"/>
      <c r="CM441" s="211"/>
      <c r="CN441" s="211"/>
      <c r="CO441" s="211"/>
      <c r="CP441" s="211"/>
      <c r="CQ441" s="211"/>
      <c r="CR441" s="211"/>
      <c r="CS441" s="187" t="s">
        <v>5355</v>
      </c>
      <c r="CT441" s="211"/>
      <c r="CU441" s="211"/>
      <c r="CV441" s="211"/>
      <c r="CW441" s="211"/>
      <c r="CX441" s="211"/>
      <c r="CY441" s="211"/>
      <c r="CZ441" s="211"/>
      <c r="DA441" s="211"/>
      <c r="DB441" s="211"/>
      <c r="DC441" s="211"/>
      <c r="DD441" s="211"/>
      <c r="DE441" s="211"/>
      <c r="DF441"/>
      <c r="DG441" s="73"/>
    </row>
    <row r="442" spans="33:111" ht="15.75" hidden="1" customHeight="1">
      <c r="AG442" s="73"/>
      <c r="AH442" s="209"/>
      <c r="AI442" s="209"/>
      <c r="AJ442" s="209"/>
      <c r="AK442" s="209"/>
      <c r="AL442" s="181" t="str">
        <f t="shared" si="12"/>
        <v/>
      </c>
      <c r="AM442" s="181" t="str">
        <f t="shared" si="13"/>
        <v/>
      </c>
      <c r="AN442"/>
      <c r="AO442" s="209"/>
      <c r="AP442" s="148">
        <v>440</v>
      </c>
      <c r="AQ442" s="210"/>
      <c r="AR442" s="210"/>
      <c r="AS442" s="210"/>
      <c r="AT442" s="210"/>
      <c r="AU442" s="210"/>
      <c r="AV442" s="210"/>
      <c r="AW442" s="210"/>
      <c r="AX442" s="210"/>
      <c r="AY442" s="210"/>
      <c r="AZ442" s="210"/>
      <c r="BA442" s="210"/>
      <c r="BB442" s="210"/>
      <c r="BC442" s="210"/>
      <c r="BD442" s="210"/>
      <c r="BE442" s="210"/>
      <c r="BF442" s="210"/>
      <c r="BG442" s="210"/>
      <c r="BH442" s="210"/>
      <c r="BI442" s="210"/>
      <c r="BJ442" s="185" t="s">
        <v>5356</v>
      </c>
      <c r="BK442" s="210"/>
      <c r="BL442" s="210"/>
      <c r="BM442" s="210"/>
      <c r="BN442" s="210"/>
      <c r="BO442" s="210"/>
      <c r="BP442" s="210"/>
      <c r="BQ442" s="210"/>
      <c r="BR442" s="210"/>
      <c r="BS442" s="210"/>
      <c r="BT442" s="210"/>
      <c r="BU442" s="210"/>
      <c r="BV442" s="210"/>
      <c r="BW442" s="209"/>
      <c r="BX442" s="209"/>
      <c r="BY442" s="209"/>
      <c r="BZ442" s="211"/>
      <c r="CA442" s="211"/>
      <c r="CB442" s="211"/>
      <c r="CC442" s="211"/>
      <c r="CD442" s="211"/>
      <c r="CE442" s="211"/>
      <c r="CF442" s="211"/>
      <c r="CG442" s="211"/>
      <c r="CH442" s="211"/>
      <c r="CI442" s="211"/>
      <c r="CJ442" s="211"/>
      <c r="CK442" s="211"/>
      <c r="CL442" s="211"/>
      <c r="CM442" s="211"/>
      <c r="CN442" s="211"/>
      <c r="CO442" s="211"/>
      <c r="CP442" s="211"/>
      <c r="CQ442" s="211"/>
      <c r="CR442" s="211"/>
      <c r="CS442" s="187" t="s">
        <v>5357</v>
      </c>
      <c r="CT442" s="211"/>
      <c r="CU442" s="211"/>
      <c r="CV442" s="211"/>
      <c r="CW442" s="211"/>
      <c r="CX442" s="211"/>
      <c r="CY442" s="211"/>
      <c r="CZ442" s="211"/>
      <c r="DA442" s="211"/>
      <c r="DB442" s="211"/>
      <c r="DC442" s="211"/>
      <c r="DD442" s="211"/>
      <c r="DE442" s="211"/>
      <c r="DF442"/>
      <c r="DG442" s="73"/>
    </row>
    <row r="443" spans="33:111" ht="15.75" hidden="1" customHeight="1">
      <c r="AG443" s="73"/>
      <c r="AH443" s="209"/>
      <c r="AI443" s="209"/>
      <c r="AJ443" s="209"/>
      <c r="AK443" s="209"/>
      <c r="AL443" s="181" t="str">
        <f t="shared" si="12"/>
        <v/>
      </c>
      <c r="AM443" s="181" t="str">
        <f t="shared" si="13"/>
        <v/>
      </c>
      <c r="AN443"/>
      <c r="AO443" s="209"/>
      <c r="AP443" s="148">
        <v>441</v>
      </c>
      <c r="AQ443" s="210"/>
      <c r="AR443" s="210"/>
      <c r="AS443" s="210"/>
      <c r="AT443" s="210"/>
      <c r="AU443" s="210"/>
      <c r="AV443" s="210"/>
      <c r="AW443" s="210"/>
      <c r="AX443" s="210"/>
      <c r="AY443" s="210"/>
      <c r="AZ443" s="210"/>
      <c r="BA443" s="210"/>
      <c r="BB443" s="210"/>
      <c r="BC443" s="210"/>
      <c r="BD443" s="210"/>
      <c r="BE443" s="210"/>
      <c r="BF443" s="210"/>
      <c r="BG443" s="210"/>
      <c r="BH443" s="210"/>
      <c r="BI443" s="210"/>
      <c r="BJ443" s="185" t="s">
        <v>5358</v>
      </c>
      <c r="BK443" s="210"/>
      <c r="BL443" s="210"/>
      <c r="BM443" s="210"/>
      <c r="BN443" s="210"/>
      <c r="BO443" s="210"/>
      <c r="BP443" s="210"/>
      <c r="BQ443" s="210"/>
      <c r="BR443" s="210"/>
      <c r="BS443" s="210"/>
      <c r="BT443" s="210"/>
      <c r="BU443" s="210"/>
      <c r="BV443" s="210"/>
      <c r="BW443" s="209"/>
      <c r="BX443" s="209"/>
      <c r="BY443" s="209"/>
      <c r="BZ443" s="211"/>
      <c r="CA443" s="211"/>
      <c r="CB443" s="211"/>
      <c r="CC443" s="211"/>
      <c r="CD443" s="211"/>
      <c r="CE443" s="211"/>
      <c r="CF443" s="211"/>
      <c r="CG443" s="211"/>
      <c r="CH443" s="211"/>
      <c r="CI443" s="211"/>
      <c r="CJ443" s="211"/>
      <c r="CK443" s="211"/>
      <c r="CL443" s="211"/>
      <c r="CM443" s="211"/>
      <c r="CN443" s="211"/>
      <c r="CO443" s="211"/>
      <c r="CP443" s="211"/>
      <c r="CQ443" s="211"/>
      <c r="CR443" s="211"/>
      <c r="CS443" s="187" t="s">
        <v>5359</v>
      </c>
      <c r="CT443" s="211"/>
      <c r="CU443" s="211"/>
      <c r="CV443" s="211"/>
      <c r="CW443" s="211"/>
      <c r="CX443" s="211"/>
      <c r="CY443" s="211"/>
      <c r="CZ443" s="211"/>
      <c r="DA443" s="211"/>
      <c r="DB443" s="211"/>
      <c r="DC443" s="211"/>
      <c r="DD443" s="211"/>
      <c r="DE443" s="211"/>
      <c r="DF443"/>
      <c r="DG443" s="73"/>
    </row>
    <row r="444" spans="33:111" ht="15.75" hidden="1" customHeight="1">
      <c r="AG444" s="73"/>
      <c r="AH444" s="209"/>
      <c r="AI444" s="209"/>
      <c r="AJ444" s="209"/>
      <c r="AK444" s="209"/>
      <c r="AL444" s="181" t="str">
        <f t="shared" si="12"/>
        <v/>
      </c>
      <c r="AM444" s="181" t="str">
        <f t="shared" si="13"/>
        <v/>
      </c>
      <c r="AN444"/>
      <c r="AO444" s="209"/>
      <c r="AP444" s="148">
        <v>442</v>
      </c>
      <c r="AQ444" s="210"/>
      <c r="AR444" s="210"/>
      <c r="AS444" s="210"/>
      <c r="AT444" s="210"/>
      <c r="AU444" s="210"/>
      <c r="AV444" s="210"/>
      <c r="AW444" s="210"/>
      <c r="AX444" s="210"/>
      <c r="AY444" s="210"/>
      <c r="AZ444" s="210"/>
      <c r="BA444" s="210"/>
      <c r="BB444" s="210"/>
      <c r="BC444" s="210"/>
      <c r="BD444" s="210"/>
      <c r="BE444" s="210"/>
      <c r="BF444" s="210"/>
      <c r="BG444" s="210"/>
      <c r="BH444" s="210"/>
      <c r="BI444" s="210"/>
      <c r="BJ444" s="185" t="s">
        <v>5360</v>
      </c>
      <c r="BK444" s="210"/>
      <c r="BL444" s="210"/>
      <c r="BM444" s="210"/>
      <c r="BN444" s="210"/>
      <c r="BO444" s="210"/>
      <c r="BP444" s="210"/>
      <c r="BQ444" s="210"/>
      <c r="BR444" s="210"/>
      <c r="BS444" s="210"/>
      <c r="BT444" s="210"/>
      <c r="BU444" s="210"/>
      <c r="BV444" s="210"/>
      <c r="BW444" s="209"/>
      <c r="BX444" s="209"/>
      <c r="BY444" s="209"/>
      <c r="BZ444" s="211"/>
      <c r="CA444" s="211"/>
      <c r="CB444" s="211"/>
      <c r="CC444" s="211"/>
      <c r="CD444" s="211"/>
      <c r="CE444" s="211"/>
      <c r="CF444" s="211"/>
      <c r="CG444" s="211"/>
      <c r="CH444" s="211"/>
      <c r="CI444" s="211"/>
      <c r="CJ444" s="211"/>
      <c r="CK444" s="211"/>
      <c r="CL444" s="211"/>
      <c r="CM444" s="211"/>
      <c r="CN444" s="211"/>
      <c r="CO444" s="211"/>
      <c r="CP444" s="211"/>
      <c r="CQ444" s="211"/>
      <c r="CR444" s="211"/>
      <c r="CS444" s="187" t="s">
        <v>5361</v>
      </c>
      <c r="CT444" s="211"/>
      <c r="CU444" s="211"/>
      <c r="CV444" s="211"/>
      <c r="CW444" s="211"/>
      <c r="CX444" s="211"/>
      <c r="CY444" s="211"/>
      <c r="CZ444" s="211"/>
      <c r="DA444" s="211"/>
      <c r="DB444" s="211"/>
      <c r="DC444" s="211"/>
      <c r="DD444" s="211"/>
      <c r="DE444" s="211"/>
      <c r="DF444"/>
      <c r="DG444" s="73"/>
    </row>
    <row r="445" spans="33:111" ht="15.75" hidden="1" customHeight="1">
      <c r="AG445" s="73"/>
      <c r="AH445" s="209"/>
      <c r="AI445" s="209"/>
      <c r="AJ445" s="209"/>
      <c r="AK445" s="209"/>
      <c r="AL445" s="181" t="str">
        <f t="shared" si="12"/>
        <v/>
      </c>
      <c r="AM445" s="181" t="str">
        <f t="shared" si="13"/>
        <v/>
      </c>
      <c r="AN445"/>
      <c r="AO445" s="209"/>
      <c r="AP445" s="148">
        <v>443</v>
      </c>
      <c r="AQ445" s="210"/>
      <c r="AR445" s="210"/>
      <c r="AS445" s="210"/>
      <c r="AT445" s="210"/>
      <c r="AU445" s="210"/>
      <c r="AV445" s="210"/>
      <c r="AW445" s="210"/>
      <c r="AX445" s="210"/>
      <c r="AY445" s="210"/>
      <c r="AZ445" s="210"/>
      <c r="BA445" s="210"/>
      <c r="BB445" s="210"/>
      <c r="BC445" s="210"/>
      <c r="BD445" s="210"/>
      <c r="BE445" s="210"/>
      <c r="BF445" s="210"/>
      <c r="BG445" s="210"/>
      <c r="BH445" s="210"/>
      <c r="BI445" s="210"/>
      <c r="BJ445" s="185" t="s">
        <v>5362</v>
      </c>
      <c r="BK445" s="210"/>
      <c r="BL445" s="210"/>
      <c r="BM445" s="210"/>
      <c r="BN445" s="210"/>
      <c r="BO445" s="210"/>
      <c r="BP445" s="210"/>
      <c r="BQ445" s="210"/>
      <c r="BR445" s="210"/>
      <c r="BS445" s="210"/>
      <c r="BT445" s="210"/>
      <c r="BU445" s="210"/>
      <c r="BV445" s="210"/>
      <c r="BW445" s="209"/>
      <c r="BX445" s="209"/>
      <c r="BY445" s="209"/>
      <c r="BZ445" s="211"/>
      <c r="CA445" s="211"/>
      <c r="CB445" s="211"/>
      <c r="CC445" s="211"/>
      <c r="CD445" s="211"/>
      <c r="CE445" s="211"/>
      <c r="CF445" s="211"/>
      <c r="CG445" s="211"/>
      <c r="CH445" s="211"/>
      <c r="CI445" s="211"/>
      <c r="CJ445" s="211"/>
      <c r="CK445" s="211"/>
      <c r="CL445" s="211"/>
      <c r="CM445" s="211"/>
      <c r="CN445" s="211"/>
      <c r="CO445" s="211"/>
      <c r="CP445" s="211"/>
      <c r="CQ445" s="211"/>
      <c r="CR445" s="211"/>
      <c r="CS445" s="187" t="s">
        <v>5363</v>
      </c>
      <c r="CT445" s="211"/>
      <c r="CU445" s="211"/>
      <c r="CV445" s="211"/>
      <c r="CW445" s="211"/>
      <c r="CX445" s="211"/>
      <c r="CY445" s="211"/>
      <c r="CZ445" s="211"/>
      <c r="DA445" s="211"/>
      <c r="DB445" s="211"/>
      <c r="DC445" s="211"/>
      <c r="DD445" s="211"/>
      <c r="DE445" s="211"/>
      <c r="DF445"/>
      <c r="DG445" s="73"/>
    </row>
    <row r="446" spans="33:111" ht="15.75" hidden="1" customHeight="1">
      <c r="AG446" s="73"/>
      <c r="AH446" s="209"/>
      <c r="AI446" s="209"/>
      <c r="AJ446" s="209"/>
      <c r="AK446" s="209"/>
      <c r="AL446" s="181" t="str">
        <f t="shared" si="12"/>
        <v/>
      </c>
      <c r="AM446" s="181" t="str">
        <f t="shared" si="13"/>
        <v/>
      </c>
      <c r="AN446"/>
      <c r="AO446" s="209"/>
      <c r="AP446" s="148">
        <v>444</v>
      </c>
      <c r="AQ446" s="210"/>
      <c r="AR446" s="210"/>
      <c r="AS446" s="210"/>
      <c r="AT446" s="210"/>
      <c r="AU446" s="210"/>
      <c r="AV446" s="210"/>
      <c r="AW446" s="210"/>
      <c r="AX446" s="210"/>
      <c r="AY446" s="210"/>
      <c r="AZ446" s="210"/>
      <c r="BA446" s="210"/>
      <c r="BB446" s="210"/>
      <c r="BC446" s="210"/>
      <c r="BD446" s="210"/>
      <c r="BE446" s="210"/>
      <c r="BF446" s="210"/>
      <c r="BG446" s="210"/>
      <c r="BH446" s="210"/>
      <c r="BI446" s="210"/>
      <c r="BJ446" s="185" t="s">
        <v>5364</v>
      </c>
      <c r="BK446" s="210"/>
      <c r="BL446" s="210"/>
      <c r="BM446" s="210"/>
      <c r="BN446" s="210"/>
      <c r="BO446" s="210"/>
      <c r="BP446" s="210"/>
      <c r="BQ446" s="210"/>
      <c r="BR446" s="210"/>
      <c r="BS446" s="210"/>
      <c r="BT446" s="210"/>
      <c r="BU446" s="210"/>
      <c r="BV446" s="210"/>
      <c r="BW446" s="209"/>
      <c r="BX446" s="209"/>
      <c r="BY446" s="209"/>
      <c r="BZ446" s="211"/>
      <c r="CA446" s="211"/>
      <c r="CB446" s="211"/>
      <c r="CC446" s="211"/>
      <c r="CD446" s="211"/>
      <c r="CE446" s="211"/>
      <c r="CF446" s="211"/>
      <c r="CG446" s="211"/>
      <c r="CH446" s="211"/>
      <c r="CI446" s="211"/>
      <c r="CJ446" s="211"/>
      <c r="CK446" s="211"/>
      <c r="CL446" s="211"/>
      <c r="CM446" s="211"/>
      <c r="CN446" s="211"/>
      <c r="CO446" s="211"/>
      <c r="CP446" s="211"/>
      <c r="CQ446" s="211"/>
      <c r="CR446" s="211"/>
      <c r="CS446" s="187" t="s">
        <v>5365</v>
      </c>
      <c r="CT446" s="211"/>
      <c r="CU446" s="211"/>
      <c r="CV446" s="211"/>
      <c r="CW446" s="211"/>
      <c r="CX446" s="211"/>
      <c r="CY446" s="211"/>
      <c r="CZ446" s="211"/>
      <c r="DA446" s="211"/>
      <c r="DB446" s="211"/>
      <c r="DC446" s="211"/>
      <c r="DD446" s="211"/>
      <c r="DE446" s="211"/>
      <c r="DF446"/>
      <c r="DG446" s="73"/>
    </row>
    <row r="447" spans="33:111" ht="15.75" hidden="1" customHeight="1">
      <c r="AG447" s="73"/>
      <c r="AH447" s="209"/>
      <c r="AI447" s="209"/>
      <c r="AJ447" s="209"/>
      <c r="AK447" s="209"/>
      <c r="AL447" s="181" t="str">
        <f t="shared" si="12"/>
        <v/>
      </c>
      <c r="AM447" s="181" t="str">
        <f t="shared" si="13"/>
        <v/>
      </c>
      <c r="AN447"/>
      <c r="AO447" s="209"/>
      <c r="AP447" s="148">
        <v>445</v>
      </c>
      <c r="AQ447" s="210"/>
      <c r="AR447" s="210"/>
      <c r="AS447" s="210"/>
      <c r="AT447" s="210"/>
      <c r="AU447" s="210"/>
      <c r="AV447" s="210"/>
      <c r="AW447" s="210"/>
      <c r="AX447" s="210"/>
      <c r="AY447" s="210"/>
      <c r="AZ447" s="210"/>
      <c r="BA447" s="210"/>
      <c r="BB447" s="210"/>
      <c r="BC447" s="210"/>
      <c r="BD447" s="210"/>
      <c r="BE447" s="210"/>
      <c r="BF447" s="210"/>
      <c r="BG447" s="210"/>
      <c r="BH447" s="210"/>
      <c r="BI447" s="210"/>
      <c r="BJ447" s="185" t="s">
        <v>5366</v>
      </c>
      <c r="BK447" s="210"/>
      <c r="BL447" s="210"/>
      <c r="BM447" s="210"/>
      <c r="BN447" s="210"/>
      <c r="BO447" s="210"/>
      <c r="BP447" s="210"/>
      <c r="BQ447" s="210"/>
      <c r="BR447" s="210"/>
      <c r="BS447" s="210"/>
      <c r="BT447" s="210"/>
      <c r="BU447" s="210"/>
      <c r="BV447" s="210"/>
      <c r="BW447" s="209"/>
      <c r="BX447" s="209"/>
      <c r="BY447" s="209"/>
      <c r="BZ447" s="211"/>
      <c r="CA447" s="211"/>
      <c r="CB447" s="211"/>
      <c r="CC447" s="211"/>
      <c r="CD447" s="211"/>
      <c r="CE447" s="211"/>
      <c r="CF447" s="211"/>
      <c r="CG447" s="211"/>
      <c r="CH447" s="211"/>
      <c r="CI447" s="211"/>
      <c r="CJ447" s="211"/>
      <c r="CK447" s="211"/>
      <c r="CL447" s="211"/>
      <c r="CM447" s="211"/>
      <c r="CN447" s="211"/>
      <c r="CO447" s="211"/>
      <c r="CP447" s="211"/>
      <c r="CQ447" s="211"/>
      <c r="CR447" s="211"/>
      <c r="CS447" s="187" t="s">
        <v>5367</v>
      </c>
      <c r="CT447" s="211"/>
      <c r="CU447" s="211"/>
      <c r="CV447" s="211"/>
      <c r="CW447" s="211"/>
      <c r="CX447" s="211"/>
      <c r="CY447" s="211"/>
      <c r="CZ447" s="211"/>
      <c r="DA447" s="211"/>
      <c r="DB447" s="211"/>
      <c r="DC447" s="211"/>
      <c r="DD447" s="211"/>
      <c r="DE447" s="211"/>
      <c r="DF447"/>
      <c r="DG447" s="73"/>
    </row>
    <row r="448" spans="33:111" ht="15.75" hidden="1" customHeight="1">
      <c r="AG448" s="73"/>
      <c r="AH448" s="209"/>
      <c r="AI448" s="209"/>
      <c r="AJ448" s="209"/>
      <c r="AK448" s="209"/>
      <c r="AL448" s="181" t="str">
        <f t="shared" si="12"/>
        <v/>
      </c>
      <c r="AM448" s="181" t="str">
        <f t="shared" si="13"/>
        <v/>
      </c>
      <c r="AN448"/>
      <c r="AO448" s="209"/>
      <c r="AP448" s="148">
        <v>446</v>
      </c>
      <c r="AQ448" s="210"/>
      <c r="AR448" s="210"/>
      <c r="AS448" s="210"/>
      <c r="AT448" s="210"/>
      <c r="AU448" s="210"/>
      <c r="AV448" s="210"/>
      <c r="AW448" s="210"/>
      <c r="AX448" s="210"/>
      <c r="AY448" s="210"/>
      <c r="AZ448" s="210"/>
      <c r="BA448" s="210"/>
      <c r="BB448" s="210"/>
      <c r="BC448" s="210"/>
      <c r="BD448" s="210"/>
      <c r="BE448" s="210"/>
      <c r="BF448" s="210"/>
      <c r="BG448" s="210"/>
      <c r="BH448" s="210"/>
      <c r="BI448" s="210"/>
      <c r="BJ448" s="185" t="s">
        <v>5368</v>
      </c>
      <c r="BK448" s="210"/>
      <c r="BL448" s="210"/>
      <c r="BM448" s="210"/>
      <c r="BN448" s="210"/>
      <c r="BO448" s="210"/>
      <c r="BP448" s="210"/>
      <c r="BQ448" s="210"/>
      <c r="BR448" s="210"/>
      <c r="BS448" s="210"/>
      <c r="BT448" s="210"/>
      <c r="BU448" s="210"/>
      <c r="BV448" s="210"/>
      <c r="BW448" s="209"/>
      <c r="BX448" s="209"/>
      <c r="BY448" s="209"/>
      <c r="BZ448" s="211"/>
      <c r="CA448" s="211"/>
      <c r="CB448" s="211"/>
      <c r="CC448" s="211"/>
      <c r="CD448" s="211"/>
      <c r="CE448" s="211"/>
      <c r="CF448" s="211"/>
      <c r="CG448" s="211"/>
      <c r="CH448" s="211"/>
      <c r="CI448" s="211"/>
      <c r="CJ448" s="211"/>
      <c r="CK448" s="211"/>
      <c r="CL448" s="211"/>
      <c r="CM448" s="211"/>
      <c r="CN448" s="211"/>
      <c r="CO448" s="211"/>
      <c r="CP448" s="211"/>
      <c r="CQ448" s="211"/>
      <c r="CR448" s="211"/>
      <c r="CS448" s="187" t="s">
        <v>5369</v>
      </c>
      <c r="CT448" s="211"/>
      <c r="CU448" s="211"/>
      <c r="CV448" s="211"/>
      <c r="CW448" s="211"/>
      <c r="CX448" s="211"/>
      <c r="CY448" s="211"/>
      <c r="CZ448" s="211"/>
      <c r="DA448" s="211"/>
      <c r="DB448" s="211"/>
      <c r="DC448" s="211"/>
      <c r="DD448" s="211"/>
      <c r="DE448" s="211"/>
      <c r="DF448"/>
      <c r="DG448" s="73"/>
    </row>
    <row r="449" spans="33:111" ht="15.75" hidden="1" customHeight="1">
      <c r="AG449" s="73"/>
      <c r="AH449" s="209"/>
      <c r="AI449" s="209"/>
      <c r="AJ449" s="209"/>
      <c r="AK449" s="209"/>
      <c r="AL449" s="181" t="str">
        <f t="shared" si="12"/>
        <v/>
      </c>
      <c r="AM449" s="181" t="str">
        <f t="shared" si="13"/>
        <v/>
      </c>
      <c r="AN449"/>
      <c r="AO449" s="209"/>
      <c r="AP449" s="148">
        <v>447</v>
      </c>
      <c r="AQ449" s="210"/>
      <c r="AR449" s="210"/>
      <c r="AS449" s="210"/>
      <c r="AT449" s="210"/>
      <c r="AU449" s="210"/>
      <c r="AV449" s="210"/>
      <c r="AW449" s="210"/>
      <c r="AX449" s="210"/>
      <c r="AY449" s="210"/>
      <c r="AZ449" s="210"/>
      <c r="BA449" s="210"/>
      <c r="BB449" s="210"/>
      <c r="BC449" s="210"/>
      <c r="BD449" s="210"/>
      <c r="BE449" s="210"/>
      <c r="BF449" s="210"/>
      <c r="BG449" s="210"/>
      <c r="BH449" s="210"/>
      <c r="BI449" s="210"/>
      <c r="BJ449" s="185" t="s">
        <v>5370</v>
      </c>
      <c r="BK449" s="210"/>
      <c r="BL449" s="210"/>
      <c r="BM449" s="210"/>
      <c r="BN449" s="210"/>
      <c r="BO449" s="210"/>
      <c r="BP449" s="210"/>
      <c r="BQ449" s="210"/>
      <c r="BR449" s="210"/>
      <c r="BS449" s="210"/>
      <c r="BT449" s="210"/>
      <c r="BU449" s="210"/>
      <c r="BV449" s="210"/>
      <c r="BW449" s="209"/>
      <c r="BX449" s="209"/>
      <c r="BY449" s="209"/>
      <c r="BZ449" s="211"/>
      <c r="CA449" s="211"/>
      <c r="CB449" s="211"/>
      <c r="CC449" s="211"/>
      <c r="CD449" s="211"/>
      <c r="CE449" s="211"/>
      <c r="CF449" s="211"/>
      <c r="CG449" s="211"/>
      <c r="CH449" s="211"/>
      <c r="CI449" s="211"/>
      <c r="CJ449" s="211"/>
      <c r="CK449" s="211"/>
      <c r="CL449" s="211"/>
      <c r="CM449" s="211"/>
      <c r="CN449" s="211"/>
      <c r="CO449" s="211"/>
      <c r="CP449" s="211"/>
      <c r="CQ449" s="211"/>
      <c r="CR449" s="211"/>
      <c r="CS449" s="187" t="s">
        <v>5371</v>
      </c>
      <c r="CT449" s="211"/>
      <c r="CU449" s="211"/>
      <c r="CV449" s="211"/>
      <c r="CW449" s="211"/>
      <c r="CX449" s="211"/>
      <c r="CY449" s="211"/>
      <c r="CZ449" s="211"/>
      <c r="DA449" s="211"/>
      <c r="DB449" s="211"/>
      <c r="DC449" s="211"/>
      <c r="DD449" s="211"/>
      <c r="DE449" s="211"/>
      <c r="DF449"/>
      <c r="DG449" s="73"/>
    </row>
    <row r="450" spans="33:111" ht="15.75" hidden="1" customHeight="1">
      <c r="AG450" s="73"/>
      <c r="AH450" s="209"/>
      <c r="AI450" s="209"/>
      <c r="AJ450" s="209"/>
      <c r="AK450" s="209"/>
      <c r="AL450" s="181" t="str">
        <f t="shared" si="12"/>
        <v/>
      </c>
      <c r="AM450" s="181" t="str">
        <f t="shared" si="13"/>
        <v/>
      </c>
      <c r="AN450"/>
      <c r="AO450" s="209"/>
      <c r="AP450" s="148">
        <v>448</v>
      </c>
      <c r="AQ450" s="210"/>
      <c r="AR450" s="210"/>
      <c r="AS450" s="210"/>
      <c r="AT450" s="210"/>
      <c r="AU450" s="210"/>
      <c r="AV450" s="210"/>
      <c r="AW450" s="210"/>
      <c r="AX450" s="210"/>
      <c r="AY450" s="210"/>
      <c r="AZ450" s="210"/>
      <c r="BA450" s="210"/>
      <c r="BB450" s="210"/>
      <c r="BC450" s="210"/>
      <c r="BD450" s="210"/>
      <c r="BE450" s="210"/>
      <c r="BF450" s="210"/>
      <c r="BG450" s="210"/>
      <c r="BH450" s="210"/>
      <c r="BI450" s="210"/>
      <c r="BJ450" s="185" t="s">
        <v>5372</v>
      </c>
      <c r="BK450" s="210"/>
      <c r="BL450" s="210"/>
      <c r="BM450" s="210"/>
      <c r="BN450" s="210"/>
      <c r="BO450" s="210"/>
      <c r="BP450" s="210"/>
      <c r="BQ450" s="210"/>
      <c r="BR450" s="210"/>
      <c r="BS450" s="210"/>
      <c r="BT450" s="210"/>
      <c r="BU450" s="210"/>
      <c r="BV450" s="210"/>
      <c r="BW450" s="209"/>
      <c r="BX450" s="209"/>
      <c r="BY450" s="209"/>
      <c r="BZ450" s="211"/>
      <c r="CA450" s="211"/>
      <c r="CB450" s="211"/>
      <c r="CC450" s="211"/>
      <c r="CD450" s="211"/>
      <c r="CE450" s="211"/>
      <c r="CF450" s="211"/>
      <c r="CG450" s="211"/>
      <c r="CH450" s="211"/>
      <c r="CI450" s="211"/>
      <c r="CJ450" s="211"/>
      <c r="CK450" s="211"/>
      <c r="CL450" s="211"/>
      <c r="CM450" s="211"/>
      <c r="CN450" s="211"/>
      <c r="CO450" s="211"/>
      <c r="CP450" s="211"/>
      <c r="CQ450" s="211"/>
      <c r="CR450" s="211"/>
      <c r="CS450" s="187" t="s">
        <v>5373</v>
      </c>
      <c r="CT450" s="211"/>
      <c r="CU450" s="211"/>
      <c r="CV450" s="211"/>
      <c r="CW450" s="211"/>
      <c r="CX450" s="211"/>
      <c r="CY450" s="211"/>
      <c r="CZ450" s="211"/>
      <c r="DA450" s="211"/>
      <c r="DB450" s="211"/>
      <c r="DC450" s="211"/>
      <c r="DD450" s="211"/>
      <c r="DE450" s="211"/>
      <c r="DF450"/>
      <c r="DG450" s="73"/>
    </row>
    <row r="451" spans="33:111" ht="15.75" hidden="1" customHeight="1">
      <c r="AG451" s="73"/>
      <c r="AH451" s="209"/>
      <c r="AI451" s="209"/>
      <c r="AJ451" s="209"/>
      <c r="AK451" s="209"/>
      <c r="AL451" s="181" t="str">
        <f t="shared" si="12"/>
        <v/>
      </c>
      <c r="AM451" s="181" t="str">
        <f t="shared" si="13"/>
        <v/>
      </c>
      <c r="AN451"/>
      <c r="AO451" s="209"/>
      <c r="AP451" s="148">
        <v>449</v>
      </c>
      <c r="AQ451" s="210"/>
      <c r="AR451" s="210"/>
      <c r="AS451" s="210"/>
      <c r="AT451" s="210"/>
      <c r="AU451" s="210"/>
      <c r="AV451" s="210"/>
      <c r="AW451" s="210"/>
      <c r="AX451" s="210"/>
      <c r="AY451" s="210"/>
      <c r="AZ451" s="210"/>
      <c r="BA451" s="210"/>
      <c r="BB451" s="210"/>
      <c r="BC451" s="210"/>
      <c r="BD451" s="210"/>
      <c r="BE451" s="210"/>
      <c r="BF451" s="210"/>
      <c r="BG451" s="210"/>
      <c r="BH451" s="210"/>
      <c r="BI451" s="210"/>
      <c r="BJ451" s="185" t="s">
        <v>5374</v>
      </c>
      <c r="BK451" s="210"/>
      <c r="BL451" s="210"/>
      <c r="BM451" s="210"/>
      <c r="BN451" s="210"/>
      <c r="BO451" s="210"/>
      <c r="BP451" s="210"/>
      <c r="BQ451" s="210"/>
      <c r="BR451" s="210"/>
      <c r="BS451" s="210"/>
      <c r="BT451" s="210"/>
      <c r="BU451" s="210"/>
      <c r="BV451" s="210"/>
      <c r="BW451" s="209"/>
      <c r="BX451" s="209"/>
      <c r="BY451" s="209"/>
      <c r="BZ451" s="211"/>
      <c r="CA451" s="211"/>
      <c r="CB451" s="211"/>
      <c r="CC451" s="211"/>
      <c r="CD451" s="211"/>
      <c r="CE451" s="211"/>
      <c r="CF451" s="211"/>
      <c r="CG451" s="211"/>
      <c r="CH451" s="211"/>
      <c r="CI451" s="211"/>
      <c r="CJ451" s="211"/>
      <c r="CK451" s="211"/>
      <c r="CL451" s="211"/>
      <c r="CM451" s="211"/>
      <c r="CN451" s="211"/>
      <c r="CO451" s="211"/>
      <c r="CP451" s="211"/>
      <c r="CQ451" s="211"/>
      <c r="CR451" s="211"/>
      <c r="CS451" s="187" t="s">
        <v>5375</v>
      </c>
      <c r="CT451" s="211"/>
      <c r="CU451" s="211"/>
      <c r="CV451" s="211"/>
      <c r="CW451" s="211"/>
      <c r="CX451" s="211"/>
      <c r="CY451" s="211"/>
      <c r="CZ451" s="211"/>
      <c r="DA451" s="211"/>
      <c r="DB451" s="211"/>
      <c r="DC451" s="211"/>
      <c r="DD451" s="211"/>
      <c r="DE451" s="211"/>
      <c r="DF451"/>
      <c r="DG451" s="73"/>
    </row>
    <row r="452" spans="33:111" ht="15.75" hidden="1" customHeight="1">
      <c r="AG452" s="73"/>
      <c r="AH452" s="209"/>
      <c r="AI452" s="209"/>
      <c r="AJ452" s="209"/>
      <c r="AK452" s="209"/>
      <c r="AL452" s="181" t="str">
        <f t="shared" ref="AL452:AL515" si="14">IFERROR(IF(HLOOKUP($N$10, $BZ$3:$DE$574, $AP452, FALSE )="", "", HLOOKUP($N$10, $BZ$3:$DE$574, $AP452, FALSE)), "")</f>
        <v/>
      </c>
      <c r="AM452" s="181" t="str">
        <f t="shared" ref="AM452:AM515" si="15">IFERROR(IF(AL452="", "", HLOOKUP($N$10, $AQ$3:$BV$574, AP452, FALSE)), "")</f>
        <v/>
      </c>
      <c r="AN452"/>
      <c r="AO452" s="209"/>
      <c r="AP452" s="148">
        <v>450</v>
      </c>
      <c r="AQ452" s="210"/>
      <c r="AR452" s="210"/>
      <c r="AS452" s="210"/>
      <c r="AT452" s="210"/>
      <c r="AU452" s="210"/>
      <c r="AV452" s="210"/>
      <c r="AW452" s="210"/>
      <c r="AX452" s="210"/>
      <c r="AY452" s="210"/>
      <c r="AZ452" s="210"/>
      <c r="BA452" s="210"/>
      <c r="BB452" s="210"/>
      <c r="BC452" s="210"/>
      <c r="BD452" s="210"/>
      <c r="BE452" s="210"/>
      <c r="BF452" s="210"/>
      <c r="BG452" s="210"/>
      <c r="BH452" s="210"/>
      <c r="BI452" s="210"/>
      <c r="BJ452" s="185" t="s">
        <v>5376</v>
      </c>
      <c r="BK452" s="210"/>
      <c r="BL452" s="210"/>
      <c r="BM452" s="210"/>
      <c r="BN452" s="210"/>
      <c r="BO452" s="210"/>
      <c r="BP452" s="210"/>
      <c r="BQ452" s="210"/>
      <c r="BR452" s="210"/>
      <c r="BS452" s="210"/>
      <c r="BT452" s="210"/>
      <c r="BU452" s="210"/>
      <c r="BV452" s="210"/>
      <c r="BW452" s="209"/>
      <c r="BX452" s="209"/>
      <c r="BY452" s="209"/>
      <c r="BZ452" s="211"/>
      <c r="CA452" s="211"/>
      <c r="CB452" s="211"/>
      <c r="CC452" s="211"/>
      <c r="CD452" s="211"/>
      <c r="CE452" s="211"/>
      <c r="CF452" s="211"/>
      <c r="CG452" s="211"/>
      <c r="CH452" s="211"/>
      <c r="CI452" s="211"/>
      <c r="CJ452" s="211"/>
      <c r="CK452" s="211"/>
      <c r="CL452" s="211"/>
      <c r="CM452" s="211"/>
      <c r="CN452" s="211"/>
      <c r="CO452" s="211"/>
      <c r="CP452" s="211"/>
      <c r="CQ452" s="211"/>
      <c r="CR452" s="211"/>
      <c r="CS452" s="187" t="s">
        <v>5377</v>
      </c>
      <c r="CT452" s="211"/>
      <c r="CU452" s="211"/>
      <c r="CV452" s="211"/>
      <c r="CW452" s="211"/>
      <c r="CX452" s="211"/>
      <c r="CY452" s="211"/>
      <c r="CZ452" s="211"/>
      <c r="DA452" s="211"/>
      <c r="DB452" s="211"/>
      <c r="DC452" s="211"/>
      <c r="DD452" s="211"/>
      <c r="DE452" s="211"/>
      <c r="DF452"/>
      <c r="DG452" s="73"/>
    </row>
    <row r="453" spans="33:111" ht="15.75" hidden="1" customHeight="1">
      <c r="AG453" s="73"/>
      <c r="AH453" s="209"/>
      <c r="AI453" s="209"/>
      <c r="AJ453" s="209"/>
      <c r="AK453" s="209"/>
      <c r="AL453" s="181" t="str">
        <f t="shared" si="14"/>
        <v/>
      </c>
      <c r="AM453" s="181" t="str">
        <f t="shared" si="15"/>
        <v/>
      </c>
      <c r="AN453"/>
      <c r="AO453" s="209"/>
      <c r="AP453" s="148">
        <v>451</v>
      </c>
      <c r="AQ453" s="210"/>
      <c r="AR453" s="210"/>
      <c r="AS453" s="210"/>
      <c r="AT453" s="210"/>
      <c r="AU453" s="210"/>
      <c r="AV453" s="210"/>
      <c r="AW453" s="210"/>
      <c r="AX453" s="210"/>
      <c r="AY453" s="210"/>
      <c r="AZ453" s="210"/>
      <c r="BA453" s="210"/>
      <c r="BB453" s="210"/>
      <c r="BC453" s="210"/>
      <c r="BD453" s="210"/>
      <c r="BE453" s="210"/>
      <c r="BF453" s="210"/>
      <c r="BG453" s="210"/>
      <c r="BH453" s="210"/>
      <c r="BI453" s="210"/>
      <c r="BJ453" s="185" t="s">
        <v>5378</v>
      </c>
      <c r="BK453" s="210"/>
      <c r="BL453" s="210"/>
      <c r="BM453" s="210"/>
      <c r="BN453" s="210"/>
      <c r="BO453" s="210"/>
      <c r="BP453" s="210"/>
      <c r="BQ453" s="210"/>
      <c r="BR453" s="210"/>
      <c r="BS453" s="210"/>
      <c r="BT453" s="210"/>
      <c r="BU453" s="210"/>
      <c r="BV453" s="210"/>
      <c r="BW453" s="209"/>
      <c r="BX453" s="209"/>
      <c r="BY453" s="209"/>
      <c r="BZ453" s="211"/>
      <c r="CA453" s="211"/>
      <c r="CB453" s="211"/>
      <c r="CC453" s="211"/>
      <c r="CD453" s="211"/>
      <c r="CE453" s="211"/>
      <c r="CF453" s="211"/>
      <c r="CG453" s="211"/>
      <c r="CH453" s="211"/>
      <c r="CI453" s="211"/>
      <c r="CJ453" s="211"/>
      <c r="CK453" s="211"/>
      <c r="CL453" s="211"/>
      <c r="CM453" s="211"/>
      <c r="CN453" s="211"/>
      <c r="CO453" s="211"/>
      <c r="CP453" s="211"/>
      <c r="CQ453" s="211"/>
      <c r="CR453" s="211"/>
      <c r="CS453" s="187" t="s">
        <v>5379</v>
      </c>
      <c r="CT453" s="211"/>
      <c r="CU453" s="211"/>
      <c r="CV453" s="211"/>
      <c r="CW453" s="211"/>
      <c r="CX453" s="211"/>
      <c r="CY453" s="211"/>
      <c r="CZ453" s="211"/>
      <c r="DA453" s="211"/>
      <c r="DB453" s="211"/>
      <c r="DC453" s="211"/>
      <c r="DD453" s="211"/>
      <c r="DE453" s="211"/>
      <c r="DF453"/>
      <c r="DG453" s="73"/>
    </row>
    <row r="454" spans="33:111" ht="15.75" hidden="1" customHeight="1">
      <c r="AG454" s="73"/>
      <c r="AH454" s="209"/>
      <c r="AI454" s="209"/>
      <c r="AJ454" s="209"/>
      <c r="AK454" s="209"/>
      <c r="AL454" s="181" t="str">
        <f t="shared" si="14"/>
        <v/>
      </c>
      <c r="AM454" s="181" t="str">
        <f t="shared" si="15"/>
        <v/>
      </c>
      <c r="AN454"/>
      <c r="AO454" s="209"/>
      <c r="AP454" s="148">
        <v>452</v>
      </c>
      <c r="AQ454" s="210"/>
      <c r="AR454" s="210"/>
      <c r="AS454" s="210"/>
      <c r="AT454" s="210"/>
      <c r="AU454" s="210"/>
      <c r="AV454" s="210"/>
      <c r="AW454" s="210"/>
      <c r="AX454" s="210"/>
      <c r="AY454" s="210"/>
      <c r="AZ454" s="210"/>
      <c r="BA454" s="210"/>
      <c r="BB454" s="210"/>
      <c r="BC454" s="210"/>
      <c r="BD454" s="210"/>
      <c r="BE454" s="210"/>
      <c r="BF454" s="210"/>
      <c r="BG454" s="210"/>
      <c r="BH454" s="210"/>
      <c r="BI454" s="210"/>
      <c r="BJ454" s="185" t="s">
        <v>5380</v>
      </c>
      <c r="BK454" s="210"/>
      <c r="BL454" s="210"/>
      <c r="BM454" s="210"/>
      <c r="BN454" s="210"/>
      <c r="BO454" s="210"/>
      <c r="BP454" s="210"/>
      <c r="BQ454" s="210"/>
      <c r="BR454" s="210"/>
      <c r="BS454" s="210"/>
      <c r="BT454" s="210"/>
      <c r="BU454" s="210"/>
      <c r="BV454" s="210"/>
      <c r="BW454" s="209"/>
      <c r="BX454" s="209"/>
      <c r="BY454" s="209"/>
      <c r="BZ454" s="211"/>
      <c r="CA454" s="211"/>
      <c r="CB454" s="211"/>
      <c r="CC454" s="211"/>
      <c r="CD454" s="211"/>
      <c r="CE454" s="211"/>
      <c r="CF454" s="211"/>
      <c r="CG454" s="211"/>
      <c r="CH454" s="211"/>
      <c r="CI454" s="211"/>
      <c r="CJ454" s="211"/>
      <c r="CK454" s="211"/>
      <c r="CL454" s="211"/>
      <c r="CM454" s="211"/>
      <c r="CN454" s="211"/>
      <c r="CO454" s="211"/>
      <c r="CP454" s="211"/>
      <c r="CQ454" s="211"/>
      <c r="CR454" s="211"/>
      <c r="CS454" s="187" t="s">
        <v>5381</v>
      </c>
      <c r="CT454" s="211"/>
      <c r="CU454" s="211"/>
      <c r="CV454" s="211"/>
      <c r="CW454" s="211"/>
      <c r="CX454" s="211"/>
      <c r="CY454" s="211"/>
      <c r="CZ454" s="211"/>
      <c r="DA454" s="211"/>
      <c r="DB454" s="211"/>
      <c r="DC454" s="211"/>
      <c r="DD454" s="211"/>
      <c r="DE454" s="211"/>
      <c r="DF454"/>
      <c r="DG454" s="73"/>
    </row>
    <row r="455" spans="33:111" ht="15.75" hidden="1" customHeight="1">
      <c r="AG455" s="73"/>
      <c r="AH455" s="209"/>
      <c r="AI455" s="209"/>
      <c r="AJ455" s="209"/>
      <c r="AK455" s="209"/>
      <c r="AL455" s="181" t="str">
        <f t="shared" si="14"/>
        <v/>
      </c>
      <c r="AM455" s="181" t="str">
        <f t="shared" si="15"/>
        <v/>
      </c>
      <c r="AN455"/>
      <c r="AO455" s="209"/>
      <c r="AP455" s="148">
        <v>453</v>
      </c>
      <c r="AQ455" s="210"/>
      <c r="AR455" s="210"/>
      <c r="AS455" s="210"/>
      <c r="AT455" s="210"/>
      <c r="AU455" s="210"/>
      <c r="AV455" s="210"/>
      <c r="AW455" s="210"/>
      <c r="AX455" s="210"/>
      <c r="AY455" s="210"/>
      <c r="AZ455" s="210"/>
      <c r="BA455" s="210"/>
      <c r="BB455" s="210"/>
      <c r="BC455" s="210"/>
      <c r="BD455" s="210"/>
      <c r="BE455" s="210"/>
      <c r="BF455" s="210"/>
      <c r="BG455" s="210"/>
      <c r="BH455" s="210"/>
      <c r="BI455" s="210"/>
      <c r="BJ455" s="185" t="s">
        <v>5382</v>
      </c>
      <c r="BK455" s="210"/>
      <c r="BL455" s="210"/>
      <c r="BM455" s="210"/>
      <c r="BN455" s="210"/>
      <c r="BO455" s="210"/>
      <c r="BP455" s="210"/>
      <c r="BQ455" s="210"/>
      <c r="BR455" s="210"/>
      <c r="BS455" s="210"/>
      <c r="BT455" s="210"/>
      <c r="BU455" s="210"/>
      <c r="BV455" s="210"/>
      <c r="BW455" s="209"/>
      <c r="BX455" s="209"/>
      <c r="BY455" s="209"/>
      <c r="BZ455" s="211"/>
      <c r="CA455" s="211"/>
      <c r="CB455" s="211"/>
      <c r="CC455" s="211"/>
      <c r="CD455" s="211"/>
      <c r="CE455" s="211"/>
      <c r="CF455" s="211"/>
      <c r="CG455" s="211"/>
      <c r="CH455" s="211"/>
      <c r="CI455" s="211"/>
      <c r="CJ455" s="211"/>
      <c r="CK455" s="211"/>
      <c r="CL455" s="211"/>
      <c r="CM455" s="211"/>
      <c r="CN455" s="211"/>
      <c r="CO455" s="211"/>
      <c r="CP455" s="211"/>
      <c r="CQ455" s="211"/>
      <c r="CR455" s="211"/>
      <c r="CS455" s="187" t="s">
        <v>5383</v>
      </c>
      <c r="CT455" s="211"/>
      <c r="CU455" s="211"/>
      <c r="CV455" s="211"/>
      <c r="CW455" s="211"/>
      <c r="CX455" s="211"/>
      <c r="CY455" s="211"/>
      <c r="CZ455" s="211"/>
      <c r="DA455" s="211"/>
      <c r="DB455" s="211"/>
      <c r="DC455" s="211"/>
      <c r="DD455" s="211"/>
      <c r="DE455" s="211"/>
      <c r="DF455"/>
      <c r="DG455" s="73"/>
    </row>
    <row r="456" spans="33:111" ht="15.75" hidden="1" customHeight="1">
      <c r="AG456" s="73"/>
      <c r="AH456" s="209"/>
      <c r="AI456" s="209"/>
      <c r="AJ456" s="209"/>
      <c r="AK456" s="209"/>
      <c r="AL456" s="181" t="str">
        <f t="shared" si="14"/>
        <v/>
      </c>
      <c r="AM456" s="181" t="str">
        <f t="shared" si="15"/>
        <v/>
      </c>
      <c r="AN456"/>
      <c r="AO456" s="209"/>
      <c r="AP456" s="148">
        <v>454</v>
      </c>
      <c r="AQ456" s="210"/>
      <c r="AR456" s="210"/>
      <c r="AS456" s="210"/>
      <c r="AT456" s="210"/>
      <c r="AU456" s="210"/>
      <c r="AV456" s="210"/>
      <c r="AW456" s="210"/>
      <c r="AX456" s="210"/>
      <c r="AY456" s="210"/>
      <c r="AZ456" s="210"/>
      <c r="BA456" s="210"/>
      <c r="BB456" s="210"/>
      <c r="BC456" s="210"/>
      <c r="BD456" s="210"/>
      <c r="BE456" s="210"/>
      <c r="BF456" s="210"/>
      <c r="BG456" s="210"/>
      <c r="BH456" s="210"/>
      <c r="BI456" s="210"/>
      <c r="BJ456" s="185" t="s">
        <v>5384</v>
      </c>
      <c r="BK456" s="210"/>
      <c r="BL456" s="210"/>
      <c r="BM456" s="210"/>
      <c r="BN456" s="210"/>
      <c r="BO456" s="210"/>
      <c r="BP456" s="210"/>
      <c r="BQ456" s="210"/>
      <c r="BR456" s="210"/>
      <c r="BS456" s="210"/>
      <c r="BT456" s="210"/>
      <c r="BU456" s="210"/>
      <c r="BV456" s="210"/>
      <c r="BW456" s="209"/>
      <c r="BX456" s="209"/>
      <c r="BY456" s="209"/>
      <c r="BZ456" s="211"/>
      <c r="CA456" s="211"/>
      <c r="CB456" s="211"/>
      <c r="CC456" s="211"/>
      <c r="CD456" s="211"/>
      <c r="CE456" s="211"/>
      <c r="CF456" s="211"/>
      <c r="CG456" s="211"/>
      <c r="CH456" s="211"/>
      <c r="CI456" s="211"/>
      <c r="CJ456" s="211"/>
      <c r="CK456" s="211"/>
      <c r="CL456" s="211"/>
      <c r="CM456" s="211"/>
      <c r="CN456" s="211"/>
      <c r="CO456" s="211"/>
      <c r="CP456" s="211"/>
      <c r="CQ456" s="211"/>
      <c r="CR456" s="211"/>
      <c r="CS456" s="187" t="s">
        <v>5385</v>
      </c>
      <c r="CT456" s="211"/>
      <c r="CU456" s="211"/>
      <c r="CV456" s="211"/>
      <c r="CW456" s="211"/>
      <c r="CX456" s="211"/>
      <c r="CY456" s="211"/>
      <c r="CZ456" s="211"/>
      <c r="DA456" s="211"/>
      <c r="DB456" s="211"/>
      <c r="DC456" s="211"/>
      <c r="DD456" s="211"/>
      <c r="DE456" s="211"/>
      <c r="DF456"/>
      <c r="DG456" s="73"/>
    </row>
    <row r="457" spans="33:111" ht="15.75" hidden="1" customHeight="1">
      <c r="AG457" s="73"/>
      <c r="AH457" s="209"/>
      <c r="AI457" s="209"/>
      <c r="AJ457" s="209"/>
      <c r="AK457" s="209"/>
      <c r="AL457" s="181" t="str">
        <f t="shared" si="14"/>
        <v/>
      </c>
      <c r="AM457" s="181" t="str">
        <f t="shared" si="15"/>
        <v/>
      </c>
      <c r="AN457"/>
      <c r="AO457" s="209"/>
      <c r="AP457" s="148">
        <v>455</v>
      </c>
      <c r="AQ457" s="210"/>
      <c r="AR457" s="210"/>
      <c r="AS457" s="210"/>
      <c r="AT457" s="210"/>
      <c r="AU457" s="210"/>
      <c r="AV457" s="210"/>
      <c r="AW457" s="210"/>
      <c r="AX457" s="210"/>
      <c r="AY457" s="210"/>
      <c r="AZ457" s="210"/>
      <c r="BA457" s="210"/>
      <c r="BB457" s="210"/>
      <c r="BC457" s="210"/>
      <c r="BD457" s="210"/>
      <c r="BE457" s="210"/>
      <c r="BF457" s="210"/>
      <c r="BG457" s="210"/>
      <c r="BH457" s="210"/>
      <c r="BI457" s="210"/>
      <c r="BJ457" s="185" t="s">
        <v>5386</v>
      </c>
      <c r="BK457" s="210"/>
      <c r="BL457" s="210"/>
      <c r="BM457" s="210"/>
      <c r="BN457" s="210"/>
      <c r="BO457" s="210"/>
      <c r="BP457" s="210"/>
      <c r="BQ457" s="210"/>
      <c r="BR457" s="210"/>
      <c r="BS457" s="210"/>
      <c r="BT457" s="210"/>
      <c r="BU457" s="210"/>
      <c r="BV457" s="210"/>
      <c r="BW457" s="209"/>
      <c r="BX457" s="209"/>
      <c r="BY457" s="209"/>
      <c r="BZ457" s="211"/>
      <c r="CA457" s="211"/>
      <c r="CB457" s="211"/>
      <c r="CC457" s="211"/>
      <c r="CD457" s="211"/>
      <c r="CE457" s="211"/>
      <c r="CF457" s="211"/>
      <c r="CG457" s="211"/>
      <c r="CH457" s="211"/>
      <c r="CI457" s="211"/>
      <c r="CJ457" s="211"/>
      <c r="CK457" s="211"/>
      <c r="CL457" s="211"/>
      <c r="CM457" s="211"/>
      <c r="CN457" s="211"/>
      <c r="CO457" s="211"/>
      <c r="CP457" s="211"/>
      <c r="CQ457" s="211"/>
      <c r="CR457" s="211"/>
      <c r="CS457" s="187" t="s">
        <v>5387</v>
      </c>
      <c r="CT457" s="211"/>
      <c r="CU457" s="211"/>
      <c r="CV457" s="211"/>
      <c r="CW457" s="211"/>
      <c r="CX457" s="211"/>
      <c r="CY457" s="211"/>
      <c r="CZ457" s="211"/>
      <c r="DA457" s="211"/>
      <c r="DB457" s="211"/>
      <c r="DC457" s="211"/>
      <c r="DD457" s="211"/>
      <c r="DE457" s="211"/>
      <c r="DF457"/>
      <c r="DG457" s="73"/>
    </row>
    <row r="458" spans="33:111" ht="15.75" hidden="1" customHeight="1">
      <c r="AG458" s="73"/>
      <c r="AH458" s="209"/>
      <c r="AI458" s="209"/>
      <c r="AJ458" s="209"/>
      <c r="AK458" s="209"/>
      <c r="AL458" s="181" t="str">
        <f t="shared" si="14"/>
        <v/>
      </c>
      <c r="AM458" s="181" t="str">
        <f t="shared" si="15"/>
        <v/>
      </c>
      <c r="AN458"/>
      <c r="AO458" s="209"/>
      <c r="AP458" s="148">
        <v>456</v>
      </c>
      <c r="AQ458" s="210"/>
      <c r="AR458" s="210"/>
      <c r="AS458" s="210"/>
      <c r="AT458" s="210"/>
      <c r="AU458" s="210"/>
      <c r="AV458" s="210"/>
      <c r="AW458" s="210"/>
      <c r="AX458" s="210"/>
      <c r="AY458" s="210"/>
      <c r="AZ458" s="210"/>
      <c r="BA458" s="210"/>
      <c r="BB458" s="210"/>
      <c r="BC458" s="210"/>
      <c r="BD458" s="210"/>
      <c r="BE458" s="210"/>
      <c r="BF458" s="210"/>
      <c r="BG458" s="210"/>
      <c r="BH458" s="210"/>
      <c r="BI458" s="210"/>
      <c r="BJ458" s="185" t="s">
        <v>5388</v>
      </c>
      <c r="BK458" s="210"/>
      <c r="BL458" s="210"/>
      <c r="BM458" s="210"/>
      <c r="BN458" s="210"/>
      <c r="BO458" s="210"/>
      <c r="BP458" s="210"/>
      <c r="BQ458" s="210"/>
      <c r="BR458" s="210"/>
      <c r="BS458" s="210"/>
      <c r="BT458" s="210"/>
      <c r="BU458" s="210"/>
      <c r="BV458" s="210"/>
      <c r="BW458" s="209"/>
      <c r="BX458" s="209"/>
      <c r="BY458" s="209"/>
      <c r="BZ458" s="211"/>
      <c r="CA458" s="211"/>
      <c r="CB458" s="211"/>
      <c r="CC458" s="211"/>
      <c r="CD458" s="211"/>
      <c r="CE458" s="211"/>
      <c r="CF458" s="211"/>
      <c r="CG458" s="211"/>
      <c r="CH458" s="211"/>
      <c r="CI458" s="211"/>
      <c r="CJ458" s="211"/>
      <c r="CK458" s="211"/>
      <c r="CL458" s="211"/>
      <c r="CM458" s="211"/>
      <c r="CN458" s="211"/>
      <c r="CO458" s="211"/>
      <c r="CP458" s="211"/>
      <c r="CQ458" s="211"/>
      <c r="CR458" s="211"/>
      <c r="CS458" s="187" t="s">
        <v>5389</v>
      </c>
      <c r="CT458" s="211"/>
      <c r="CU458" s="211"/>
      <c r="CV458" s="211"/>
      <c r="CW458" s="211"/>
      <c r="CX458" s="211"/>
      <c r="CY458" s="211"/>
      <c r="CZ458" s="211"/>
      <c r="DA458" s="211"/>
      <c r="DB458" s="211"/>
      <c r="DC458" s="211"/>
      <c r="DD458" s="211"/>
      <c r="DE458" s="211"/>
      <c r="DF458"/>
      <c r="DG458" s="73"/>
    </row>
    <row r="459" spans="33:111" ht="15.75" hidden="1" customHeight="1">
      <c r="AG459" s="73"/>
      <c r="AH459" s="209"/>
      <c r="AI459" s="209"/>
      <c r="AJ459" s="209"/>
      <c r="AK459" s="209"/>
      <c r="AL459" s="181" t="str">
        <f t="shared" si="14"/>
        <v/>
      </c>
      <c r="AM459" s="181" t="str">
        <f t="shared" si="15"/>
        <v/>
      </c>
      <c r="AN459"/>
      <c r="AO459" s="209"/>
      <c r="AP459" s="148">
        <v>457</v>
      </c>
      <c r="AQ459" s="210"/>
      <c r="AR459" s="210"/>
      <c r="AS459" s="210"/>
      <c r="AT459" s="210"/>
      <c r="AU459" s="210"/>
      <c r="AV459" s="210"/>
      <c r="AW459" s="210"/>
      <c r="AX459" s="210"/>
      <c r="AY459" s="210"/>
      <c r="AZ459" s="210"/>
      <c r="BA459" s="210"/>
      <c r="BB459" s="210"/>
      <c r="BC459" s="210"/>
      <c r="BD459" s="210"/>
      <c r="BE459" s="210"/>
      <c r="BF459" s="210"/>
      <c r="BG459" s="210"/>
      <c r="BH459" s="210"/>
      <c r="BI459" s="210"/>
      <c r="BJ459" s="185" t="s">
        <v>5390</v>
      </c>
      <c r="BK459" s="210"/>
      <c r="BL459" s="210"/>
      <c r="BM459" s="210"/>
      <c r="BN459" s="210"/>
      <c r="BO459" s="210"/>
      <c r="BP459" s="210"/>
      <c r="BQ459" s="210"/>
      <c r="BR459" s="210"/>
      <c r="BS459" s="210"/>
      <c r="BT459" s="210"/>
      <c r="BU459" s="210"/>
      <c r="BV459" s="210"/>
      <c r="BW459" s="209"/>
      <c r="BX459" s="209"/>
      <c r="BY459" s="209"/>
      <c r="BZ459" s="211"/>
      <c r="CA459" s="211"/>
      <c r="CB459" s="211"/>
      <c r="CC459" s="211"/>
      <c r="CD459" s="211"/>
      <c r="CE459" s="211"/>
      <c r="CF459" s="211"/>
      <c r="CG459" s="211"/>
      <c r="CH459" s="211"/>
      <c r="CI459" s="211"/>
      <c r="CJ459" s="211"/>
      <c r="CK459" s="211"/>
      <c r="CL459" s="211"/>
      <c r="CM459" s="211"/>
      <c r="CN459" s="211"/>
      <c r="CO459" s="211"/>
      <c r="CP459" s="211"/>
      <c r="CQ459" s="211"/>
      <c r="CR459" s="211"/>
      <c r="CS459" s="187" t="s">
        <v>5391</v>
      </c>
      <c r="CT459" s="211"/>
      <c r="CU459" s="211"/>
      <c r="CV459" s="211"/>
      <c r="CW459" s="211"/>
      <c r="CX459" s="211"/>
      <c r="CY459" s="211"/>
      <c r="CZ459" s="211"/>
      <c r="DA459" s="211"/>
      <c r="DB459" s="211"/>
      <c r="DC459" s="211"/>
      <c r="DD459" s="211"/>
      <c r="DE459" s="211"/>
      <c r="DF459"/>
      <c r="DG459" s="73"/>
    </row>
    <row r="460" spans="33:111" ht="15.75" hidden="1" customHeight="1">
      <c r="AG460" s="73"/>
      <c r="AH460" s="209"/>
      <c r="AI460" s="209"/>
      <c r="AJ460" s="209"/>
      <c r="AK460" s="209"/>
      <c r="AL460" s="181" t="str">
        <f t="shared" si="14"/>
        <v/>
      </c>
      <c r="AM460" s="181" t="str">
        <f t="shared" si="15"/>
        <v/>
      </c>
      <c r="AN460"/>
      <c r="AO460" s="209"/>
      <c r="AP460" s="148">
        <v>458</v>
      </c>
      <c r="AQ460" s="210"/>
      <c r="AR460" s="210"/>
      <c r="AS460" s="210"/>
      <c r="AT460" s="210"/>
      <c r="AU460" s="210"/>
      <c r="AV460" s="210"/>
      <c r="AW460" s="210"/>
      <c r="AX460" s="210"/>
      <c r="AY460" s="210"/>
      <c r="AZ460" s="210"/>
      <c r="BA460" s="210"/>
      <c r="BB460" s="210"/>
      <c r="BC460" s="210"/>
      <c r="BD460" s="210"/>
      <c r="BE460" s="210"/>
      <c r="BF460" s="210"/>
      <c r="BG460" s="210"/>
      <c r="BH460" s="210"/>
      <c r="BI460" s="210"/>
      <c r="BJ460" s="185" t="s">
        <v>5392</v>
      </c>
      <c r="BK460" s="210"/>
      <c r="BL460" s="210"/>
      <c r="BM460" s="210"/>
      <c r="BN460" s="210"/>
      <c r="BO460" s="210"/>
      <c r="BP460" s="210"/>
      <c r="BQ460" s="210"/>
      <c r="BR460" s="210"/>
      <c r="BS460" s="210"/>
      <c r="BT460" s="210"/>
      <c r="BU460" s="210"/>
      <c r="BV460" s="210"/>
      <c r="BW460" s="209"/>
      <c r="BX460" s="209"/>
      <c r="BY460" s="209"/>
      <c r="BZ460" s="211"/>
      <c r="CA460" s="211"/>
      <c r="CB460" s="211"/>
      <c r="CC460" s="211"/>
      <c r="CD460" s="211"/>
      <c r="CE460" s="211"/>
      <c r="CF460" s="211"/>
      <c r="CG460" s="211"/>
      <c r="CH460" s="211"/>
      <c r="CI460" s="211"/>
      <c r="CJ460" s="211"/>
      <c r="CK460" s="211"/>
      <c r="CL460" s="211"/>
      <c r="CM460" s="211"/>
      <c r="CN460" s="211"/>
      <c r="CO460" s="211"/>
      <c r="CP460" s="211"/>
      <c r="CQ460" s="211"/>
      <c r="CR460" s="211"/>
      <c r="CS460" s="187" t="s">
        <v>5393</v>
      </c>
      <c r="CT460" s="211"/>
      <c r="CU460" s="211"/>
      <c r="CV460" s="211"/>
      <c r="CW460" s="211"/>
      <c r="CX460" s="211"/>
      <c r="CY460" s="211"/>
      <c r="CZ460" s="211"/>
      <c r="DA460" s="211"/>
      <c r="DB460" s="211"/>
      <c r="DC460" s="211"/>
      <c r="DD460" s="211"/>
      <c r="DE460" s="211"/>
      <c r="DF460"/>
      <c r="DG460" s="73"/>
    </row>
    <row r="461" spans="33:111" ht="15.75" hidden="1" customHeight="1">
      <c r="AG461" s="73"/>
      <c r="AH461" s="209"/>
      <c r="AI461" s="209"/>
      <c r="AJ461" s="209"/>
      <c r="AK461" s="209"/>
      <c r="AL461" s="181" t="str">
        <f t="shared" si="14"/>
        <v/>
      </c>
      <c r="AM461" s="181" t="str">
        <f t="shared" si="15"/>
        <v/>
      </c>
      <c r="AN461"/>
      <c r="AO461" s="209"/>
      <c r="AP461" s="148">
        <v>459</v>
      </c>
      <c r="AQ461" s="210"/>
      <c r="AR461" s="210"/>
      <c r="AS461" s="210"/>
      <c r="AT461" s="210"/>
      <c r="AU461" s="210"/>
      <c r="AV461" s="210"/>
      <c r="AW461" s="210"/>
      <c r="AX461" s="210"/>
      <c r="AY461" s="210"/>
      <c r="AZ461" s="210"/>
      <c r="BA461" s="210"/>
      <c r="BB461" s="210"/>
      <c r="BC461" s="210"/>
      <c r="BD461" s="210"/>
      <c r="BE461" s="210"/>
      <c r="BF461" s="210"/>
      <c r="BG461" s="210"/>
      <c r="BH461" s="210"/>
      <c r="BI461" s="210"/>
      <c r="BJ461" s="185" t="s">
        <v>5394</v>
      </c>
      <c r="BK461" s="210"/>
      <c r="BL461" s="210"/>
      <c r="BM461" s="210"/>
      <c r="BN461" s="210"/>
      <c r="BO461" s="210"/>
      <c r="BP461" s="210"/>
      <c r="BQ461" s="210"/>
      <c r="BR461" s="210"/>
      <c r="BS461" s="210"/>
      <c r="BT461" s="210"/>
      <c r="BU461" s="210"/>
      <c r="BV461" s="210"/>
      <c r="BW461" s="209"/>
      <c r="BX461" s="209"/>
      <c r="BY461" s="209"/>
      <c r="BZ461" s="211"/>
      <c r="CA461" s="211"/>
      <c r="CB461" s="211"/>
      <c r="CC461" s="211"/>
      <c r="CD461" s="211"/>
      <c r="CE461" s="211"/>
      <c r="CF461" s="211"/>
      <c r="CG461" s="211"/>
      <c r="CH461" s="211"/>
      <c r="CI461" s="211"/>
      <c r="CJ461" s="211"/>
      <c r="CK461" s="211"/>
      <c r="CL461" s="211"/>
      <c r="CM461" s="211"/>
      <c r="CN461" s="211"/>
      <c r="CO461" s="211"/>
      <c r="CP461" s="211"/>
      <c r="CQ461" s="211"/>
      <c r="CR461" s="211"/>
      <c r="CS461" s="187" t="s">
        <v>5395</v>
      </c>
      <c r="CT461" s="211"/>
      <c r="CU461" s="211"/>
      <c r="CV461" s="211"/>
      <c r="CW461" s="211"/>
      <c r="CX461" s="211"/>
      <c r="CY461" s="211"/>
      <c r="CZ461" s="211"/>
      <c r="DA461" s="211"/>
      <c r="DB461" s="211"/>
      <c r="DC461" s="211"/>
      <c r="DD461" s="211"/>
      <c r="DE461" s="211"/>
      <c r="DF461"/>
      <c r="DG461" s="73"/>
    </row>
    <row r="462" spans="33:111" ht="15.75" hidden="1" customHeight="1">
      <c r="AG462" s="73"/>
      <c r="AH462" s="209"/>
      <c r="AI462" s="209"/>
      <c r="AJ462" s="209"/>
      <c r="AK462" s="209"/>
      <c r="AL462" s="181" t="str">
        <f t="shared" si="14"/>
        <v/>
      </c>
      <c r="AM462" s="181" t="str">
        <f t="shared" si="15"/>
        <v/>
      </c>
      <c r="AN462"/>
      <c r="AO462" s="209"/>
      <c r="AP462" s="148">
        <v>460</v>
      </c>
      <c r="AQ462" s="210"/>
      <c r="AR462" s="210"/>
      <c r="AS462" s="210"/>
      <c r="AT462" s="210"/>
      <c r="AU462" s="210"/>
      <c r="AV462" s="210"/>
      <c r="AW462" s="210"/>
      <c r="AX462" s="210"/>
      <c r="AY462" s="210"/>
      <c r="AZ462" s="210"/>
      <c r="BA462" s="210"/>
      <c r="BB462" s="210"/>
      <c r="BC462" s="210"/>
      <c r="BD462" s="210"/>
      <c r="BE462" s="210"/>
      <c r="BF462" s="210"/>
      <c r="BG462" s="210"/>
      <c r="BH462" s="210"/>
      <c r="BI462" s="210"/>
      <c r="BJ462" s="185" t="s">
        <v>5396</v>
      </c>
      <c r="BK462" s="210"/>
      <c r="BL462" s="210"/>
      <c r="BM462" s="210"/>
      <c r="BN462" s="210"/>
      <c r="BO462" s="210"/>
      <c r="BP462" s="210"/>
      <c r="BQ462" s="210"/>
      <c r="BR462" s="210"/>
      <c r="BS462" s="210"/>
      <c r="BT462" s="210"/>
      <c r="BU462" s="210"/>
      <c r="BV462" s="210"/>
      <c r="BW462" s="209"/>
      <c r="BX462" s="209"/>
      <c r="BY462" s="209"/>
      <c r="BZ462" s="211"/>
      <c r="CA462" s="211"/>
      <c r="CB462" s="211"/>
      <c r="CC462" s="211"/>
      <c r="CD462" s="211"/>
      <c r="CE462" s="211"/>
      <c r="CF462" s="211"/>
      <c r="CG462" s="211"/>
      <c r="CH462" s="211"/>
      <c r="CI462" s="211"/>
      <c r="CJ462" s="211"/>
      <c r="CK462" s="211"/>
      <c r="CL462" s="211"/>
      <c r="CM462" s="211"/>
      <c r="CN462" s="211"/>
      <c r="CO462" s="211"/>
      <c r="CP462" s="211"/>
      <c r="CQ462" s="211"/>
      <c r="CR462" s="211"/>
      <c r="CS462" s="189" t="s">
        <v>5397</v>
      </c>
      <c r="CT462" s="211"/>
      <c r="CU462" s="211"/>
      <c r="CV462" s="211"/>
      <c r="CW462" s="211"/>
      <c r="CX462" s="211"/>
      <c r="CY462" s="211"/>
      <c r="CZ462" s="211"/>
      <c r="DA462" s="211"/>
      <c r="DB462" s="211"/>
      <c r="DC462" s="211"/>
      <c r="DD462" s="211"/>
      <c r="DE462" s="211"/>
      <c r="DF462"/>
      <c r="DG462" s="73"/>
    </row>
    <row r="463" spans="33:111" ht="15.75" hidden="1" customHeight="1">
      <c r="AG463" s="73"/>
      <c r="AH463" s="209"/>
      <c r="AI463" s="209"/>
      <c r="AJ463" s="209"/>
      <c r="AK463" s="209"/>
      <c r="AL463" s="181" t="str">
        <f t="shared" si="14"/>
        <v/>
      </c>
      <c r="AM463" s="181" t="str">
        <f t="shared" si="15"/>
        <v/>
      </c>
      <c r="AN463"/>
      <c r="AO463" s="209"/>
      <c r="AP463" s="148">
        <v>461</v>
      </c>
      <c r="AQ463" s="210"/>
      <c r="AR463" s="210"/>
      <c r="AS463" s="210"/>
      <c r="AT463" s="210"/>
      <c r="AU463" s="210"/>
      <c r="AV463" s="210"/>
      <c r="AW463" s="210"/>
      <c r="AX463" s="210"/>
      <c r="AY463" s="210"/>
      <c r="AZ463" s="210"/>
      <c r="BA463" s="210"/>
      <c r="BB463" s="210"/>
      <c r="BC463" s="210"/>
      <c r="BD463" s="210"/>
      <c r="BE463" s="210"/>
      <c r="BF463" s="210"/>
      <c r="BG463" s="210"/>
      <c r="BH463" s="210"/>
      <c r="BI463" s="210"/>
      <c r="BJ463" s="185" t="s">
        <v>5398</v>
      </c>
      <c r="BK463" s="210"/>
      <c r="BL463" s="210"/>
      <c r="BM463" s="210"/>
      <c r="BN463" s="210"/>
      <c r="BO463" s="210"/>
      <c r="BP463" s="210"/>
      <c r="BQ463" s="210"/>
      <c r="BR463" s="210"/>
      <c r="BS463" s="210"/>
      <c r="BT463" s="210"/>
      <c r="BU463" s="210"/>
      <c r="BV463" s="210"/>
      <c r="BW463" s="209"/>
      <c r="BX463" s="209"/>
      <c r="BY463" s="209"/>
      <c r="BZ463" s="211"/>
      <c r="CA463" s="211"/>
      <c r="CB463" s="211"/>
      <c r="CC463" s="211"/>
      <c r="CD463" s="211"/>
      <c r="CE463" s="211"/>
      <c r="CF463" s="211"/>
      <c r="CG463" s="211"/>
      <c r="CH463" s="211"/>
      <c r="CI463" s="211"/>
      <c r="CJ463" s="211"/>
      <c r="CK463" s="211"/>
      <c r="CL463" s="211"/>
      <c r="CM463" s="211"/>
      <c r="CN463" s="211"/>
      <c r="CO463" s="211"/>
      <c r="CP463" s="211"/>
      <c r="CQ463" s="211"/>
      <c r="CR463" s="211"/>
      <c r="CS463" s="187" t="s">
        <v>5399</v>
      </c>
      <c r="CT463" s="211"/>
      <c r="CU463" s="211"/>
      <c r="CV463" s="211"/>
      <c r="CW463" s="211"/>
      <c r="CX463" s="211"/>
      <c r="CY463" s="211"/>
      <c r="CZ463" s="211"/>
      <c r="DA463" s="211"/>
      <c r="DB463" s="211"/>
      <c r="DC463" s="211"/>
      <c r="DD463" s="211"/>
      <c r="DE463" s="211"/>
      <c r="DF463"/>
      <c r="DG463" s="73"/>
    </row>
    <row r="464" spans="33:111" ht="15.75" hidden="1" customHeight="1">
      <c r="AG464" s="73"/>
      <c r="AH464" s="209"/>
      <c r="AI464" s="209"/>
      <c r="AJ464" s="209"/>
      <c r="AK464" s="209"/>
      <c r="AL464" s="181" t="str">
        <f t="shared" si="14"/>
        <v/>
      </c>
      <c r="AM464" s="181" t="str">
        <f t="shared" si="15"/>
        <v/>
      </c>
      <c r="AN464"/>
      <c r="AO464" s="209"/>
      <c r="AP464" s="148">
        <v>462</v>
      </c>
      <c r="AQ464" s="210"/>
      <c r="AR464" s="210"/>
      <c r="AS464" s="210"/>
      <c r="AT464" s="210"/>
      <c r="AU464" s="210"/>
      <c r="AV464" s="210"/>
      <c r="AW464" s="210"/>
      <c r="AX464" s="210"/>
      <c r="AY464" s="210"/>
      <c r="AZ464" s="210"/>
      <c r="BA464" s="210"/>
      <c r="BB464" s="210"/>
      <c r="BC464" s="210"/>
      <c r="BD464" s="210"/>
      <c r="BE464" s="210"/>
      <c r="BF464" s="210"/>
      <c r="BG464" s="210"/>
      <c r="BH464" s="210"/>
      <c r="BI464" s="210"/>
      <c r="BJ464" s="185" t="s">
        <v>5400</v>
      </c>
      <c r="BK464" s="210"/>
      <c r="BL464" s="210"/>
      <c r="BM464" s="210"/>
      <c r="BN464" s="210"/>
      <c r="BO464" s="210"/>
      <c r="BP464" s="210"/>
      <c r="BQ464" s="210"/>
      <c r="BR464" s="210"/>
      <c r="BS464" s="210"/>
      <c r="BT464" s="210"/>
      <c r="BU464" s="210"/>
      <c r="BV464" s="210"/>
      <c r="BW464" s="209"/>
      <c r="BX464" s="209"/>
      <c r="BY464" s="209"/>
      <c r="BZ464" s="211"/>
      <c r="CA464" s="211"/>
      <c r="CB464" s="211"/>
      <c r="CC464" s="211"/>
      <c r="CD464" s="211"/>
      <c r="CE464" s="211"/>
      <c r="CF464" s="211"/>
      <c r="CG464" s="211"/>
      <c r="CH464" s="211"/>
      <c r="CI464" s="211"/>
      <c r="CJ464" s="211"/>
      <c r="CK464" s="211"/>
      <c r="CL464" s="211"/>
      <c r="CM464" s="211"/>
      <c r="CN464" s="211"/>
      <c r="CO464" s="211"/>
      <c r="CP464" s="211"/>
      <c r="CQ464" s="211"/>
      <c r="CR464" s="211"/>
      <c r="CS464" s="187" t="s">
        <v>5401</v>
      </c>
      <c r="CT464" s="211"/>
      <c r="CU464" s="211"/>
      <c r="CV464" s="211"/>
      <c r="CW464" s="211"/>
      <c r="CX464" s="211"/>
      <c r="CY464" s="211"/>
      <c r="CZ464" s="211"/>
      <c r="DA464" s="211"/>
      <c r="DB464" s="211"/>
      <c r="DC464" s="211"/>
      <c r="DD464" s="211"/>
      <c r="DE464" s="211"/>
      <c r="DF464"/>
      <c r="DG464" s="73"/>
    </row>
    <row r="465" spans="33:111" ht="15.75" hidden="1" customHeight="1">
      <c r="AG465" s="73"/>
      <c r="AH465" s="209"/>
      <c r="AI465" s="209"/>
      <c r="AJ465" s="209"/>
      <c r="AK465" s="209"/>
      <c r="AL465" s="181" t="str">
        <f t="shared" si="14"/>
        <v/>
      </c>
      <c r="AM465" s="181" t="str">
        <f t="shared" si="15"/>
        <v/>
      </c>
      <c r="AN465"/>
      <c r="AO465" s="209"/>
      <c r="AP465" s="148">
        <v>463</v>
      </c>
      <c r="AQ465" s="210"/>
      <c r="AR465" s="210"/>
      <c r="AS465" s="210"/>
      <c r="AT465" s="210"/>
      <c r="AU465" s="210"/>
      <c r="AV465" s="210"/>
      <c r="AW465" s="210"/>
      <c r="AX465" s="210"/>
      <c r="AY465" s="210"/>
      <c r="AZ465" s="210"/>
      <c r="BA465" s="210"/>
      <c r="BB465" s="210"/>
      <c r="BC465" s="210"/>
      <c r="BD465" s="210"/>
      <c r="BE465" s="210"/>
      <c r="BF465" s="210"/>
      <c r="BG465" s="210"/>
      <c r="BH465" s="210"/>
      <c r="BI465" s="210"/>
      <c r="BJ465" s="185" t="s">
        <v>5402</v>
      </c>
      <c r="BK465" s="210"/>
      <c r="BL465" s="210"/>
      <c r="BM465" s="210"/>
      <c r="BN465" s="210"/>
      <c r="BO465" s="210"/>
      <c r="BP465" s="210"/>
      <c r="BQ465" s="210"/>
      <c r="BR465" s="210"/>
      <c r="BS465" s="210"/>
      <c r="BT465" s="210"/>
      <c r="BU465" s="210"/>
      <c r="BV465" s="210"/>
      <c r="BW465" s="209"/>
      <c r="BX465" s="209"/>
      <c r="BY465" s="209"/>
      <c r="BZ465" s="211"/>
      <c r="CA465" s="211"/>
      <c r="CB465" s="211"/>
      <c r="CC465" s="211"/>
      <c r="CD465" s="211"/>
      <c r="CE465" s="211"/>
      <c r="CF465" s="211"/>
      <c r="CG465" s="211"/>
      <c r="CH465" s="211"/>
      <c r="CI465" s="211"/>
      <c r="CJ465" s="211"/>
      <c r="CK465" s="211"/>
      <c r="CL465" s="211"/>
      <c r="CM465" s="211"/>
      <c r="CN465" s="211"/>
      <c r="CO465" s="211"/>
      <c r="CP465" s="211"/>
      <c r="CQ465" s="211"/>
      <c r="CR465" s="211"/>
      <c r="CS465" s="187" t="s">
        <v>5403</v>
      </c>
      <c r="CT465" s="211"/>
      <c r="CU465" s="211"/>
      <c r="CV465" s="211"/>
      <c r="CW465" s="211"/>
      <c r="CX465" s="211"/>
      <c r="CY465" s="211"/>
      <c r="CZ465" s="211"/>
      <c r="DA465" s="211"/>
      <c r="DB465" s="211"/>
      <c r="DC465" s="211"/>
      <c r="DD465" s="211"/>
      <c r="DE465" s="211"/>
      <c r="DF465"/>
      <c r="DG465" s="73"/>
    </row>
    <row r="466" spans="33:111" ht="15.75" hidden="1" customHeight="1">
      <c r="AG466" s="73"/>
      <c r="AH466" s="209"/>
      <c r="AI466" s="209"/>
      <c r="AJ466" s="209"/>
      <c r="AK466" s="209"/>
      <c r="AL466" s="181" t="str">
        <f t="shared" si="14"/>
        <v/>
      </c>
      <c r="AM466" s="181" t="str">
        <f t="shared" si="15"/>
        <v/>
      </c>
      <c r="AN466"/>
      <c r="AO466" s="209"/>
      <c r="AP466" s="148">
        <v>464</v>
      </c>
      <c r="AQ466" s="210"/>
      <c r="AR466" s="210"/>
      <c r="AS466" s="210"/>
      <c r="AT466" s="210"/>
      <c r="AU466" s="210"/>
      <c r="AV466" s="210"/>
      <c r="AW466" s="210"/>
      <c r="AX466" s="210"/>
      <c r="AY466" s="210"/>
      <c r="AZ466" s="210"/>
      <c r="BA466" s="210"/>
      <c r="BB466" s="210"/>
      <c r="BC466" s="210"/>
      <c r="BD466" s="210"/>
      <c r="BE466" s="210"/>
      <c r="BF466" s="210"/>
      <c r="BG466" s="210"/>
      <c r="BH466" s="210"/>
      <c r="BI466" s="210"/>
      <c r="BJ466" s="185" t="s">
        <v>5404</v>
      </c>
      <c r="BK466" s="210"/>
      <c r="BL466" s="210"/>
      <c r="BM466" s="210"/>
      <c r="BN466" s="210"/>
      <c r="BO466" s="210"/>
      <c r="BP466" s="210"/>
      <c r="BQ466" s="210"/>
      <c r="BR466" s="210"/>
      <c r="BS466" s="210"/>
      <c r="BT466" s="210"/>
      <c r="BU466" s="210"/>
      <c r="BV466" s="210"/>
      <c r="BW466" s="209"/>
      <c r="BX466" s="209"/>
      <c r="BY466" s="209"/>
      <c r="BZ466" s="211"/>
      <c r="CA466" s="211"/>
      <c r="CB466" s="211"/>
      <c r="CC466" s="211"/>
      <c r="CD466" s="211"/>
      <c r="CE466" s="211"/>
      <c r="CF466" s="211"/>
      <c r="CG466" s="211"/>
      <c r="CH466" s="211"/>
      <c r="CI466" s="211"/>
      <c r="CJ466" s="211"/>
      <c r="CK466" s="211"/>
      <c r="CL466" s="211"/>
      <c r="CM466" s="211"/>
      <c r="CN466" s="211"/>
      <c r="CO466" s="211"/>
      <c r="CP466" s="211"/>
      <c r="CQ466" s="211"/>
      <c r="CR466" s="211"/>
      <c r="CS466" s="187" t="s">
        <v>5405</v>
      </c>
      <c r="CT466" s="211"/>
      <c r="CU466" s="211"/>
      <c r="CV466" s="211"/>
      <c r="CW466" s="211"/>
      <c r="CX466" s="211"/>
      <c r="CY466" s="211"/>
      <c r="CZ466" s="211"/>
      <c r="DA466" s="211"/>
      <c r="DB466" s="211"/>
      <c r="DC466" s="211"/>
      <c r="DD466" s="211"/>
      <c r="DE466" s="211"/>
      <c r="DF466"/>
      <c r="DG466" s="73"/>
    </row>
    <row r="467" spans="33:111" ht="15.75" hidden="1" customHeight="1">
      <c r="AG467" s="73"/>
      <c r="AH467" s="209"/>
      <c r="AI467" s="209"/>
      <c r="AJ467" s="209"/>
      <c r="AK467" s="209"/>
      <c r="AL467" s="181" t="str">
        <f t="shared" si="14"/>
        <v/>
      </c>
      <c r="AM467" s="181" t="str">
        <f t="shared" si="15"/>
        <v/>
      </c>
      <c r="AN467"/>
      <c r="AO467" s="209"/>
      <c r="AP467" s="148">
        <v>465</v>
      </c>
      <c r="AQ467" s="210"/>
      <c r="AR467" s="210"/>
      <c r="AS467" s="210"/>
      <c r="AT467" s="210"/>
      <c r="AU467" s="210"/>
      <c r="AV467" s="210"/>
      <c r="AW467" s="210"/>
      <c r="AX467" s="210"/>
      <c r="AY467" s="210"/>
      <c r="AZ467" s="210"/>
      <c r="BA467" s="210"/>
      <c r="BB467" s="210"/>
      <c r="BC467" s="210"/>
      <c r="BD467" s="210"/>
      <c r="BE467" s="210"/>
      <c r="BF467" s="210"/>
      <c r="BG467" s="210"/>
      <c r="BH467" s="210"/>
      <c r="BI467" s="210"/>
      <c r="BJ467" s="185" t="s">
        <v>5406</v>
      </c>
      <c r="BK467" s="210"/>
      <c r="BL467" s="210"/>
      <c r="BM467" s="210"/>
      <c r="BN467" s="210"/>
      <c r="BO467" s="210"/>
      <c r="BP467" s="210"/>
      <c r="BQ467" s="210"/>
      <c r="BR467" s="210"/>
      <c r="BS467" s="210"/>
      <c r="BT467" s="210"/>
      <c r="BU467" s="210"/>
      <c r="BV467" s="210"/>
      <c r="BW467" s="209"/>
      <c r="BX467" s="209"/>
      <c r="BY467" s="209"/>
      <c r="BZ467" s="211"/>
      <c r="CA467" s="211"/>
      <c r="CB467" s="211"/>
      <c r="CC467" s="211"/>
      <c r="CD467" s="211"/>
      <c r="CE467" s="211"/>
      <c r="CF467" s="211"/>
      <c r="CG467" s="211"/>
      <c r="CH467" s="211"/>
      <c r="CI467" s="211"/>
      <c r="CJ467" s="211"/>
      <c r="CK467" s="211"/>
      <c r="CL467" s="211"/>
      <c r="CM467" s="211"/>
      <c r="CN467" s="211"/>
      <c r="CO467" s="211"/>
      <c r="CP467" s="211"/>
      <c r="CQ467" s="211"/>
      <c r="CR467" s="211"/>
      <c r="CS467" s="187" t="s">
        <v>5407</v>
      </c>
      <c r="CT467" s="211"/>
      <c r="CU467" s="211"/>
      <c r="CV467" s="211"/>
      <c r="CW467" s="211"/>
      <c r="CX467" s="211"/>
      <c r="CY467" s="211"/>
      <c r="CZ467" s="211"/>
      <c r="DA467" s="211"/>
      <c r="DB467" s="211"/>
      <c r="DC467" s="211"/>
      <c r="DD467" s="211"/>
      <c r="DE467" s="211"/>
      <c r="DF467"/>
      <c r="DG467" s="73"/>
    </row>
    <row r="468" spans="33:111" ht="15.75" hidden="1" customHeight="1">
      <c r="AG468" s="73"/>
      <c r="AH468" s="209"/>
      <c r="AI468" s="209"/>
      <c r="AJ468" s="209"/>
      <c r="AK468" s="209"/>
      <c r="AL468" s="181" t="str">
        <f t="shared" si="14"/>
        <v/>
      </c>
      <c r="AM468" s="181" t="str">
        <f t="shared" si="15"/>
        <v/>
      </c>
      <c r="AN468"/>
      <c r="AO468" s="209"/>
      <c r="AP468" s="148">
        <v>466</v>
      </c>
      <c r="AQ468" s="210"/>
      <c r="AR468" s="210"/>
      <c r="AS468" s="210"/>
      <c r="AT468" s="210"/>
      <c r="AU468" s="210"/>
      <c r="AV468" s="210"/>
      <c r="AW468" s="210"/>
      <c r="AX468" s="210"/>
      <c r="AY468" s="210"/>
      <c r="AZ468" s="210"/>
      <c r="BA468" s="210"/>
      <c r="BB468" s="210"/>
      <c r="BC468" s="210"/>
      <c r="BD468" s="210"/>
      <c r="BE468" s="210"/>
      <c r="BF468" s="210"/>
      <c r="BG468" s="210"/>
      <c r="BH468" s="210"/>
      <c r="BI468" s="210"/>
      <c r="BJ468" s="185" t="s">
        <v>5408</v>
      </c>
      <c r="BK468" s="210"/>
      <c r="BL468" s="210"/>
      <c r="BM468" s="210"/>
      <c r="BN468" s="210"/>
      <c r="BO468" s="210"/>
      <c r="BP468" s="210"/>
      <c r="BQ468" s="210"/>
      <c r="BR468" s="210"/>
      <c r="BS468" s="210"/>
      <c r="BT468" s="210"/>
      <c r="BU468" s="210"/>
      <c r="BV468" s="210"/>
      <c r="BW468" s="209"/>
      <c r="BX468" s="209"/>
      <c r="BY468" s="209"/>
      <c r="BZ468" s="211"/>
      <c r="CA468" s="211"/>
      <c r="CB468" s="211"/>
      <c r="CC468" s="211"/>
      <c r="CD468" s="211"/>
      <c r="CE468" s="211"/>
      <c r="CF468" s="211"/>
      <c r="CG468" s="211"/>
      <c r="CH468" s="211"/>
      <c r="CI468" s="211"/>
      <c r="CJ468" s="211"/>
      <c r="CK468" s="211"/>
      <c r="CL468" s="211"/>
      <c r="CM468" s="211"/>
      <c r="CN468" s="211"/>
      <c r="CO468" s="211"/>
      <c r="CP468" s="211"/>
      <c r="CQ468" s="211"/>
      <c r="CR468" s="211"/>
      <c r="CS468" s="187" t="s">
        <v>5409</v>
      </c>
      <c r="CT468" s="211"/>
      <c r="CU468" s="211"/>
      <c r="CV468" s="211"/>
      <c r="CW468" s="211"/>
      <c r="CX468" s="211"/>
      <c r="CY468" s="211"/>
      <c r="CZ468" s="211"/>
      <c r="DA468" s="211"/>
      <c r="DB468" s="211"/>
      <c r="DC468" s="211"/>
      <c r="DD468" s="211"/>
      <c r="DE468" s="211"/>
      <c r="DF468"/>
      <c r="DG468" s="73"/>
    </row>
    <row r="469" spans="33:111" ht="15.75" hidden="1" customHeight="1">
      <c r="AG469" s="73"/>
      <c r="AH469" s="148"/>
      <c r="AI469" s="148"/>
      <c r="AJ469" s="148"/>
      <c r="AK469" s="148"/>
      <c r="AL469" s="181" t="str">
        <f t="shared" si="14"/>
        <v/>
      </c>
      <c r="AM469" s="181" t="str">
        <f t="shared" si="15"/>
        <v/>
      </c>
      <c r="AN469"/>
      <c r="AO469" s="148"/>
      <c r="AP469" s="148">
        <v>467</v>
      </c>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t="s">
        <v>5410</v>
      </c>
      <c r="BK469" s="185"/>
      <c r="BL469" s="185"/>
      <c r="BM469" s="185"/>
      <c r="BN469" s="185"/>
      <c r="BO469" s="185"/>
      <c r="BP469" s="185"/>
      <c r="BQ469" s="185"/>
      <c r="BR469" s="185"/>
      <c r="BS469" s="185"/>
      <c r="BT469" s="185"/>
      <c r="BU469" s="185"/>
      <c r="BV469" s="185"/>
      <c r="BW469" s="148"/>
      <c r="BX469" s="148"/>
      <c r="BY469" s="148"/>
      <c r="BZ469" s="187"/>
      <c r="CA469" s="187"/>
      <c r="CB469" s="187"/>
      <c r="CC469" s="187"/>
      <c r="CD469" s="187"/>
      <c r="CE469" s="187"/>
      <c r="CF469" s="187"/>
      <c r="CG469" s="187"/>
      <c r="CH469" s="187"/>
      <c r="CI469" s="187"/>
      <c r="CJ469" s="187"/>
      <c r="CK469" s="187"/>
      <c r="CL469" s="187"/>
      <c r="CM469" s="187"/>
      <c r="CN469" s="187"/>
      <c r="CO469" s="187"/>
      <c r="CP469" s="187"/>
      <c r="CQ469" s="187"/>
      <c r="CR469" s="187"/>
      <c r="CS469" s="187" t="s">
        <v>5411</v>
      </c>
      <c r="CT469" s="187"/>
      <c r="CU469" s="187"/>
      <c r="CV469" s="187"/>
      <c r="CW469" s="187"/>
      <c r="CX469" s="187"/>
      <c r="CY469" s="187"/>
      <c r="CZ469" s="187"/>
      <c r="DA469" s="187"/>
      <c r="DB469" s="187"/>
      <c r="DC469" s="187"/>
      <c r="DD469" s="187"/>
      <c r="DE469" s="187"/>
      <c r="DF469"/>
      <c r="DG469" s="73"/>
    </row>
    <row r="470" spans="33:111" ht="15.75" hidden="1" customHeight="1">
      <c r="AG470" s="73"/>
      <c r="AH470" s="209"/>
      <c r="AI470" s="209"/>
      <c r="AJ470" s="209"/>
      <c r="AK470" s="209"/>
      <c r="AL470" s="181" t="str">
        <f t="shared" si="14"/>
        <v/>
      </c>
      <c r="AM470" s="181" t="str">
        <f t="shared" si="15"/>
        <v/>
      </c>
      <c r="AN470"/>
      <c r="AO470" s="209"/>
      <c r="AP470" s="148">
        <v>468</v>
      </c>
      <c r="AQ470" s="210"/>
      <c r="AR470" s="210"/>
      <c r="AS470" s="210"/>
      <c r="AT470" s="210"/>
      <c r="AU470" s="210"/>
      <c r="AV470" s="210"/>
      <c r="AW470" s="210"/>
      <c r="AX470" s="210"/>
      <c r="AY470" s="210"/>
      <c r="AZ470" s="210"/>
      <c r="BA470" s="210"/>
      <c r="BB470" s="210"/>
      <c r="BC470" s="210"/>
      <c r="BD470" s="210"/>
      <c r="BE470" s="210"/>
      <c r="BF470" s="210"/>
      <c r="BG470" s="210"/>
      <c r="BH470" s="210"/>
      <c r="BI470" s="210"/>
      <c r="BJ470" s="185" t="s">
        <v>5412</v>
      </c>
      <c r="BK470" s="210"/>
      <c r="BL470" s="210"/>
      <c r="BM470" s="210"/>
      <c r="BN470" s="210"/>
      <c r="BO470" s="210"/>
      <c r="BP470" s="210"/>
      <c r="BQ470" s="210"/>
      <c r="BR470" s="210"/>
      <c r="BS470" s="210"/>
      <c r="BT470" s="210"/>
      <c r="BU470" s="210"/>
      <c r="BV470" s="210"/>
      <c r="BW470" s="209"/>
      <c r="BX470" s="209"/>
      <c r="BY470" s="209"/>
      <c r="BZ470" s="211"/>
      <c r="CA470" s="211"/>
      <c r="CB470" s="211"/>
      <c r="CC470" s="211"/>
      <c r="CD470" s="211"/>
      <c r="CE470" s="211"/>
      <c r="CF470" s="211"/>
      <c r="CG470" s="211"/>
      <c r="CH470" s="211"/>
      <c r="CI470" s="211"/>
      <c r="CJ470" s="211"/>
      <c r="CK470" s="211"/>
      <c r="CL470" s="211"/>
      <c r="CM470" s="211"/>
      <c r="CN470" s="211"/>
      <c r="CO470" s="211"/>
      <c r="CP470" s="211"/>
      <c r="CQ470" s="211"/>
      <c r="CR470" s="211"/>
      <c r="CS470" s="187" t="s">
        <v>5413</v>
      </c>
      <c r="CT470" s="211"/>
      <c r="CU470" s="211"/>
      <c r="CV470" s="211"/>
      <c r="CW470" s="211"/>
      <c r="CX470" s="211"/>
      <c r="CY470" s="211"/>
      <c r="CZ470" s="211"/>
      <c r="DA470" s="211"/>
      <c r="DB470" s="211"/>
      <c r="DC470" s="211"/>
      <c r="DD470" s="211"/>
      <c r="DE470" s="211"/>
      <c r="DF470"/>
      <c r="DG470" s="73"/>
    </row>
    <row r="471" spans="33:111" ht="15.75" hidden="1" customHeight="1">
      <c r="AG471" s="73"/>
      <c r="AH471" s="209"/>
      <c r="AI471" s="209"/>
      <c r="AJ471" s="209"/>
      <c r="AK471" s="209"/>
      <c r="AL471" s="181" t="str">
        <f t="shared" si="14"/>
        <v/>
      </c>
      <c r="AM471" s="181" t="str">
        <f t="shared" si="15"/>
        <v/>
      </c>
      <c r="AN471"/>
      <c r="AO471" s="209"/>
      <c r="AP471" s="148">
        <v>469</v>
      </c>
      <c r="AQ471" s="210"/>
      <c r="AR471" s="210"/>
      <c r="AS471" s="210"/>
      <c r="AT471" s="210"/>
      <c r="AU471" s="210"/>
      <c r="AV471" s="210"/>
      <c r="AW471" s="210"/>
      <c r="AX471" s="210"/>
      <c r="AY471" s="210"/>
      <c r="AZ471" s="210"/>
      <c r="BA471" s="210"/>
      <c r="BB471" s="210"/>
      <c r="BC471" s="210"/>
      <c r="BD471" s="210"/>
      <c r="BE471" s="210"/>
      <c r="BF471" s="210"/>
      <c r="BG471" s="210"/>
      <c r="BH471" s="210"/>
      <c r="BI471" s="210"/>
      <c r="BJ471" s="185" t="s">
        <v>5414</v>
      </c>
      <c r="BK471" s="210"/>
      <c r="BL471" s="210"/>
      <c r="BM471" s="210"/>
      <c r="BN471" s="210"/>
      <c r="BO471" s="210"/>
      <c r="BP471" s="210"/>
      <c r="BQ471" s="210"/>
      <c r="BR471" s="210"/>
      <c r="BS471" s="210"/>
      <c r="BT471" s="210"/>
      <c r="BU471" s="210"/>
      <c r="BV471" s="210"/>
      <c r="BW471" s="209"/>
      <c r="BX471" s="209"/>
      <c r="BY471" s="209"/>
      <c r="BZ471" s="211"/>
      <c r="CA471" s="211"/>
      <c r="CB471" s="211"/>
      <c r="CC471" s="211"/>
      <c r="CD471" s="211"/>
      <c r="CE471" s="211"/>
      <c r="CF471" s="211"/>
      <c r="CG471" s="211"/>
      <c r="CH471" s="211"/>
      <c r="CI471" s="211"/>
      <c r="CJ471" s="211"/>
      <c r="CK471" s="211"/>
      <c r="CL471" s="211"/>
      <c r="CM471" s="211"/>
      <c r="CN471" s="211"/>
      <c r="CO471" s="211"/>
      <c r="CP471" s="211"/>
      <c r="CQ471" s="211"/>
      <c r="CR471" s="211"/>
      <c r="CS471" s="187" t="s">
        <v>5415</v>
      </c>
      <c r="CT471" s="211"/>
      <c r="CU471" s="211"/>
      <c r="CV471" s="211"/>
      <c r="CW471" s="211"/>
      <c r="CX471" s="211"/>
      <c r="CY471" s="211"/>
      <c r="CZ471" s="211"/>
      <c r="DA471" s="211"/>
      <c r="DB471" s="211"/>
      <c r="DC471" s="211"/>
      <c r="DD471" s="211"/>
      <c r="DE471" s="211"/>
      <c r="DF471"/>
      <c r="DG471" s="73"/>
    </row>
    <row r="472" spans="33:111" ht="15.75" hidden="1" customHeight="1">
      <c r="AG472" s="73"/>
      <c r="AH472" s="209"/>
      <c r="AI472" s="209"/>
      <c r="AJ472" s="209"/>
      <c r="AK472" s="209"/>
      <c r="AL472" s="181" t="str">
        <f t="shared" si="14"/>
        <v/>
      </c>
      <c r="AM472" s="181" t="str">
        <f t="shared" si="15"/>
        <v/>
      </c>
      <c r="AN472"/>
      <c r="AO472" s="209"/>
      <c r="AP472" s="148">
        <v>470</v>
      </c>
      <c r="AQ472" s="210"/>
      <c r="AR472" s="210"/>
      <c r="AS472" s="210"/>
      <c r="AT472" s="210"/>
      <c r="AU472" s="210"/>
      <c r="AV472" s="210"/>
      <c r="AW472" s="210"/>
      <c r="AX472" s="210"/>
      <c r="AY472" s="210"/>
      <c r="AZ472" s="210"/>
      <c r="BA472" s="210"/>
      <c r="BB472" s="210"/>
      <c r="BC472" s="210"/>
      <c r="BD472" s="210"/>
      <c r="BE472" s="210"/>
      <c r="BF472" s="210"/>
      <c r="BG472" s="210"/>
      <c r="BH472" s="210"/>
      <c r="BI472" s="210"/>
      <c r="BJ472" s="185" t="s">
        <v>5416</v>
      </c>
      <c r="BK472" s="210"/>
      <c r="BL472" s="210"/>
      <c r="BM472" s="210"/>
      <c r="BN472" s="210"/>
      <c r="BO472" s="210"/>
      <c r="BP472" s="210"/>
      <c r="BQ472" s="210"/>
      <c r="BR472" s="210"/>
      <c r="BS472" s="210"/>
      <c r="BT472" s="210"/>
      <c r="BU472" s="210"/>
      <c r="BV472" s="210"/>
      <c r="BW472" s="209"/>
      <c r="BX472" s="209"/>
      <c r="BY472" s="209"/>
      <c r="BZ472" s="211"/>
      <c r="CA472" s="211"/>
      <c r="CB472" s="211"/>
      <c r="CC472" s="211"/>
      <c r="CD472" s="211"/>
      <c r="CE472" s="211"/>
      <c r="CF472" s="211"/>
      <c r="CG472" s="211"/>
      <c r="CH472" s="211"/>
      <c r="CI472" s="211"/>
      <c r="CJ472" s="211"/>
      <c r="CK472" s="211"/>
      <c r="CL472" s="211"/>
      <c r="CM472" s="211"/>
      <c r="CN472" s="211"/>
      <c r="CO472" s="211"/>
      <c r="CP472" s="211"/>
      <c r="CQ472" s="211"/>
      <c r="CR472" s="211"/>
      <c r="CS472" s="187" t="s">
        <v>5417</v>
      </c>
      <c r="CT472" s="211"/>
      <c r="CU472" s="211"/>
      <c r="CV472" s="211"/>
      <c r="CW472" s="211"/>
      <c r="CX472" s="211"/>
      <c r="CY472" s="211"/>
      <c r="CZ472" s="211"/>
      <c r="DA472" s="211"/>
      <c r="DB472" s="211"/>
      <c r="DC472" s="211"/>
      <c r="DD472" s="211"/>
      <c r="DE472" s="211"/>
      <c r="DF472"/>
      <c r="DG472" s="73"/>
    </row>
    <row r="473" spans="33:111" ht="15.75" hidden="1" customHeight="1">
      <c r="AG473" s="73"/>
      <c r="AH473" s="209"/>
      <c r="AI473" s="209"/>
      <c r="AJ473" s="209"/>
      <c r="AK473" s="209"/>
      <c r="AL473" s="181" t="str">
        <f t="shared" si="14"/>
        <v/>
      </c>
      <c r="AM473" s="181" t="str">
        <f t="shared" si="15"/>
        <v/>
      </c>
      <c r="AN473"/>
      <c r="AO473" s="209"/>
      <c r="AP473" s="148">
        <v>471</v>
      </c>
      <c r="AQ473" s="210"/>
      <c r="AR473" s="210"/>
      <c r="AS473" s="210"/>
      <c r="AT473" s="210"/>
      <c r="AU473" s="210"/>
      <c r="AV473" s="210"/>
      <c r="AW473" s="210"/>
      <c r="AX473" s="210"/>
      <c r="AY473" s="210"/>
      <c r="AZ473" s="210"/>
      <c r="BA473" s="210"/>
      <c r="BB473" s="210"/>
      <c r="BC473" s="210"/>
      <c r="BD473" s="210"/>
      <c r="BE473" s="210"/>
      <c r="BF473" s="210"/>
      <c r="BG473" s="210"/>
      <c r="BH473" s="210"/>
      <c r="BI473" s="210"/>
      <c r="BJ473" s="185" t="s">
        <v>5418</v>
      </c>
      <c r="BK473" s="210"/>
      <c r="BL473" s="210"/>
      <c r="BM473" s="210"/>
      <c r="BN473" s="210"/>
      <c r="BO473" s="210"/>
      <c r="BP473" s="210"/>
      <c r="BQ473" s="210"/>
      <c r="BR473" s="210"/>
      <c r="BS473" s="210"/>
      <c r="BT473" s="210"/>
      <c r="BU473" s="210"/>
      <c r="BV473" s="210"/>
      <c r="BW473" s="209"/>
      <c r="BX473" s="209"/>
      <c r="BY473" s="209"/>
      <c r="BZ473" s="211"/>
      <c r="CA473" s="211"/>
      <c r="CB473" s="211"/>
      <c r="CC473" s="211"/>
      <c r="CD473" s="211"/>
      <c r="CE473" s="211"/>
      <c r="CF473" s="211"/>
      <c r="CG473" s="211"/>
      <c r="CH473" s="211"/>
      <c r="CI473" s="211"/>
      <c r="CJ473" s="211"/>
      <c r="CK473" s="211"/>
      <c r="CL473" s="211"/>
      <c r="CM473" s="211"/>
      <c r="CN473" s="211"/>
      <c r="CO473" s="211"/>
      <c r="CP473" s="211"/>
      <c r="CQ473" s="211"/>
      <c r="CR473" s="211"/>
      <c r="CS473" s="187" t="s">
        <v>5419</v>
      </c>
      <c r="CT473" s="211"/>
      <c r="CU473" s="211"/>
      <c r="CV473" s="211"/>
      <c r="CW473" s="211"/>
      <c r="CX473" s="211"/>
      <c r="CY473" s="211"/>
      <c r="CZ473" s="211"/>
      <c r="DA473" s="211"/>
      <c r="DB473" s="211"/>
      <c r="DC473" s="211"/>
      <c r="DD473" s="211"/>
      <c r="DE473" s="211"/>
      <c r="DF473"/>
      <c r="DG473" s="73"/>
    </row>
    <row r="474" spans="33:111" ht="15.75" hidden="1" customHeight="1">
      <c r="AG474" s="73"/>
      <c r="AH474" s="209"/>
      <c r="AI474" s="209"/>
      <c r="AJ474" s="209"/>
      <c r="AK474" s="209"/>
      <c r="AL474" s="181" t="str">
        <f t="shared" si="14"/>
        <v/>
      </c>
      <c r="AM474" s="181" t="str">
        <f t="shared" si="15"/>
        <v/>
      </c>
      <c r="AN474"/>
      <c r="AO474" s="209"/>
      <c r="AP474" s="148">
        <v>472</v>
      </c>
      <c r="AQ474" s="210"/>
      <c r="AR474" s="210"/>
      <c r="AS474" s="210"/>
      <c r="AT474" s="210"/>
      <c r="AU474" s="210"/>
      <c r="AV474" s="210"/>
      <c r="AW474" s="210"/>
      <c r="AX474" s="210"/>
      <c r="AY474" s="210"/>
      <c r="AZ474" s="210"/>
      <c r="BA474" s="210"/>
      <c r="BB474" s="210"/>
      <c r="BC474" s="210"/>
      <c r="BD474" s="210"/>
      <c r="BE474" s="210"/>
      <c r="BF474" s="210"/>
      <c r="BG474" s="210"/>
      <c r="BH474" s="210"/>
      <c r="BI474" s="210"/>
      <c r="BJ474" s="185" t="s">
        <v>5420</v>
      </c>
      <c r="BK474" s="210"/>
      <c r="BL474" s="210"/>
      <c r="BM474" s="210"/>
      <c r="BN474" s="210"/>
      <c r="BO474" s="210"/>
      <c r="BP474" s="210"/>
      <c r="BQ474" s="210"/>
      <c r="BR474" s="210"/>
      <c r="BS474" s="210"/>
      <c r="BT474" s="210"/>
      <c r="BU474" s="210"/>
      <c r="BV474" s="210"/>
      <c r="BW474" s="209"/>
      <c r="BX474" s="209"/>
      <c r="BY474" s="209"/>
      <c r="BZ474" s="211"/>
      <c r="CA474" s="211"/>
      <c r="CB474" s="211"/>
      <c r="CC474" s="211"/>
      <c r="CD474" s="211"/>
      <c r="CE474" s="211"/>
      <c r="CF474" s="211"/>
      <c r="CG474" s="211"/>
      <c r="CH474" s="211"/>
      <c r="CI474" s="211"/>
      <c r="CJ474" s="211"/>
      <c r="CK474" s="211"/>
      <c r="CL474" s="211"/>
      <c r="CM474" s="211"/>
      <c r="CN474" s="211"/>
      <c r="CO474" s="211"/>
      <c r="CP474" s="211"/>
      <c r="CQ474" s="211"/>
      <c r="CR474" s="211"/>
      <c r="CS474" s="187" t="s">
        <v>5421</v>
      </c>
      <c r="CT474" s="211"/>
      <c r="CU474" s="211"/>
      <c r="CV474" s="211"/>
      <c r="CW474" s="211"/>
      <c r="CX474" s="211"/>
      <c r="CY474" s="211"/>
      <c r="CZ474" s="211"/>
      <c r="DA474" s="211"/>
      <c r="DB474" s="211"/>
      <c r="DC474" s="211"/>
      <c r="DD474" s="211"/>
      <c r="DE474" s="211"/>
      <c r="DF474"/>
      <c r="DG474" s="73"/>
    </row>
    <row r="475" spans="33:111" ht="15.75" hidden="1" customHeight="1">
      <c r="AG475" s="73"/>
      <c r="AH475" s="209"/>
      <c r="AI475" s="209"/>
      <c r="AJ475" s="209"/>
      <c r="AK475" s="209"/>
      <c r="AL475" s="181" t="str">
        <f t="shared" si="14"/>
        <v/>
      </c>
      <c r="AM475" s="181" t="str">
        <f t="shared" si="15"/>
        <v/>
      </c>
      <c r="AN475"/>
      <c r="AO475" s="209"/>
      <c r="AP475" s="148">
        <v>473</v>
      </c>
      <c r="AQ475" s="210"/>
      <c r="AR475" s="210"/>
      <c r="AS475" s="210"/>
      <c r="AT475" s="210"/>
      <c r="AU475" s="210"/>
      <c r="AV475" s="210"/>
      <c r="AW475" s="210"/>
      <c r="AX475" s="210"/>
      <c r="AY475" s="210"/>
      <c r="AZ475" s="210"/>
      <c r="BA475" s="210"/>
      <c r="BB475" s="210"/>
      <c r="BC475" s="210"/>
      <c r="BD475" s="210"/>
      <c r="BE475" s="210"/>
      <c r="BF475" s="210"/>
      <c r="BG475" s="210"/>
      <c r="BH475" s="210"/>
      <c r="BI475" s="210"/>
      <c r="BJ475" s="185" t="s">
        <v>5422</v>
      </c>
      <c r="BK475" s="210"/>
      <c r="BL475" s="210"/>
      <c r="BM475" s="210"/>
      <c r="BN475" s="210"/>
      <c r="BO475" s="210"/>
      <c r="BP475" s="210"/>
      <c r="BQ475" s="210"/>
      <c r="BR475" s="210"/>
      <c r="BS475" s="210"/>
      <c r="BT475" s="210"/>
      <c r="BU475" s="210"/>
      <c r="BV475" s="210"/>
      <c r="BW475" s="209"/>
      <c r="BX475" s="209"/>
      <c r="BY475" s="209"/>
      <c r="BZ475" s="211"/>
      <c r="CA475" s="211"/>
      <c r="CB475" s="211"/>
      <c r="CC475" s="211"/>
      <c r="CD475" s="211"/>
      <c r="CE475" s="211"/>
      <c r="CF475" s="211"/>
      <c r="CG475" s="211"/>
      <c r="CH475" s="211"/>
      <c r="CI475" s="211"/>
      <c r="CJ475" s="211"/>
      <c r="CK475" s="211"/>
      <c r="CL475" s="211"/>
      <c r="CM475" s="211"/>
      <c r="CN475" s="211"/>
      <c r="CO475" s="211"/>
      <c r="CP475" s="211"/>
      <c r="CQ475" s="211"/>
      <c r="CR475" s="211"/>
      <c r="CS475" s="187" t="s">
        <v>5423</v>
      </c>
      <c r="CT475" s="211"/>
      <c r="CU475" s="211"/>
      <c r="CV475" s="211"/>
      <c r="CW475" s="211"/>
      <c r="CX475" s="211"/>
      <c r="CY475" s="211"/>
      <c r="CZ475" s="211"/>
      <c r="DA475" s="211"/>
      <c r="DB475" s="211"/>
      <c r="DC475" s="211"/>
      <c r="DD475" s="211"/>
      <c r="DE475" s="211"/>
      <c r="DF475"/>
      <c r="DG475" s="73"/>
    </row>
    <row r="476" spans="33:111" ht="15.75" hidden="1" customHeight="1">
      <c r="AG476" s="73"/>
      <c r="AH476" s="209"/>
      <c r="AI476" s="209"/>
      <c r="AJ476" s="209"/>
      <c r="AK476" s="209"/>
      <c r="AL476" s="181" t="str">
        <f t="shared" si="14"/>
        <v/>
      </c>
      <c r="AM476" s="181" t="str">
        <f t="shared" si="15"/>
        <v/>
      </c>
      <c r="AN476"/>
      <c r="AO476" s="209"/>
      <c r="AP476" s="148">
        <v>474</v>
      </c>
      <c r="AQ476" s="210"/>
      <c r="AR476" s="210"/>
      <c r="AS476" s="210"/>
      <c r="AT476" s="210"/>
      <c r="AU476" s="210"/>
      <c r="AV476" s="210"/>
      <c r="AW476" s="210"/>
      <c r="AX476" s="210"/>
      <c r="AY476" s="210"/>
      <c r="AZ476" s="210"/>
      <c r="BA476" s="210"/>
      <c r="BB476" s="210"/>
      <c r="BC476" s="210"/>
      <c r="BD476" s="210"/>
      <c r="BE476" s="210"/>
      <c r="BF476" s="210"/>
      <c r="BG476" s="210"/>
      <c r="BH476" s="210"/>
      <c r="BI476" s="210"/>
      <c r="BJ476" s="185" t="s">
        <v>5424</v>
      </c>
      <c r="BK476" s="210"/>
      <c r="BL476" s="210"/>
      <c r="BM476" s="210"/>
      <c r="BN476" s="210"/>
      <c r="BO476" s="210"/>
      <c r="BP476" s="210"/>
      <c r="BQ476" s="210"/>
      <c r="BR476" s="210"/>
      <c r="BS476" s="210"/>
      <c r="BT476" s="210"/>
      <c r="BU476" s="210"/>
      <c r="BV476" s="210"/>
      <c r="BW476" s="209"/>
      <c r="BX476" s="209"/>
      <c r="BY476" s="209"/>
      <c r="BZ476" s="211"/>
      <c r="CA476" s="211"/>
      <c r="CB476" s="211"/>
      <c r="CC476" s="211"/>
      <c r="CD476" s="211"/>
      <c r="CE476" s="211"/>
      <c r="CF476" s="211"/>
      <c r="CG476" s="211"/>
      <c r="CH476" s="211"/>
      <c r="CI476" s="211"/>
      <c r="CJ476" s="211"/>
      <c r="CK476" s="211"/>
      <c r="CL476" s="211"/>
      <c r="CM476" s="211"/>
      <c r="CN476" s="211"/>
      <c r="CO476" s="211"/>
      <c r="CP476" s="211"/>
      <c r="CQ476" s="211"/>
      <c r="CR476" s="211"/>
      <c r="CS476" s="187" t="s">
        <v>5425</v>
      </c>
      <c r="CT476" s="211"/>
      <c r="CU476" s="211"/>
      <c r="CV476" s="211"/>
      <c r="CW476" s="211"/>
      <c r="CX476" s="211"/>
      <c r="CY476" s="211"/>
      <c r="CZ476" s="211"/>
      <c r="DA476" s="211"/>
      <c r="DB476" s="211"/>
      <c r="DC476" s="211"/>
      <c r="DD476" s="211"/>
      <c r="DE476" s="211"/>
      <c r="DF476"/>
      <c r="DG476" s="73"/>
    </row>
    <row r="477" spans="33:111" ht="15.75" hidden="1" customHeight="1">
      <c r="AG477" s="73"/>
      <c r="AH477" s="209"/>
      <c r="AI477" s="209"/>
      <c r="AJ477" s="209"/>
      <c r="AK477" s="209"/>
      <c r="AL477" s="181" t="str">
        <f t="shared" si="14"/>
        <v/>
      </c>
      <c r="AM477" s="181" t="str">
        <f t="shared" si="15"/>
        <v/>
      </c>
      <c r="AN477"/>
      <c r="AO477" s="209"/>
      <c r="AP477" s="148">
        <v>475</v>
      </c>
      <c r="AQ477" s="210"/>
      <c r="AR477" s="210"/>
      <c r="AS477" s="210"/>
      <c r="AT477" s="210"/>
      <c r="AU477" s="210"/>
      <c r="AV477" s="210"/>
      <c r="AW477" s="210"/>
      <c r="AX477" s="210"/>
      <c r="AY477" s="210"/>
      <c r="AZ477" s="210"/>
      <c r="BA477" s="210"/>
      <c r="BB477" s="210"/>
      <c r="BC477" s="210"/>
      <c r="BD477" s="210"/>
      <c r="BE477" s="210"/>
      <c r="BF477" s="210"/>
      <c r="BG477" s="210"/>
      <c r="BH477" s="210"/>
      <c r="BI477" s="210"/>
      <c r="BJ477" s="185" t="s">
        <v>5426</v>
      </c>
      <c r="BK477" s="210"/>
      <c r="BL477" s="210"/>
      <c r="BM477" s="210"/>
      <c r="BN477" s="210"/>
      <c r="BO477" s="210"/>
      <c r="BP477" s="210"/>
      <c r="BQ477" s="210"/>
      <c r="BR477" s="210"/>
      <c r="BS477" s="210"/>
      <c r="BT477" s="210"/>
      <c r="BU477" s="210"/>
      <c r="BV477" s="210"/>
      <c r="BW477" s="209"/>
      <c r="BX477" s="209"/>
      <c r="BY477" s="209"/>
      <c r="BZ477" s="211"/>
      <c r="CA477" s="211"/>
      <c r="CB477" s="211"/>
      <c r="CC477" s="211"/>
      <c r="CD477" s="211"/>
      <c r="CE477" s="211"/>
      <c r="CF477" s="211"/>
      <c r="CG477" s="211"/>
      <c r="CH477" s="211"/>
      <c r="CI477" s="211"/>
      <c r="CJ477" s="211"/>
      <c r="CK477" s="211"/>
      <c r="CL477" s="211"/>
      <c r="CM477" s="211"/>
      <c r="CN477" s="211"/>
      <c r="CO477" s="211"/>
      <c r="CP477" s="211"/>
      <c r="CQ477" s="211"/>
      <c r="CR477" s="211"/>
      <c r="CS477" s="187" t="s">
        <v>5427</v>
      </c>
      <c r="CT477" s="211"/>
      <c r="CU477" s="211"/>
      <c r="CV477" s="211"/>
      <c r="CW477" s="211"/>
      <c r="CX477" s="211"/>
      <c r="CY477" s="211"/>
      <c r="CZ477" s="211"/>
      <c r="DA477" s="211"/>
      <c r="DB477" s="211"/>
      <c r="DC477" s="211"/>
      <c r="DD477" s="211"/>
      <c r="DE477" s="211"/>
      <c r="DF477"/>
      <c r="DG477" s="73"/>
    </row>
    <row r="478" spans="33:111" ht="15.75" hidden="1" customHeight="1">
      <c r="AG478" s="73"/>
      <c r="AH478" s="209"/>
      <c r="AI478" s="209"/>
      <c r="AJ478" s="209"/>
      <c r="AK478" s="209"/>
      <c r="AL478" s="181" t="str">
        <f t="shared" si="14"/>
        <v/>
      </c>
      <c r="AM478" s="181" t="str">
        <f t="shared" si="15"/>
        <v/>
      </c>
      <c r="AN478"/>
      <c r="AO478" s="209"/>
      <c r="AP478" s="148">
        <v>476</v>
      </c>
      <c r="AQ478" s="210"/>
      <c r="AR478" s="210"/>
      <c r="AS478" s="210"/>
      <c r="AT478" s="210"/>
      <c r="AU478" s="210"/>
      <c r="AV478" s="210"/>
      <c r="AW478" s="210"/>
      <c r="AX478" s="210"/>
      <c r="AY478" s="210"/>
      <c r="AZ478" s="210"/>
      <c r="BA478" s="210"/>
      <c r="BB478" s="210"/>
      <c r="BC478" s="210"/>
      <c r="BD478" s="210"/>
      <c r="BE478" s="210"/>
      <c r="BF478" s="210"/>
      <c r="BG478" s="210"/>
      <c r="BH478" s="210"/>
      <c r="BI478" s="210"/>
      <c r="BJ478" s="185" t="s">
        <v>5428</v>
      </c>
      <c r="BK478" s="210"/>
      <c r="BL478" s="210"/>
      <c r="BM478" s="210"/>
      <c r="BN478" s="210"/>
      <c r="BO478" s="210"/>
      <c r="BP478" s="210"/>
      <c r="BQ478" s="210"/>
      <c r="BR478" s="210"/>
      <c r="BS478" s="210"/>
      <c r="BT478" s="210"/>
      <c r="BU478" s="210"/>
      <c r="BV478" s="210"/>
      <c r="BW478" s="209"/>
      <c r="BX478" s="209"/>
      <c r="BY478" s="209"/>
      <c r="BZ478" s="211"/>
      <c r="CA478" s="211"/>
      <c r="CB478" s="211"/>
      <c r="CC478" s="211"/>
      <c r="CD478" s="211"/>
      <c r="CE478" s="211"/>
      <c r="CF478" s="211"/>
      <c r="CG478" s="211"/>
      <c r="CH478" s="211"/>
      <c r="CI478" s="211"/>
      <c r="CJ478" s="211"/>
      <c r="CK478" s="211"/>
      <c r="CL478" s="211"/>
      <c r="CM478" s="211"/>
      <c r="CN478" s="211"/>
      <c r="CO478" s="211"/>
      <c r="CP478" s="211"/>
      <c r="CQ478" s="211"/>
      <c r="CR478" s="211"/>
      <c r="CS478" s="187" t="s">
        <v>5429</v>
      </c>
      <c r="CT478" s="211"/>
      <c r="CU478" s="211"/>
      <c r="CV478" s="211"/>
      <c r="CW478" s="211"/>
      <c r="CX478" s="211"/>
      <c r="CY478" s="211"/>
      <c r="CZ478" s="211"/>
      <c r="DA478" s="211"/>
      <c r="DB478" s="211"/>
      <c r="DC478" s="211"/>
      <c r="DD478" s="211"/>
      <c r="DE478" s="211"/>
      <c r="DF478"/>
      <c r="DG478" s="73"/>
    </row>
    <row r="479" spans="33:111" ht="15.75" hidden="1" customHeight="1">
      <c r="AG479" s="73"/>
      <c r="AH479" s="209"/>
      <c r="AI479" s="209"/>
      <c r="AJ479" s="209"/>
      <c r="AK479" s="209"/>
      <c r="AL479" s="181" t="str">
        <f t="shared" si="14"/>
        <v/>
      </c>
      <c r="AM479" s="181" t="str">
        <f t="shared" si="15"/>
        <v/>
      </c>
      <c r="AN479"/>
      <c r="AO479" s="209"/>
      <c r="AP479" s="148">
        <v>477</v>
      </c>
      <c r="AQ479" s="210"/>
      <c r="AR479" s="210"/>
      <c r="AS479" s="210"/>
      <c r="AT479" s="210"/>
      <c r="AU479" s="210"/>
      <c r="AV479" s="210"/>
      <c r="AW479" s="210"/>
      <c r="AX479" s="210"/>
      <c r="AY479" s="210"/>
      <c r="AZ479" s="210"/>
      <c r="BA479" s="210"/>
      <c r="BB479" s="210"/>
      <c r="BC479" s="210"/>
      <c r="BD479" s="210"/>
      <c r="BE479" s="210"/>
      <c r="BF479" s="210"/>
      <c r="BG479" s="210"/>
      <c r="BH479" s="210"/>
      <c r="BI479" s="210"/>
      <c r="BJ479" s="185" t="s">
        <v>5430</v>
      </c>
      <c r="BK479" s="210"/>
      <c r="BL479" s="210"/>
      <c r="BM479" s="210"/>
      <c r="BN479" s="210"/>
      <c r="BO479" s="210"/>
      <c r="BP479" s="210"/>
      <c r="BQ479" s="210"/>
      <c r="BR479" s="210"/>
      <c r="BS479" s="210"/>
      <c r="BT479" s="210"/>
      <c r="BU479" s="210"/>
      <c r="BV479" s="210"/>
      <c r="BW479" s="209"/>
      <c r="BX479" s="209"/>
      <c r="BY479" s="209"/>
      <c r="BZ479" s="211"/>
      <c r="CA479" s="211"/>
      <c r="CB479" s="211"/>
      <c r="CC479" s="211"/>
      <c r="CD479" s="211"/>
      <c r="CE479" s="211"/>
      <c r="CF479" s="211"/>
      <c r="CG479" s="211"/>
      <c r="CH479" s="211"/>
      <c r="CI479" s="211"/>
      <c r="CJ479" s="211"/>
      <c r="CK479" s="211"/>
      <c r="CL479" s="211"/>
      <c r="CM479" s="211"/>
      <c r="CN479" s="211"/>
      <c r="CO479" s="211"/>
      <c r="CP479" s="211"/>
      <c r="CQ479" s="211"/>
      <c r="CR479" s="211"/>
      <c r="CS479" s="187" t="s">
        <v>5431</v>
      </c>
      <c r="CT479" s="211"/>
      <c r="CU479" s="211"/>
      <c r="CV479" s="211"/>
      <c r="CW479" s="211"/>
      <c r="CX479" s="211"/>
      <c r="CY479" s="211"/>
      <c r="CZ479" s="211"/>
      <c r="DA479" s="211"/>
      <c r="DB479" s="211"/>
      <c r="DC479" s="211"/>
      <c r="DD479" s="211"/>
      <c r="DE479" s="211"/>
      <c r="DF479"/>
      <c r="DG479" s="73"/>
    </row>
    <row r="480" spans="33:111" ht="15.75" hidden="1" customHeight="1">
      <c r="AG480" s="73"/>
      <c r="AH480" s="209"/>
      <c r="AI480" s="209"/>
      <c r="AJ480" s="209"/>
      <c r="AK480" s="209"/>
      <c r="AL480" s="181" t="str">
        <f t="shared" si="14"/>
        <v/>
      </c>
      <c r="AM480" s="181" t="str">
        <f t="shared" si="15"/>
        <v/>
      </c>
      <c r="AN480"/>
      <c r="AO480" s="209"/>
      <c r="AP480" s="148">
        <v>478</v>
      </c>
      <c r="AQ480" s="210"/>
      <c r="AR480" s="210"/>
      <c r="AS480" s="210"/>
      <c r="AT480" s="210"/>
      <c r="AU480" s="210"/>
      <c r="AV480" s="210"/>
      <c r="AW480" s="210"/>
      <c r="AX480" s="210"/>
      <c r="AY480" s="210"/>
      <c r="AZ480" s="210"/>
      <c r="BA480" s="210"/>
      <c r="BB480" s="210"/>
      <c r="BC480" s="210"/>
      <c r="BD480" s="210"/>
      <c r="BE480" s="210"/>
      <c r="BF480" s="210"/>
      <c r="BG480" s="210"/>
      <c r="BH480" s="210"/>
      <c r="BI480" s="210"/>
      <c r="BJ480" s="185" t="s">
        <v>5432</v>
      </c>
      <c r="BK480" s="210"/>
      <c r="BL480" s="210"/>
      <c r="BM480" s="210"/>
      <c r="BN480" s="210"/>
      <c r="BO480" s="210"/>
      <c r="BP480" s="210"/>
      <c r="BQ480" s="210"/>
      <c r="BR480" s="210"/>
      <c r="BS480" s="210"/>
      <c r="BT480" s="210"/>
      <c r="BU480" s="210"/>
      <c r="BV480" s="210"/>
      <c r="BW480" s="209"/>
      <c r="BX480" s="209"/>
      <c r="BY480" s="209"/>
      <c r="BZ480" s="211"/>
      <c r="CA480" s="211"/>
      <c r="CB480" s="211"/>
      <c r="CC480" s="211"/>
      <c r="CD480" s="211"/>
      <c r="CE480" s="211"/>
      <c r="CF480" s="211"/>
      <c r="CG480" s="211"/>
      <c r="CH480" s="211"/>
      <c r="CI480" s="211"/>
      <c r="CJ480" s="211"/>
      <c r="CK480" s="211"/>
      <c r="CL480" s="211"/>
      <c r="CM480" s="211"/>
      <c r="CN480" s="211"/>
      <c r="CO480" s="211"/>
      <c r="CP480" s="211"/>
      <c r="CQ480" s="211"/>
      <c r="CR480" s="211"/>
      <c r="CS480" s="187" t="s">
        <v>5433</v>
      </c>
      <c r="CT480" s="211"/>
      <c r="CU480" s="211"/>
      <c r="CV480" s="211"/>
      <c r="CW480" s="211"/>
      <c r="CX480" s="211"/>
      <c r="CY480" s="211"/>
      <c r="CZ480" s="211"/>
      <c r="DA480" s="211"/>
      <c r="DB480" s="211"/>
      <c r="DC480" s="211"/>
      <c r="DD480" s="211"/>
      <c r="DE480" s="211"/>
      <c r="DF480"/>
      <c r="DG480" s="73"/>
    </row>
    <row r="481" spans="33:111" ht="15.75" hidden="1" customHeight="1">
      <c r="AG481" s="73"/>
      <c r="AH481" s="209"/>
      <c r="AI481" s="209"/>
      <c r="AJ481" s="209"/>
      <c r="AK481" s="209"/>
      <c r="AL481" s="181" t="str">
        <f t="shared" si="14"/>
        <v/>
      </c>
      <c r="AM481" s="181" t="str">
        <f t="shared" si="15"/>
        <v/>
      </c>
      <c r="AN481"/>
      <c r="AO481" s="209"/>
      <c r="AP481" s="148">
        <v>479</v>
      </c>
      <c r="AQ481" s="210"/>
      <c r="AR481" s="210"/>
      <c r="AS481" s="210"/>
      <c r="AT481" s="210"/>
      <c r="AU481" s="210"/>
      <c r="AV481" s="210"/>
      <c r="AW481" s="210"/>
      <c r="AX481" s="210"/>
      <c r="AY481" s="210"/>
      <c r="AZ481" s="210"/>
      <c r="BA481" s="210"/>
      <c r="BB481" s="210"/>
      <c r="BC481" s="210"/>
      <c r="BD481" s="210"/>
      <c r="BE481" s="210"/>
      <c r="BF481" s="210"/>
      <c r="BG481" s="210"/>
      <c r="BH481" s="210"/>
      <c r="BI481" s="210"/>
      <c r="BJ481" s="185" t="s">
        <v>5434</v>
      </c>
      <c r="BK481" s="210"/>
      <c r="BL481" s="210"/>
      <c r="BM481" s="210"/>
      <c r="BN481" s="210"/>
      <c r="BO481" s="210"/>
      <c r="BP481" s="210"/>
      <c r="BQ481" s="210"/>
      <c r="BR481" s="210"/>
      <c r="BS481" s="210"/>
      <c r="BT481" s="210"/>
      <c r="BU481" s="210"/>
      <c r="BV481" s="210"/>
      <c r="BW481" s="209"/>
      <c r="BX481" s="209"/>
      <c r="BY481" s="209"/>
      <c r="BZ481" s="211"/>
      <c r="CA481" s="211"/>
      <c r="CB481" s="211"/>
      <c r="CC481" s="211"/>
      <c r="CD481" s="211"/>
      <c r="CE481" s="211"/>
      <c r="CF481" s="211"/>
      <c r="CG481" s="211"/>
      <c r="CH481" s="211"/>
      <c r="CI481" s="211"/>
      <c r="CJ481" s="211"/>
      <c r="CK481" s="211"/>
      <c r="CL481" s="211"/>
      <c r="CM481" s="211"/>
      <c r="CN481" s="211"/>
      <c r="CO481" s="211"/>
      <c r="CP481" s="211"/>
      <c r="CQ481" s="211"/>
      <c r="CR481" s="211"/>
      <c r="CS481" s="187" t="s">
        <v>5435</v>
      </c>
      <c r="CT481" s="211"/>
      <c r="CU481" s="211"/>
      <c r="CV481" s="211"/>
      <c r="CW481" s="211"/>
      <c r="CX481" s="211"/>
      <c r="CY481" s="211"/>
      <c r="CZ481" s="211"/>
      <c r="DA481" s="211"/>
      <c r="DB481" s="211"/>
      <c r="DC481" s="211"/>
      <c r="DD481" s="211"/>
      <c r="DE481" s="211"/>
      <c r="DF481"/>
      <c r="DG481" s="73"/>
    </row>
    <row r="482" spans="33:111" ht="15.75" hidden="1" customHeight="1">
      <c r="AG482" s="73"/>
      <c r="AH482" s="209"/>
      <c r="AI482" s="209"/>
      <c r="AJ482" s="209"/>
      <c r="AK482" s="209"/>
      <c r="AL482" s="181" t="str">
        <f t="shared" si="14"/>
        <v/>
      </c>
      <c r="AM482" s="181" t="str">
        <f t="shared" si="15"/>
        <v/>
      </c>
      <c r="AN482"/>
      <c r="AO482" s="209"/>
      <c r="AP482" s="148">
        <v>480</v>
      </c>
      <c r="AQ482" s="210"/>
      <c r="AR482" s="210"/>
      <c r="AS482" s="210"/>
      <c r="AT482" s="210"/>
      <c r="AU482" s="210"/>
      <c r="AV482" s="210"/>
      <c r="AW482" s="210"/>
      <c r="AX482" s="210"/>
      <c r="AY482" s="210"/>
      <c r="AZ482" s="210"/>
      <c r="BA482" s="210"/>
      <c r="BB482" s="210"/>
      <c r="BC482" s="210"/>
      <c r="BD482" s="210"/>
      <c r="BE482" s="210"/>
      <c r="BF482" s="210"/>
      <c r="BG482" s="210"/>
      <c r="BH482" s="210"/>
      <c r="BI482" s="210"/>
      <c r="BJ482" s="185" t="s">
        <v>5436</v>
      </c>
      <c r="BK482" s="210"/>
      <c r="BL482" s="210"/>
      <c r="BM482" s="210"/>
      <c r="BN482" s="210"/>
      <c r="BO482" s="210"/>
      <c r="BP482" s="210"/>
      <c r="BQ482" s="210"/>
      <c r="BR482" s="210"/>
      <c r="BS482" s="210"/>
      <c r="BT482" s="210"/>
      <c r="BU482" s="210"/>
      <c r="BV482" s="210"/>
      <c r="BW482" s="209"/>
      <c r="BX482" s="209"/>
      <c r="BY482" s="209"/>
      <c r="BZ482" s="211"/>
      <c r="CA482" s="211"/>
      <c r="CB482" s="211"/>
      <c r="CC482" s="211"/>
      <c r="CD482" s="211"/>
      <c r="CE482" s="211"/>
      <c r="CF482" s="211"/>
      <c r="CG482" s="211"/>
      <c r="CH482" s="211"/>
      <c r="CI482" s="211"/>
      <c r="CJ482" s="211"/>
      <c r="CK482" s="211"/>
      <c r="CL482" s="211"/>
      <c r="CM482" s="211"/>
      <c r="CN482" s="211"/>
      <c r="CO482" s="211"/>
      <c r="CP482" s="211"/>
      <c r="CQ482" s="211"/>
      <c r="CR482" s="211"/>
      <c r="CS482" s="187" t="s">
        <v>5437</v>
      </c>
      <c r="CT482" s="211"/>
      <c r="CU482" s="211"/>
      <c r="CV482" s="211"/>
      <c r="CW482" s="211"/>
      <c r="CX482" s="211"/>
      <c r="CY482" s="211"/>
      <c r="CZ482" s="211"/>
      <c r="DA482" s="211"/>
      <c r="DB482" s="211"/>
      <c r="DC482" s="211"/>
      <c r="DD482" s="211"/>
      <c r="DE482" s="211"/>
      <c r="DF482"/>
      <c r="DG482" s="73"/>
    </row>
    <row r="483" spans="33:111" ht="15.75" hidden="1" customHeight="1">
      <c r="AG483" s="73"/>
      <c r="AH483" s="209"/>
      <c r="AI483" s="209"/>
      <c r="AJ483" s="209"/>
      <c r="AK483" s="209"/>
      <c r="AL483" s="181" t="str">
        <f t="shared" si="14"/>
        <v/>
      </c>
      <c r="AM483" s="181" t="str">
        <f t="shared" si="15"/>
        <v/>
      </c>
      <c r="AN483"/>
      <c r="AO483" s="209"/>
      <c r="AP483" s="148">
        <v>481</v>
      </c>
      <c r="AQ483" s="210"/>
      <c r="AR483" s="210"/>
      <c r="AS483" s="210"/>
      <c r="AT483" s="210"/>
      <c r="AU483" s="210"/>
      <c r="AV483" s="210"/>
      <c r="AW483" s="210"/>
      <c r="AX483" s="210"/>
      <c r="AY483" s="210"/>
      <c r="AZ483" s="210"/>
      <c r="BA483" s="210"/>
      <c r="BB483" s="210"/>
      <c r="BC483" s="210"/>
      <c r="BD483" s="210"/>
      <c r="BE483" s="210"/>
      <c r="BF483" s="210"/>
      <c r="BG483" s="210"/>
      <c r="BH483" s="210"/>
      <c r="BI483" s="210"/>
      <c r="BJ483" s="185" t="s">
        <v>5438</v>
      </c>
      <c r="BK483" s="210"/>
      <c r="BL483" s="210"/>
      <c r="BM483" s="210"/>
      <c r="BN483" s="210"/>
      <c r="BO483" s="210"/>
      <c r="BP483" s="210"/>
      <c r="BQ483" s="210"/>
      <c r="BR483" s="210"/>
      <c r="BS483" s="210"/>
      <c r="BT483" s="210"/>
      <c r="BU483" s="210"/>
      <c r="BV483" s="210"/>
      <c r="BW483" s="209"/>
      <c r="BX483" s="209"/>
      <c r="BY483" s="209"/>
      <c r="BZ483" s="211"/>
      <c r="CA483" s="211"/>
      <c r="CB483" s="211"/>
      <c r="CC483" s="211"/>
      <c r="CD483" s="211"/>
      <c r="CE483" s="211"/>
      <c r="CF483" s="211"/>
      <c r="CG483" s="211"/>
      <c r="CH483" s="211"/>
      <c r="CI483" s="211"/>
      <c r="CJ483" s="211"/>
      <c r="CK483" s="211"/>
      <c r="CL483" s="211"/>
      <c r="CM483" s="211"/>
      <c r="CN483" s="211"/>
      <c r="CO483" s="211"/>
      <c r="CP483" s="211"/>
      <c r="CQ483" s="211"/>
      <c r="CR483" s="211"/>
      <c r="CS483" s="187" t="s">
        <v>5439</v>
      </c>
      <c r="CT483" s="211"/>
      <c r="CU483" s="211"/>
      <c r="CV483" s="211"/>
      <c r="CW483" s="211"/>
      <c r="CX483" s="211"/>
      <c r="CY483" s="211"/>
      <c r="CZ483" s="211"/>
      <c r="DA483" s="211"/>
      <c r="DB483" s="211"/>
      <c r="DC483" s="211"/>
      <c r="DD483" s="211"/>
      <c r="DE483" s="211"/>
      <c r="DF483"/>
      <c r="DG483" s="73"/>
    </row>
    <row r="484" spans="33:111" ht="15.75" hidden="1" customHeight="1">
      <c r="AG484" s="73"/>
      <c r="AH484" s="209"/>
      <c r="AI484" s="209"/>
      <c r="AJ484" s="209"/>
      <c r="AK484" s="209"/>
      <c r="AL484" s="181" t="str">
        <f t="shared" si="14"/>
        <v/>
      </c>
      <c r="AM484" s="181" t="str">
        <f t="shared" si="15"/>
        <v/>
      </c>
      <c r="AN484"/>
      <c r="AO484" s="209"/>
      <c r="AP484" s="148">
        <v>482</v>
      </c>
      <c r="AQ484" s="210"/>
      <c r="AR484" s="210"/>
      <c r="AS484" s="210"/>
      <c r="AT484" s="210"/>
      <c r="AU484" s="210"/>
      <c r="AV484" s="210"/>
      <c r="AW484" s="210"/>
      <c r="AX484" s="210"/>
      <c r="AY484" s="210"/>
      <c r="AZ484" s="210"/>
      <c r="BA484" s="210"/>
      <c r="BB484" s="210"/>
      <c r="BC484" s="210"/>
      <c r="BD484" s="210"/>
      <c r="BE484" s="210"/>
      <c r="BF484" s="210"/>
      <c r="BG484" s="210"/>
      <c r="BH484" s="210"/>
      <c r="BI484" s="210"/>
      <c r="BJ484" s="185" t="s">
        <v>5440</v>
      </c>
      <c r="BK484" s="210"/>
      <c r="BL484" s="210"/>
      <c r="BM484" s="210"/>
      <c r="BN484" s="210"/>
      <c r="BO484" s="210"/>
      <c r="BP484" s="210"/>
      <c r="BQ484" s="210"/>
      <c r="BR484" s="210"/>
      <c r="BS484" s="210"/>
      <c r="BT484" s="210"/>
      <c r="BU484" s="210"/>
      <c r="BV484" s="210"/>
      <c r="BW484" s="209"/>
      <c r="BX484" s="209"/>
      <c r="BY484" s="209"/>
      <c r="BZ484" s="211"/>
      <c r="CA484" s="211"/>
      <c r="CB484" s="211"/>
      <c r="CC484" s="211"/>
      <c r="CD484" s="211"/>
      <c r="CE484" s="211"/>
      <c r="CF484" s="211"/>
      <c r="CG484" s="211"/>
      <c r="CH484" s="211"/>
      <c r="CI484" s="211"/>
      <c r="CJ484" s="211"/>
      <c r="CK484" s="211"/>
      <c r="CL484" s="211"/>
      <c r="CM484" s="211"/>
      <c r="CN484" s="211"/>
      <c r="CO484" s="211"/>
      <c r="CP484" s="211"/>
      <c r="CQ484" s="211"/>
      <c r="CR484" s="211"/>
      <c r="CS484" s="187" t="s">
        <v>5441</v>
      </c>
      <c r="CT484" s="211"/>
      <c r="CU484" s="211"/>
      <c r="CV484" s="211"/>
      <c r="CW484" s="211"/>
      <c r="CX484" s="211"/>
      <c r="CY484" s="211"/>
      <c r="CZ484" s="211"/>
      <c r="DA484" s="211"/>
      <c r="DB484" s="211"/>
      <c r="DC484" s="211"/>
      <c r="DD484" s="211"/>
      <c r="DE484" s="211"/>
      <c r="DF484"/>
      <c r="DG484" s="73"/>
    </row>
    <row r="485" spans="33:111" ht="15.75" hidden="1" customHeight="1">
      <c r="AG485" s="73"/>
      <c r="AH485" s="209"/>
      <c r="AI485" s="209"/>
      <c r="AJ485" s="209"/>
      <c r="AK485" s="209"/>
      <c r="AL485" s="181" t="str">
        <f t="shared" si="14"/>
        <v/>
      </c>
      <c r="AM485" s="181" t="str">
        <f t="shared" si="15"/>
        <v/>
      </c>
      <c r="AN485"/>
      <c r="AO485" s="209"/>
      <c r="AP485" s="148">
        <v>483</v>
      </c>
      <c r="AQ485" s="210"/>
      <c r="AR485" s="210"/>
      <c r="AS485" s="210"/>
      <c r="AT485" s="210"/>
      <c r="AU485" s="210"/>
      <c r="AV485" s="210"/>
      <c r="AW485" s="210"/>
      <c r="AX485" s="210"/>
      <c r="AY485" s="210"/>
      <c r="AZ485" s="210"/>
      <c r="BA485" s="210"/>
      <c r="BB485" s="210"/>
      <c r="BC485" s="210"/>
      <c r="BD485" s="210"/>
      <c r="BE485" s="210"/>
      <c r="BF485" s="210"/>
      <c r="BG485" s="210"/>
      <c r="BH485" s="210"/>
      <c r="BI485" s="210"/>
      <c r="BJ485" s="185" t="s">
        <v>5442</v>
      </c>
      <c r="BK485" s="210"/>
      <c r="BL485" s="210"/>
      <c r="BM485" s="210"/>
      <c r="BN485" s="210"/>
      <c r="BO485" s="210"/>
      <c r="BP485" s="210"/>
      <c r="BQ485" s="210"/>
      <c r="BR485" s="210"/>
      <c r="BS485" s="210"/>
      <c r="BT485" s="210"/>
      <c r="BU485" s="210"/>
      <c r="BV485" s="210"/>
      <c r="BW485" s="209"/>
      <c r="BX485" s="209"/>
      <c r="BY485" s="209"/>
      <c r="BZ485" s="211"/>
      <c r="CA485" s="211"/>
      <c r="CB485" s="211"/>
      <c r="CC485" s="211"/>
      <c r="CD485" s="211"/>
      <c r="CE485" s="211"/>
      <c r="CF485" s="211"/>
      <c r="CG485" s="211"/>
      <c r="CH485" s="211"/>
      <c r="CI485" s="211"/>
      <c r="CJ485" s="211"/>
      <c r="CK485" s="211"/>
      <c r="CL485" s="211"/>
      <c r="CM485" s="211"/>
      <c r="CN485" s="211"/>
      <c r="CO485" s="211"/>
      <c r="CP485" s="211"/>
      <c r="CQ485" s="211"/>
      <c r="CR485" s="211"/>
      <c r="CS485" s="187" t="s">
        <v>5443</v>
      </c>
      <c r="CT485" s="211"/>
      <c r="CU485" s="211"/>
      <c r="CV485" s="211"/>
      <c r="CW485" s="211"/>
      <c r="CX485" s="211"/>
      <c r="CY485" s="211"/>
      <c r="CZ485" s="211"/>
      <c r="DA485" s="211"/>
      <c r="DB485" s="211"/>
      <c r="DC485" s="211"/>
      <c r="DD485" s="211"/>
      <c r="DE485" s="211"/>
      <c r="DF485"/>
      <c r="DG485" s="73"/>
    </row>
    <row r="486" spans="33:111" ht="15.75" hidden="1" customHeight="1">
      <c r="AG486" s="73"/>
      <c r="AH486" s="209"/>
      <c r="AI486" s="209"/>
      <c r="AJ486" s="209"/>
      <c r="AK486" s="209"/>
      <c r="AL486" s="181" t="str">
        <f t="shared" si="14"/>
        <v/>
      </c>
      <c r="AM486" s="181" t="str">
        <f t="shared" si="15"/>
        <v/>
      </c>
      <c r="AN486"/>
      <c r="AO486" s="209"/>
      <c r="AP486" s="148">
        <v>484</v>
      </c>
      <c r="AQ486" s="210"/>
      <c r="AR486" s="210"/>
      <c r="AS486" s="210"/>
      <c r="AT486" s="210"/>
      <c r="AU486" s="210"/>
      <c r="AV486" s="210"/>
      <c r="AW486" s="210"/>
      <c r="AX486" s="210"/>
      <c r="AY486" s="210"/>
      <c r="AZ486" s="210"/>
      <c r="BA486" s="210"/>
      <c r="BB486" s="210"/>
      <c r="BC486" s="210"/>
      <c r="BD486" s="210"/>
      <c r="BE486" s="210"/>
      <c r="BF486" s="210"/>
      <c r="BG486" s="210"/>
      <c r="BH486" s="210"/>
      <c r="BI486" s="210"/>
      <c r="BJ486" s="185" t="s">
        <v>5444</v>
      </c>
      <c r="BK486" s="210"/>
      <c r="BL486" s="210"/>
      <c r="BM486" s="210"/>
      <c r="BN486" s="210"/>
      <c r="BO486" s="210"/>
      <c r="BP486" s="210"/>
      <c r="BQ486" s="210"/>
      <c r="BR486" s="210"/>
      <c r="BS486" s="210"/>
      <c r="BT486" s="210"/>
      <c r="BU486" s="210"/>
      <c r="BV486" s="210"/>
      <c r="BW486" s="209"/>
      <c r="BX486" s="209"/>
      <c r="BY486" s="209"/>
      <c r="BZ486" s="211"/>
      <c r="CA486" s="211"/>
      <c r="CB486" s="211"/>
      <c r="CC486" s="211"/>
      <c r="CD486" s="211"/>
      <c r="CE486" s="211"/>
      <c r="CF486" s="211"/>
      <c r="CG486" s="211"/>
      <c r="CH486" s="211"/>
      <c r="CI486" s="211"/>
      <c r="CJ486" s="211"/>
      <c r="CK486" s="211"/>
      <c r="CL486" s="211"/>
      <c r="CM486" s="211"/>
      <c r="CN486" s="211"/>
      <c r="CO486" s="211"/>
      <c r="CP486" s="211"/>
      <c r="CQ486" s="211"/>
      <c r="CR486" s="211"/>
      <c r="CS486" s="187" t="s">
        <v>5445</v>
      </c>
      <c r="CT486" s="211"/>
      <c r="CU486" s="211"/>
      <c r="CV486" s="211"/>
      <c r="CW486" s="211"/>
      <c r="CX486" s="211"/>
      <c r="CY486" s="211"/>
      <c r="CZ486" s="211"/>
      <c r="DA486" s="211"/>
      <c r="DB486" s="211"/>
      <c r="DC486" s="211"/>
      <c r="DD486" s="211"/>
      <c r="DE486" s="211"/>
      <c r="DF486"/>
      <c r="DG486" s="73"/>
    </row>
    <row r="487" spans="33:111" ht="15.75" hidden="1" customHeight="1">
      <c r="AG487" s="73"/>
      <c r="AH487" s="209"/>
      <c r="AI487" s="209"/>
      <c r="AJ487" s="209"/>
      <c r="AK487" s="209"/>
      <c r="AL487" s="181" t="str">
        <f t="shared" si="14"/>
        <v/>
      </c>
      <c r="AM487" s="181" t="str">
        <f t="shared" si="15"/>
        <v/>
      </c>
      <c r="AN487"/>
      <c r="AO487" s="209"/>
      <c r="AP487" s="148">
        <v>485</v>
      </c>
      <c r="AQ487" s="210"/>
      <c r="AR487" s="210"/>
      <c r="AS487" s="210"/>
      <c r="AT487" s="210"/>
      <c r="AU487" s="210"/>
      <c r="AV487" s="210"/>
      <c r="AW487" s="210"/>
      <c r="AX487" s="210"/>
      <c r="AY487" s="210"/>
      <c r="AZ487" s="210"/>
      <c r="BA487" s="210"/>
      <c r="BB487" s="210"/>
      <c r="BC487" s="210"/>
      <c r="BD487" s="210"/>
      <c r="BE487" s="210"/>
      <c r="BF487" s="210"/>
      <c r="BG487" s="210"/>
      <c r="BH487" s="210"/>
      <c r="BI487" s="210"/>
      <c r="BJ487" s="185" t="s">
        <v>5446</v>
      </c>
      <c r="BK487" s="210"/>
      <c r="BL487" s="210"/>
      <c r="BM487" s="210"/>
      <c r="BN487" s="210"/>
      <c r="BO487" s="210"/>
      <c r="BP487" s="210"/>
      <c r="BQ487" s="210"/>
      <c r="BR487" s="210"/>
      <c r="BS487" s="210"/>
      <c r="BT487" s="210"/>
      <c r="BU487" s="210"/>
      <c r="BV487" s="210"/>
      <c r="BW487" s="209"/>
      <c r="BX487" s="209"/>
      <c r="BY487" s="209"/>
      <c r="BZ487" s="211"/>
      <c r="CA487" s="211"/>
      <c r="CB487" s="211"/>
      <c r="CC487" s="211"/>
      <c r="CD487" s="211"/>
      <c r="CE487" s="211"/>
      <c r="CF487" s="211"/>
      <c r="CG487" s="211"/>
      <c r="CH487" s="211"/>
      <c r="CI487" s="211"/>
      <c r="CJ487" s="211"/>
      <c r="CK487" s="211"/>
      <c r="CL487" s="211"/>
      <c r="CM487" s="211"/>
      <c r="CN487" s="211"/>
      <c r="CO487" s="211"/>
      <c r="CP487" s="211"/>
      <c r="CQ487" s="211"/>
      <c r="CR487" s="211"/>
      <c r="CS487" s="187" t="s">
        <v>5447</v>
      </c>
      <c r="CT487" s="211"/>
      <c r="CU487" s="211"/>
      <c r="CV487" s="211"/>
      <c r="CW487" s="211"/>
      <c r="CX487" s="211"/>
      <c r="CY487" s="211"/>
      <c r="CZ487" s="211"/>
      <c r="DA487" s="211"/>
      <c r="DB487" s="211"/>
      <c r="DC487" s="211"/>
      <c r="DD487" s="211"/>
      <c r="DE487" s="211"/>
      <c r="DF487"/>
      <c r="DG487" s="73"/>
    </row>
    <row r="488" spans="33:111" ht="15.75" hidden="1" customHeight="1">
      <c r="AG488" s="73"/>
      <c r="AH488" s="209"/>
      <c r="AI488" s="209"/>
      <c r="AJ488" s="209"/>
      <c r="AK488" s="209"/>
      <c r="AL488" s="181" t="str">
        <f t="shared" si="14"/>
        <v/>
      </c>
      <c r="AM488" s="181" t="str">
        <f t="shared" si="15"/>
        <v/>
      </c>
      <c r="AN488"/>
      <c r="AO488" s="209"/>
      <c r="AP488" s="148">
        <v>486</v>
      </c>
      <c r="AQ488" s="210"/>
      <c r="AR488" s="210"/>
      <c r="AS488" s="210"/>
      <c r="AT488" s="210"/>
      <c r="AU488" s="210"/>
      <c r="AV488" s="210"/>
      <c r="AW488" s="210"/>
      <c r="AX488" s="210"/>
      <c r="AY488" s="210"/>
      <c r="AZ488" s="210"/>
      <c r="BA488" s="210"/>
      <c r="BB488" s="210"/>
      <c r="BC488" s="210"/>
      <c r="BD488" s="210"/>
      <c r="BE488" s="210"/>
      <c r="BF488" s="210"/>
      <c r="BG488" s="210"/>
      <c r="BH488" s="210"/>
      <c r="BI488" s="210"/>
      <c r="BJ488" s="185" t="s">
        <v>5448</v>
      </c>
      <c r="BK488" s="210"/>
      <c r="BL488" s="210"/>
      <c r="BM488" s="210"/>
      <c r="BN488" s="210"/>
      <c r="BO488" s="210"/>
      <c r="BP488" s="210"/>
      <c r="BQ488" s="210"/>
      <c r="BR488" s="210"/>
      <c r="BS488" s="210"/>
      <c r="BT488" s="210"/>
      <c r="BU488" s="210"/>
      <c r="BV488" s="210"/>
      <c r="BW488" s="209"/>
      <c r="BX488" s="209"/>
      <c r="BY488" s="209"/>
      <c r="BZ488" s="211"/>
      <c r="CA488" s="211"/>
      <c r="CB488" s="211"/>
      <c r="CC488" s="211"/>
      <c r="CD488" s="211"/>
      <c r="CE488" s="211"/>
      <c r="CF488" s="211"/>
      <c r="CG488" s="211"/>
      <c r="CH488" s="211"/>
      <c r="CI488" s="211"/>
      <c r="CJ488" s="211"/>
      <c r="CK488" s="211"/>
      <c r="CL488" s="211"/>
      <c r="CM488" s="211"/>
      <c r="CN488" s="211"/>
      <c r="CO488" s="211"/>
      <c r="CP488" s="211"/>
      <c r="CQ488" s="211"/>
      <c r="CR488" s="211"/>
      <c r="CS488" s="187" t="s">
        <v>5449</v>
      </c>
      <c r="CT488" s="211"/>
      <c r="CU488" s="211"/>
      <c r="CV488" s="211"/>
      <c r="CW488" s="211"/>
      <c r="CX488" s="211"/>
      <c r="CY488" s="211"/>
      <c r="CZ488" s="211"/>
      <c r="DA488" s="211"/>
      <c r="DB488" s="211"/>
      <c r="DC488" s="211"/>
      <c r="DD488" s="211"/>
      <c r="DE488" s="211"/>
      <c r="DF488"/>
      <c r="DG488" s="73"/>
    </row>
    <row r="489" spans="33:111" ht="15.75" hidden="1" customHeight="1">
      <c r="AG489" s="73"/>
      <c r="AH489" s="209"/>
      <c r="AI489" s="209"/>
      <c r="AJ489" s="209"/>
      <c r="AK489" s="209"/>
      <c r="AL489" s="181" t="str">
        <f t="shared" si="14"/>
        <v/>
      </c>
      <c r="AM489" s="181" t="str">
        <f t="shared" si="15"/>
        <v/>
      </c>
      <c r="AN489"/>
      <c r="AO489" s="209"/>
      <c r="AP489" s="148">
        <v>487</v>
      </c>
      <c r="AQ489" s="210"/>
      <c r="AR489" s="210"/>
      <c r="AS489" s="210"/>
      <c r="AT489" s="210"/>
      <c r="AU489" s="210"/>
      <c r="AV489" s="210"/>
      <c r="AW489" s="210"/>
      <c r="AX489" s="210"/>
      <c r="AY489" s="210"/>
      <c r="AZ489" s="210"/>
      <c r="BA489" s="210"/>
      <c r="BB489" s="210"/>
      <c r="BC489" s="210"/>
      <c r="BD489" s="210"/>
      <c r="BE489" s="210"/>
      <c r="BF489" s="210"/>
      <c r="BG489" s="210"/>
      <c r="BH489" s="210"/>
      <c r="BI489" s="210"/>
      <c r="BJ489" s="185" t="s">
        <v>5450</v>
      </c>
      <c r="BK489" s="210"/>
      <c r="BL489" s="210"/>
      <c r="BM489" s="210"/>
      <c r="BN489" s="210"/>
      <c r="BO489" s="210"/>
      <c r="BP489" s="210"/>
      <c r="BQ489" s="210"/>
      <c r="BR489" s="210"/>
      <c r="BS489" s="210"/>
      <c r="BT489" s="210"/>
      <c r="BU489" s="210"/>
      <c r="BV489" s="210"/>
      <c r="BW489" s="209"/>
      <c r="BX489" s="209"/>
      <c r="BY489" s="209"/>
      <c r="BZ489" s="211"/>
      <c r="CA489" s="211"/>
      <c r="CB489" s="211"/>
      <c r="CC489" s="211"/>
      <c r="CD489" s="211"/>
      <c r="CE489" s="211"/>
      <c r="CF489" s="211"/>
      <c r="CG489" s="211"/>
      <c r="CH489" s="211"/>
      <c r="CI489" s="211"/>
      <c r="CJ489" s="211"/>
      <c r="CK489" s="211"/>
      <c r="CL489" s="211"/>
      <c r="CM489" s="211"/>
      <c r="CN489" s="211"/>
      <c r="CO489" s="211"/>
      <c r="CP489" s="211"/>
      <c r="CQ489" s="211"/>
      <c r="CR489" s="211"/>
      <c r="CS489" s="187" t="s">
        <v>5451</v>
      </c>
      <c r="CT489" s="211"/>
      <c r="CU489" s="211"/>
      <c r="CV489" s="211"/>
      <c r="CW489" s="211"/>
      <c r="CX489" s="211"/>
      <c r="CY489" s="211"/>
      <c r="CZ489" s="211"/>
      <c r="DA489" s="211"/>
      <c r="DB489" s="211"/>
      <c r="DC489" s="211"/>
      <c r="DD489" s="211"/>
      <c r="DE489" s="211"/>
      <c r="DF489"/>
      <c r="DG489" s="73"/>
    </row>
    <row r="490" spans="33:111" ht="15.75" hidden="1" customHeight="1">
      <c r="AG490" s="73"/>
      <c r="AH490" s="209"/>
      <c r="AI490" s="209"/>
      <c r="AJ490" s="209"/>
      <c r="AK490" s="209"/>
      <c r="AL490" s="181" t="str">
        <f t="shared" si="14"/>
        <v/>
      </c>
      <c r="AM490" s="181" t="str">
        <f t="shared" si="15"/>
        <v/>
      </c>
      <c r="AN490"/>
      <c r="AO490" s="209"/>
      <c r="AP490" s="148">
        <v>488</v>
      </c>
      <c r="AQ490" s="210"/>
      <c r="AR490" s="210"/>
      <c r="AS490" s="210"/>
      <c r="AT490" s="210"/>
      <c r="AU490" s="210"/>
      <c r="AV490" s="210"/>
      <c r="AW490" s="210"/>
      <c r="AX490" s="210"/>
      <c r="AY490" s="210"/>
      <c r="AZ490" s="210"/>
      <c r="BA490" s="210"/>
      <c r="BB490" s="210"/>
      <c r="BC490" s="210"/>
      <c r="BD490" s="210"/>
      <c r="BE490" s="210"/>
      <c r="BF490" s="210"/>
      <c r="BG490" s="210"/>
      <c r="BH490" s="210"/>
      <c r="BI490" s="210"/>
      <c r="BJ490" s="185" t="s">
        <v>5452</v>
      </c>
      <c r="BK490" s="210"/>
      <c r="BL490" s="210"/>
      <c r="BM490" s="210"/>
      <c r="BN490" s="210"/>
      <c r="BO490" s="210"/>
      <c r="BP490" s="210"/>
      <c r="BQ490" s="210"/>
      <c r="BR490" s="210"/>
      <c r="BS490" s="210"/>
      <c r="BT490" s="210"/>
      <c r="BU490" s="210"/>
      <c r="BV490" s="210"/>
      <c r="BW490" s="209"/>
      <c r="BX490" s="209"/>
      <c r="BY490" s="209"/>
      <c r="BZ490" s="211"/>
      <c r="CA490" s="211"/>
      <c r="CB490" s="211"/>
      <c r="CC490" s="211"/>
      <c r="CD490" s="211"/>
      <c r="CE490" s="211"/>
      <c r="CF490" s="211"/>
      <c r="CG490" s="211"/>
      <c r="CH490" s="211"/>
      <c r="CI490" s="211"/>
      <c r="CJ490" s="211"/>
      <c r="CK490" s="211"/>
      <c r="CL490" s="211"/>
      <c r="CM490" s="211"/>
      <c r="CN490" s="211"/>
      <c r="CO490" s="211"/>
      <c r="CP490" s="211"/>
      <c r="CQ490" s="211"/>
      <c r="CR490" s="211"/>
      <c r="CS490" s="187" t="s">
        <v>5453</v>
      </c>
      <c r="CT490" s="211"/>
      <c r="CU490" s="211"/>
      <c r="CV490" s="211"/>
      <c r="CW490" s="211"/>
      <c r="CX490" s="211"/>
      <c r="CY490" s="211"/>
      <c r="CZ490" s="211"/>
      <c r="DA490" s="211"/>
      <c r="DB490" s="211"/>
      <c r="DC490" s="211"/>
      <c r="DD490" s="211"/>
      <c r="DE490" s="211"/>
      <c r="DF490"/>
      <c r="DG490" s="73"/>
    </row>
    <row r="491" spans="33:111" ht="15.75" hidden="1" customHeight="1">
      <c r="AG491" s="73"/>
      <c r="AH491" s="209"/>
      <c r="AI491" s="209"/>
      <c r="AJ491" s="209"/>
      <c r="AK491" s="209"/>
      <c r="AL491" s="181" t="str">
        <f t="shared" si="14"/>
        <v/>
      </c>
      <c r="AM491" s="181" t="str">
        <f t="shared" si="15"/>
        <v/>
      </c>
      <c r="AN491"/>
      <c r="AO491" s="209"/>
      <c r="AP491" s="148">
        <v>489</v>
      </c>
      <c r="AQ491" s="210"/>
      <c r="AR491" s="210"/>
      <c r="AS491" s="210"/>
      <c r="AT491" s="210"/>
      <c r="AU491" s="210"/>
      <c r="AV491" s="210"/>
      <c r="AW491" s="210"/>
      <c r="AX491" s="210"/>
      <c r="AY491" s="210"/>
      <c r="AZ491" s="210"/>
      <c r="BA491" s="210"/>
      <c r="BB491" s="210"/>
      <c r="BC491" s="210"/>
      <c r="BD491" s="210"/>
      <c r="BE491" s="210"/>
      <c r="BF491" s="210"/>
      <c r="BG491" s="210"/>
      <c r="BH491" s="210"/>
      <c r="BI491" s="210"/>
      <c r="BJ491" s="185" t="s">
        <v>5454</v>
      </c>
      <c r="BK491" s="210"/>
      <c r="BL491" s="210"/>
      <c r="BM491" s="210"/>
      <c r="BN491" s="210"/>
      <c r="BO491" s="210"/>
      <c r="BP491" s="210"/>
      <c r="BQ491" s="210"/>
      <c r="BR491" s="210"/>
      <c r="BS491" s="210"/>
      <c r="BT491" s="210"/>
      <c r="BU491" s="210"/>
      <c r="BV491" s="210"/>
      <c r="BW491" s="209"/>
      <c r="BX491" s="209"/>
      <c r="BY491" s="209"/>
      <c r="BZ491" s="211"/>
      <c r="CA491" s="211"/>
      <c r="CB491" s="211"/>
      <c r="CC491" s="211"/>
      <c r="CD491" s="211"/>
      <c r="CE491" s="211"/>
      <c r="CF491" s="211"/>
      <c r="CG491" s="211"/>
      <c r="CH491" s="211"/>
      <c r="CI491" s="211"/>
      <c r="CJ491" s="211"/>
      <c r="CK491" s="211"/>
      <c r="CL491" s="211"/>
      <c r="CM491" s="211"/>
      <c r="CN491" s="211"/>
      <c r="CO491" s="211"/>
      <c r="CP491" s="211"/>
      <c r="CQ491" s="211"/>
      <c r="CR491" s="211"/>
      <c r="CS491" s="187" t="s">
        <v>5455</v>
      </c>
      <c r="CT491" s="211"/>
      <c r="CU491" s="211"/>
      <c r="CV491" s="211"/>
      <c r="CW491" s="211"/>
      <c r="CX491" s="211"/>
      <c r="CY491" s="211"/>
      <c r="CZ491" s="211"/>
      <c r="DA491" s="211"/>
      <c r="DB491" s="211"/>
      <c r="DC491" s="211"/>
      <c r="DD491" s="211"/>
      <c r="DE491" s="211"/>
      <c r="DF491"/>
      <c r="DG491" s="73"/>
    </row>
    <row r="492" spans="33:111" ht="15.75" hidden="1" customHeight="1">
      <c r="AG492" s="73"/>
      <c r="AH492" s="209"/>
      <c r="AI492" s="209"/>
      <c r="AJ492" s="209"/>
      <c r="AK492" s="209"/>
      <c r="AL492" s="181" t="str">
        <f t="shared" si="14"/>
        <v/>
      </c>
      <c r="AM492" s="181" t="str">
        <f t="shared" si="15"/>
        <v/>
      </c>
      <c r="AN492"/>
      <c r="AO492" s="209"/>
      <c r="AP492" s="148">
        <v>490</v>
      </c>
      <c r="AQ492" s="210"/>
      <c r="AR492" s="210"/>
      <c r="AS492" s="210"/>
      <c r="AT492" s="210"/>
      <c r="AU492" s="210"/>
      <c r="AV492" s="210"/>
      <c r="AW492" s="210"/>
      <c r="AX492" s="210"/>
      <c r="AY492" s="210"/>
      <c r="AZ492" s="210"/>
      <c r="BA492" s="210"/>
      <c r="BB492" s="210"/>
      <c r="BC492" s="210"/>
      <c r="BD492" s="210"/>
      <c r="BE492" s="210"/>
      <c r="BF492" s="210"/>
      <c r="BG492" s="210"/>
      <c r="BH492" s="210"/>
      <c r="BI492" s="210"/>
      <c r="BJ492" s="185" t="s">
        <v>5456</v>
      </c>
      <c r="BK492" s="210"/>
      <c r="BL492" s="210"/>
      <c r="BM492" s="210"/>
      <c r="BN492" s="210"/>
      <c r="BO492" s="210"/>
      <c r="BP492" s="210"/>
      <c r="BQ492" s="210"/>
      <c r="BR492" s="210"/>
      <c r="BS492" s="210"/>
      <c r="BT492" s="210"/>
      <c r="BU492" s="210"/>
      <c r="BV492" s="210"/>
      <c r="BW492" s="209"/>
      <c r="BX492" s="209"/>
      <c r="BY492" s="209"/>
      <c r="BZ492" s="211"/>
      <c r="CA492" s="211"/>
      <c r="CB492" s="211"/>
      <c r="CC492" s="211"/>
      <c r="CD492" s="211"/>
      <c r="CE492" s="211"/>
      <c r="CF492" s="211"/>
      <c r="CG492" s="211"/>
      <c r="CH492" s="211"/>
      <c r="CI492" s="211"/>
      <c r="CJ492" s="211"/>
      <c r="CK492" s="211"/>
      <c r="CL492" s="211"/>
      <c r="CM492" s="211"/>
      <c r="CN492" s="211"/>
      <c r="CO492" s="211"/>
      <c r="CP492" s="211"/>
      <c r="CQ492" s="211"/>
      <c r="CR492" s="211"/>
      <c r="CS492" s="187" t="s">
        <v>5457</v>
      </c>
      <c r="CT492" s="211"/>
      <c r="CU492" s="211"/>
      <c r="CV492" s="211"/>
      <c r="CW492" s="211"/>
      <c r="CX492" s="211"/>
      <c r="CY492" s="211"/>
      <c r="CZ492" s="211"/>
      <c r="DA492" s="211"/>
      <c r="DB492" s="211"/>
      <c r="DC492" s="211"/>
      <c r="DD492" s="211"/>
      <c r="DE492" s="211"/>
      <c r="DF492"/>
      <c r="DG492" s="73"/>
    </row>
    <row r="493" spans="33:111" ht="15.75" hidden="1" customHeight="1">
      <c r="AG493" s="73"/>
      <c r="AH493" s="148"/>
      <c r="AI493" s="148"/>
      <c r="AJ493" s="148"/>
      <c r="AK493" s="148"/>
      <c r="AL493" s="181" t="str">
        <f t="shared" si="14"/>
        <v/>
      </c>
      <c r="AM493" s="181" t="str">
        <f t="shared" si="15"/>
        <v/>
      </c>
      <c r="AN493"/>
      <c r="AO493" s="148"/>
      <c r="AP493" s="148">
        <v>491</v>
      </c>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t="s">
        <v>5458</v>
      </c>
      <c r="BK493" s="185"/>
      <c r="BL493" s="185"/>
      <c r="BM493" s="185"/>
      <c r="BN493" s="185"/>
      <c r="BO493" s="185"/>
      <c r="BP493" s="185"/>
      <c r="BQ493" s="185"/>
      <c r="BR493" s="185"/>
      <c r="BS493" s="185"/>
      <c r="BT493" s="185"/>
      <c r="BU493" s="185"/>
      <c r="BV493" s="185"/>
      <c r="BW493" s="148"/>
      <c r="BX493" s="148"/>
      <c r="BY493" s="148"/>
      <c r="BZ493" s="187"/>
      <c r="CA493" s="187"/>
      <c r="CB493" s="187"/>
      <c r="CC493" s="187"/>
      <c r="CD493" s="187"/>
      <c r="CE493" s="187"/>
      <c r="CF493" s="187"/>
      <c r="CG493" s="187"/>
      <c r="CH493" s="187"/>
      <c r="CI493" s="187"/>
      <c r="CJ493" s="187"/>
      <c r="CK493" s="187"/>
      <c r="CL493" s="187"/>
      <c r="CM493" s="187"/>
      <c r="CN493" s="187"/>
      <c r="CO493" s="187"/>
      <c r="CP493" s="187"/>
      <c r="CQ493" s="187"/>
      <c r="CR493" s="187"/>
      <c r="CS493" s="187" t="s">
        <v>5459</v>
      </c>
      <c r="CT493" s="187"/>
      <c r="CU493" s="187"/>
      <c r="CV493" s="187"/>
      <c r="CW493" s="187"/>
      <c r="CX493" s="187"/>
      <c r="CY493" s="187"/>
      <c r="CZ493" s="187"/>
      <c r="DA493" s="187"/>
      <c r="DB493" s="187"/>
      <c r="DC493" s="187"/>
      <c r="DD493" s="187"/>
      <c r="DE493" s="187"/>
      <c r="DF493"/>
      <c r="DG493" s="73"/>
    </row>
    <row r="494" spans="33:111" ht="15.75" hidden="1" customHeight="1">
      <c r="AG494" s="73"/>
      <c r="AH494" s="209"/>
      <c r="AI494" s="209"/>
      <c r="AJ494" s="209"/>
      <c r="AK494" s="209"/>
      <c r="AL494" s="181" t="str">
        <f t="shared" si="14"/>
        <v/>
      </c>
      <c r="AM494" s="181" t="str">
        <f t="shared" si="15"/>
        <v/>
      </c>
      <c r="AN494"/>
      <c r="AO494" s="209"/>
      <c r="AP494" s="148">
        <v>492</v>
      </c>
      <c r="AQ494" s="210"/>
      <c r="AR494" s="210"/>
      <c r="AS494" s="210"/>
      <c r="AT494" s="210"/>
      <c r="AU494" s="210"/>
      <c r="AV494" s="210"/>
      <c r="AW494" s="210"/>
      <c r="AX494" s="210"/>
      <c r="AY494" s="210"/>
      <c r="AZ494" s="210"/>
      <c r="BA494" s="210"/>
      <c r="BB494" s="210"/>
      <c r="BC494" s="210"/>
      <c r="BD494" s="210"/>
      <c r="BE494" s="210"/>
      <c r="BF494" s="210"/>
      <c r="BG494" s="210"/>
      <c r="BH494" s="210"/>
      <c r="BI494" s="210"/>
      <c r="BJ494" s="185" t="s">
        <v>5460</v>
      </c>
      <c r="BK494" s="210"/>
      <c r="BL494" s="210"/>
      <c r="BM494" s="210"/>
      <c r="BN494" s="210"/>
      <c r="BO494" s="210"/>
      <c r="BP494" s="210"/>
      <c r="BQ494" s="210"/>
      <c r="BR494" s="210"/>
      <c r="BS494" s="210"/>
      <c r="BT494" s="210"/>
      <c r="BU494" s="210"/>
      <c r="BV494" s="210"/>
      <c r="BW494" s="209"/>
      <c r="BX494" s="209"/>
      <c r="BY494" s="209"/>
      <c r="BZ494" s="211"/>
      <c r="CA494" s="211"/>
      <c r="CB494" s="211"/>
      <c r="CC494" s="211"/>
      <c r="CD494" s="211"/>
      <c r="CE494" s="211"/>
      <c r="CF494" s="211"/>
      <c r="CG494" s="211"/>
      <c r="CH494" s="211"/>
      <c r="CI494" s="211"/>
      <c r="CJ494" s="211"/>
      <c r="CK494" s="211"/>
      <c r="CL494" s="211"/>
      <c r="CM494" s="211"/>
      <c r="CN494" s="211"/>
      <c r="CO494" s="211"/>
      <c r="CP494" s="211"/>
      <c r="CQ494" s="211"/>
      <c r="CR494" s="211"/>
      <c r="CS494" s="187" t="s">
        <v>5461</v>
      </c>
      <c r="CT494" s="211"/>
      <c r="CU494" s="211"/>
      <c r="CV494" s="211"/>
      <c r="CW494" s="211"/>
      <c r="CX494" s="211"/>
      <c r="CY494" s="211"/>
      <c r="CZ494" s="211"/>
      <c r="DA494" s="211"/>
      <c r="DB494" s="211"/>
      <c r="DC494" s="211"/>
      <c r="DD494" s="211"/>
      <c r="DE494" s="211"/>
      <c r="DF494"/>
      <c r="DG494" s="73"/>
    </row>
    <row r="495" spans="33:111" ht="15.75" hidden="1" customHeight="1">
      <c r="AG495" s="73"/>
      <c r="AH495" s="209"/>
      <c r="AI495" s="209"/>
      <c r="AJ495" s="209"/>
      <c r="AK495" s="209"/>
      <c r="AL495" s="181" t="str">
        <f t="shared" si="14"/>
        <v/>
      </c>
      <c r="AM495" s="181" t="str">
        <f t="shared" si="15"/>
        <v/>
      </c>
      <c r="AN495"/>
      <c r="AO495" s="209"/>
      <c r="AP495" s="148">
        <v>493</v>
      </c>
      <c r="AQ495" s="210"/>
      <c r="AR495" s="210"/>
      <c r="AS495" s="210"/>
      <c r="AT495" s="210"/>
      <c r="AU495" s="210"/>
      <c r="AV495" s="210"/>
      <c r="AW495" s="210"/>
      <c r="AX495" s="210"/>
      <c r="AY495" s="210"/>
      <c r="AZ495" s="210"/>
      <c r="BA495" s="210"/>
      <c r="BB495" s="210"/>
      <c r="BC495" s="210"/>
      <c r="BD495" s="210"/>
      <c r="BE495" s="210"/>
      <c r="BF495" s="210"/>
      <c r="BG495" s="210"/>
      <c r="BH495" s="210"/>
      <c r="BI495" s="210"/>
      <c r="BJ495" s="185" t="s">
        <v>5462</v>
      </c>
      <c r="BK495" s="210"/>
      <c r="BL495" s="210"/>
      <c r="BM495" s="210"/>
      <c r="BN495" s="210"/>
      <c r="BO495" s="210"/>
      <c r="BP495" s="210"/>
      <c r="BQ495" s="210"/>
      <c r="BR495" s="210"/>
      <c r="BS495" s="210"/>
      <c r="BT495" s="210"/>
      <c r="BU495" s="210"/>
      <c r="BV495" s="210"/>
      <c r="BW495" s="209"/>
      <c r="BX495" s="209"/>
      <c r="BY495" s="209"/>
      <c r="BZ495" s="211"/>
      <c r="CA495" s="211"/>
      <c r="CB495" s="211"/>
      <c r="CC495" s="211"/>
      <c r="CD495" s="211"/>
      <c r="CE495" s="211"/>
      <c r="CF495" s="211"/>
      <c r="CG495" s="211"/>
      <c r="CH495" s="211"/>
      <c r="CI495" s="211"/>
      <c r="CJ495" s="211"/>
      <c r="CK495" s="211"/>
      <c r="CL495" s="211"/>
      <c r="CM495" s="211"/>
      <c r="CN495" s="211"/>
      <c r="CO495" s="211"/>
      <c r="CP495" s="211"/>
      <c r="CQ495" s="211"/>
      <c r="CR495" s="211"/>
      <c r="CS495" s="187" t="s">
        <v>5463</v>
      </c>
      <c r="CT495" s="211"/>
      <c r="CU495" s="211"/>
      <c r="CV495" s="211"/>
      <c r="CW495" s="211"/>
      <c r="CX495" s="211"/>
      <c r="CY495" s="211"/>
      <c r="CZ495" s="211"/>
      <c r="DA495" s="211"/>
      <c r="DB495" s="211"/>
      <c r="DC495" s="211"/>
      <c r="DD495" s="211"/>
      <c r="DE495" s="211"/>
      <c r="DF495"/>
      <c r="DG495" s="73"/>
    </row>
    <row r="496" spans="33:111" ht="15.75" hidden="1" customHeight="1">
      <c r="AG496" s="73"/>
      <c r="AH496" s="209"/>
      <c r="AI496" s="209"/>
      <c r="AJ496" s="209"/>
      <c r="AK496" s="209"/>
      <c r="AL496" s="181" t="str">
        <f t="shared" si="14"/>
        <v/>
      </c>
      <c r="AM496" s="181" t="str">
        <f t="shared" si="15"/>
        <v/>
      </c>
      <c r="AN496"/>
      <c r="AO496" s="209"/>
      <c r="AP496" s="148">
        <v>494</v>
      </c>
      <c r="AQ496" s="210"/>
      <c r="AR496" s="210"/>
      <c r="AS496" s="210"/>
      <c r="AT496" s="210"/>
      <c r="AU496" s="210"/>
      <c r="AV496" s="210"/>
      <c r="AW496" s="210"/>
      <c r="AX496" s="210"/>
      <c r="AY496" s="210"/>
      <c r="AZ496" s="210"/>
      <c r="BA496" s="210"/>
      <c r="BB496" s="210"/>
      <c r="BC496" s="210"/>
      <c r="BD496" s="210"/>
      <c r="BE496" s="210"/>
      <c r="BF496" s="210"/>
      <c r="BG496" s="210"/>
      <c r="BH496" s="210"/>
      <c r="BI496" s="210"/>
      <c r="BJ496" s="185" t="s">
        <v>5464</v>
      </c>
      <c r="BK496" s="210"/>
      <c r="BL496" s="210"/>
      <c r="BM496" s="210"/>
      <c r="BN496" s="210"/>
      <c r="BO496" s="210"/>
      <c r="BP496" s="210"/>
      <c r="BQ496" s="210"/>
      <c r="BR496" s="210"/>
      <c r="BS496" s="210"/>
      <c r="BT496" s="210"/>
      <c r="BU496" s="210"/>
      <c r="BV496" s="210"/>
      <c r="BW496" s="209"/>
      <c r="BX496" s="209"/>
      <c r="BY496" s="209"/>
      <c r="BZ496" s="211"/>
      <c r="CA496" s="211"/>
      <c r="CB496" s="211"/>
      <c r="CC496" s="211"/>
      <c r="CD496" s="211"/>
      <c r="CE496" s="211"/>
      <c r="CF496" s="211"/>
      <c r="CG496" s="211"/>
      <c r="CH496" s="211"/>
      <c r="CI496" s="211"/>
      <c r="CJ496" s="211"/>
      <c r="CK496" s="211"/>
      <c r="CL496" s="211"/>
      <c r="CM496" s="211"/>
      <c r="CN496" s="211"/>
      <c r="CO496" s="211"/>
      <c r="CP496" s="211"/>
      <c r="CQ496" s="211"/>
      <c r="CR496" s="211"/>
      <c r="CS496" s="187" t="s">
        <v>5465</v>
      </c>
      <c r="CT496" s="211"/>
      <c r="CU496" s="211"/>
      <c r="CV496" s="211"/>
      <c r="CW496" s="211"/>
      <c r="CX496" s="211"/>
      <c r="CY496" s="211"/>
      <c r="CZ496" s="211"/>
      <c r="DA496" s="211"/>
      <c r="DB496" s="211"/>
      <c r="DC496" s="211"/>
      <c r="DD496" s="211"/>
      <c r="DE496" s="211"/>
      <c r="DF496"/>
      <c r="DG496" s="73"/>
    </row>
    <row r="497" spans="33:111" ht="15.75" hidden="1" customHeight="1">
      <c r="AG497" s="73"/>
      <c r="AH497" s="209"/>
      <c r="AI497" s="209"/>
      <c r="AJ497" s="209"/>
      <c r="AK497" s="209"/>
      <c r="AL497" s="181" t="str">
        <f t="shared" si="14"/>
        <v/>
      </c>
      <c r="AM497" s="181" t="str">
        <f t="shared" si="15"/>
        <v/>
      </c>
      <c r="AN497"/>
      <c r="AO497" s="209"/>
      <c r="AP497" s="148">
        <v>495</v>
      </c>
      <c r="AQ497" s="210"/>
      <c r="AR497" s="210"/>
      <c r="AS497" s="210"/>
      <c r="AT497" s="210"/>
      <c r="AU497" s="210"/>
      <c r="AV497" s="210"/>
      <c r="AW497" s="210"/>
      <c r="AX497" s="210"/>
      <c r="AY497" s="210"/>
      <c r="AZ497" s="210"/>
      <c r="BA497" s="210"/>
      <c r="BB497" s="210"/>
      <c r="BC497" s="210"/>
      <c r="BD497" s="210"/>
      <c r="BE497" s="210"/>
      <c r="BF497" s="210"/>
      <c r="BG497" s="210"/>
      <c r="BH497" s="210"/>
      <c r="BI497" s="210"/>
      <c r="BJ497" s="185" t="s">
        <v>5466</v>
      </c>
      <c r="BK497" s="210"/>
      <c r="BL497" s="210"/>
      <c r="BM497" s="210"/>
      <c r="BN497" s="210"/>
      <c r="BO497" s="210"/>
      <c r="BP497" s="210"/>
      <c r="BQ497" s="210"/>
      <c r="BR497" s="210"/>
      <c r="BS497" s="210"/>
      <c r="BT497" s="210"/>
      <c r="BU497" s="210"/>
      <c r="BV497" s="210"/>
      <c r="BW497" s="209"/>
      <c r="BX497" s="209"/>
      <c r="BY497" s="209"/>
      <c r="BZ497" s="211"/>
      <c r="CA497" s="211"/>
      <c r="CB497" s="211"/>
      <c r="CC497" s="211"/>
      <c r="CD497" s="211"/>
      <c r="CE497" s="211"/>
      <c r="CF497" s="211"/>
      <c r="CG497" s="211"/>
      <c r="CH497" s="211"/>
      <c r="CI497" s="211"/>
      <c r="CJ497" s="211"/>
      <c r="CK497" s="211"/>
      <c r="CL497" s="211"/>
      <c r="CM497" s="211"/>
      <c r="CN497" s="211"/>
      <c r="CO497" s="211"/>
      <c r="CP497" s="211"/>
      <c r="CQ497" s="211"/>
      <c r="CR497" s="211"/>
      <c r="CS497" s="187" t="s">
        <v>5467</v>
      </c>
      <c r="CT497" s="211"/>
      <c r="CU497" s="211"/>
      <c r="CV497" s="211"/>
      <c r="CW497" s="211"/>
      <c r="CX497" s="211"/>
      <c r="CY497" s="211"/>
      <c r="CZ497" s="211"/>
      <c r="DA497" s="211"/>
      <c r="DB497" s="211"/>
      <c r="DC497" s="211"/>
      <c r="DD497" s="211"/>
      <c r="DE497" s="211"/>
      <c r="DF497"/>
      <c r="DG497" s="73"/>
    </row>
    <row r="498" spans="33:111" ht="15.75" hidden="1" customHeight="1">
      <c r="AG498" s="73"/>
      <c r="AH498" s="209"/>
      <c r="AI498" s="209"/>
      <c r="AJ498" s="209"/>
      <c r="AK498" s="209"/>
      <c r="AL498" s="181" t="str">
        <f t="shared" si="14"/>
        <v/>
      </c>
      <c r="AM498" s="181" t="str">
        <f t="shared" si="15"/>
        <v/>
      </c>
      <c r="AN498"/>
      <c r="AO498" s="209"/>
      <c r="AP498" s="148">
        <v>496</v>
      </c>
      <c r="AQ498" s="210"/>
      <c r="AR498" s="210"/>
      <c r="AS498" s="210"/>
      <c r="AT498" s="210"/>
      <c r="AU498" s="210"/>
      <c r="AV498" s="210"/>
      <c r="AW498" s="210"/>
      <c r="AX498" s="210"/>
      <c r="AY498" s="210"/>
      <c r="AZ498" s="210"/>
      <c r="BA498" s="210"/>
      <c r="BB498" s="210"/>
      <c r="BC498" s="210"/>
      <c r="BD498" s="210"/>
      <c r="BE498" s="210"/>
      <c r="BF498" s="210"/>
      <c r="BG498" s="210"/>
      <c r="BH498" s="210"/>
      <c r="BI498" s="210"/>
      <c r="BJ498" s="185" t="s">
        <v>5468</v>
      </c>
      <c r="BK498" s="210"/>
      <c r="BL498" s="210"/>
      <c r="BM498" s="210"/>
      <c r="BN498" s="210"/>
      <c r="BO498" s="210"/>
      <c r="BP498" s="210"/>
      <c r="BQ498" s="210"/>
      <c r="BR498" s="210"/>
      <c r="BS498" s="210"/>
      <c r="BT498" s="210"/>
      <c r="BU498" s="210"/>
      <c r="BV498" s="210"/>
      <c r="BW498" s="209"/>
      <c r="BX498" s="209"/>
      <c r="BY498" s="209"/>
      <c r="BZ498" s="211"/>
      <c r="CA498" s="211"/>
      <c r="CB498" s="211"/>
      <c r="CC498" s="211"/>
      <c r="CD498" s="211"/>
      <c r="CE498" s="211"/>
      <c r="CF498" s="211"/>
      <c r="CG498" s="211"/>
      <c r="CH498" s="211"/>
      <c r="CI498" s="211"/>
      <c r="CJ498" s="211"/>
      <c r="CK498" s="211"/>
      <c r="CL498" s="211"/>
      <c r="CM498" s="211"/>
      <c r="CN498" s="211"/>
      <c r="CO498" s="211"/>
      <c r="CP498" s="211"/>
      <c r="CQ498" s="211"/>
      <c r="CR498" s="211"/>
      <c r="CS498" s="187" t="s">
        <v>5469</v>
      </c>
      <c r="CT498" s="211"/>
      <c r="CU498" s="211"/>
      <c r="CV498" s="211"/>
      <c r="CW498" s="211"/>
      <c r="CX498" s="211"/>
      <c r="CY498" s="211"/>
      <c r="CZ498" s="211"/>
      <c r="DA498" s="211"/>
      <c r="DB498" s="211"/>
      <c r="DC498" s="211"/>
      <c r="DD498" s="211"/>
      <c r="DE498" s="211"/>
      <c r="DF498"/>
      <c r="DG498" s="73"/>
    </row>
    <row r="499" spans="33:111" ht="15.75" hidden="1" customHeight="1">
      <c r="AG499" s="73"/>
      <c r="AH499" s="209"/>
      <c r="AI499" s="209"/>
      <c r="AJ499" s="209"/>
      <c r="AK499" s="209"/>
      <c r="AL499" s="181" t="str">
        <f t="shared" si="14"/>
        <v/>
      </c>
      <c r="AM499" s="181" t="str">
        <f t="shared" si="15"/>
        <v/>
      </c>
      <c r="AN499"/>
      <c r="AO499" s="209"/>
      <c r="AP499" s="148">
        <v>497</v>
      </c>
      <c r="AQ499" s="210"/>
      <c r="AR499" s="210"/>
      <c r="AS499" s="210"/>
      <c r="AT499" s="210"/>
      <c r="AU499" s="210"/>
      <c r="AV499" s="210"/>
      <c r="AW499" s="210"/>
      <c r="AX499" s="210"/>
      <c r="AY499" s="210"/>
      <c r="AZ499" s="210"/>
      <c r="BA499" s="210"/>
      <c r="BB499" s="210"/>
      <c r="BC499" s="210"/>
      <c r="BD499" s="210"/>
      <c r="BE499" s="210"/>
      <c r="BF499" s="210"/>
      <c r="BG499" s="210"/>
      <c r="BH499" s="210"/>
      <c r="BI499" s="210"/>
      <c r="BJ499" s="185" t="s">
        <v>5470</v>
      </c>
      <c r="BK499" s="210"/>
      <c r="BL499" s="210"/>
      <c r="BM499" s="210"/>
      <c r="BN499" s="210"/>
      <c r="BO499" s="210"/>
      <c r="BP499" s="210"/>
      <c r="BQ499" s="210"/>
      <c r="BR499" s="210"/>
      <c r="BS499" s="210"/>
      <c r="BT499" s="210"/>
      <c r="BU499" s="210"/>
      <c r="BV499" s="210"/>
      <c r="BW499" s="209"/>
      <c r="BX499" s="209"/>
      <c r="BY499" s="209"/>
      <c r="BZ499" s="211"/>
      <c r="CA499" s="211"/>
      <c r="CB499" s="211"/>
      <c r="CC499" s="211"/>
      <c r="CD499" s="211"/>
      <c r="CE499" s="211"/>
      <c r="CF499" s="211"/>
      <c r="CG499" s="211"/>
      <c r="CH499" s="211"/>
      <c r="CI499" s="211"/>
      <c r="CJ499" s="211"/>
      <c r="CK499" s="211"/>
      <c r="CL499" s="211"/>
      <c r="CM499" s="211"/>
      <c r="CN499" s="211"/>
      <c r="CO499" s="211"/>
      <c r="CP499" s="211"/>
      <c r="CQ499" s="211"/>
      <c r="CR499" s="211"/>
      <c r="CS499" s="187" t="s">
        <v>5471</v>
      </c>
      <c r="CT499" s="211"/>
      <c r="CU499" s="211"/>
      <c r="CV499" s="211"/>
      <c r="CW499" s="211"/>
      <c r="CX499" s="211"/>
      <c r="CY499" s="211"/>
      <c r="CZ499" s="211"/>
      <c r="DA499" s="211"/>
      <c r="DB499" s="211"/>
      <c r="DC499" s="211"/>
      <c r="DD499" s="211"/>
      <c r="DE499" s="211"/>
      <c r="DF499"/>
      <c r="DG499" s="73"/>
    </row>
    <row r="500" spans="33:111" ht="15.75" hidden="1" customHeight="1">
      <c r="AG500" s="73"/>
      <c r="AH500" s="209"/>
      <c r="AI500" s="209"/>
      <c r="AJ500" s="209"/>
      <c r="AK500" s="209"/>
      <c r="AL500" s="181" t="str">
        <f t="shared" si="14"/>
        <v/>
      </c>
      <c r="AM500" s="181" t="str">
        <f t="shared" si="15"/>
        <v/>
      </c>
      <c r="AN500"/>
      <c r="AO500" s="209"/>
      <c r="AP500" s="148">
        <v>498</v>
      </c>
      <c r="AQ500" s="210"/>
      <c r="AR500" s="210"/>
      <c r="AS500" s="210"/>
      <c r="AT500" s="210"/>
      <c r="AU500" s="210"/>
      <c r="AV500" s="210"/>
      <c r="AW500" s="210"/>
      <c r="AX500" s="210"/>
      <c r="AY500" s="210"/>
      <c r="AZ500" s="210"/>
      <c r="BA500" s="210"/>
      <c r="BB500" s="210"/>
      <c r="BC500" s="210"/>
      <c r="BD500" s="210"/>
      <c r="BE500" s="210"/>
      <c r="BF500" s="210"/>
      <c r="BG500" s="210"/>
      <c r="BH500" s="210"/>
      <c r="BI500" s="210"/>
      <c r="BJ500" s="185" t="s">
        <v>5472</v>
      </c>
      <c r="BK500" s="210"/>
      <c r="BL500" s="210"/>
      <c r="BM500" s="210"/>
      <c r="BN500" s="210"/>
      <c r="BO500" s="210"/>
      <c r="BP500" s="210"/>
      <c r="BQ500" s="210"/>
      <c r="BR500" s="210"/>
      <c r="BS500" s="210"/>
      <c r="BT500" s="210"/>
      <c r="BU500" s="210"/>
      <c r="BV500" s="210"/>
      <c r="BW500" s="209"/>
      <c r="BX500" s="209"/>
      <c r="BY500" s="209"/>
      <c r="BZ500" s="211"/>
      <c r="CA500" s="211"/>
      <c r="CB500" s="211"/>
      <c r="CC500" s="211"/>
      <c r="CD500" s="211"/>
      <c r="CE500" s="211"/>
      <c r="CF500" s="211"/>
      <c r="CG500" s="211"/>
      <c r="CH500" s="211"/>
      <c r="CI500" s="211"/>
      <c r="CJ500" s="211"/>
      <c r="CK500" s="211"/>
      <c r="CL500" s="211"/>
      <c r="CM500" s="211"/>
      <c r="CN500" s="211"/>
      <c r="CO500" s="211"/>
      <c r="CP500" s="211"/>
      <c r="CQ500" s="211"/>
      <c r="CR500" s="211"/>
      <c r="CS500" s="187" t="s">
        <v>5473</v>
      </c>
      <c r="CT500" s="211"/>
      <c r="CU500" s="211"/>
      <c r="CV500" s="211"/>
      <c r="CW500" s="211"/>
      <c r="CX500" s="211"/>
      <c r="CY500" s="211"/>
      <c r="CZ500" s="211"/>
      <c r="DA500" s="211"/>
      <c r="DB500" s="211"/>
      <c r="DC500" s="211"/>
      <c r="DD500" s="211"/>
      <c r="DE500" s="211"/>
      <c r="DF500"/>
      <c r="DG500" s="73"/>
    </row>
    <row r="501" spans="33:111" ht="15.75" hidden="1" customHeight="1">
      <c r="AG501" s="73"/>
      <c r="AH501" s="209"/>
      <c r="AI501" s="209"/>
      <c r="AJ501" s="209"/>
      <c r="AK501" s="209"/>
      <c r="AL501" s="181" t="str">
        <f t="shared" si="14"/>
        <v/>
      </c>
      <c r="AM501" s="181" t="str">
        <f t="shared" si="15"/>
        <v/>
      </c>
      <c r="AN501"/>
      <c r="AO501" s="209"/>
      <c r="AP501" s="148">
        <v>499</v>
      </c>
      <c r="AQ501" s="210"/>
      <c r="AR501" s="210"/>
      <c r="AS501" s="210"/>
      <c r="AT501" s="210"/>
      <c r="AU501" s="210"/>
      <c r="AV501" s="210"/>
      <c r="AW501" s="210"/>
      <c r="AX501" s="210"/>
      <c r="AY501" s="210"/>
      <c r="AZ501" s="210"/>
      <c r="BA501" s="210"/>
      <c r="BB501" s="210"/>
      <c r="BC501" s="210"/>
      <c r="BD501" s="210"/>
      <c r="BE501" s="210"/>
      <c r="BF501" s="210"/>
      <c r="BG501" s="210"/>
      <c r="BH501" s="210"/>
      <c r="BI501" s="210"/>
      <c r="BJ501" s="185" t="s">
        <v>5474</v>
      </c>
      <c r="BK501" s="210"/>
      <c r="BL501" s="210"/>
      <c r="BM501" s="210"/>
      <c r="BN501" s="210"/>
      <c r="BO501" s="210"/>
      <c r="BP501" s="210"/>
      <c r="BQ501" s="210"/>
      <c r="BR501" s="210"/>
      <c r="BS501" s="210"/>
      <c r="BT501" s="210"/>
      <c r="BU501" s="210"/>
      <c r="BV501" s="210"/>
      <c r="BW501" s="209"/>
      <c r="BX501" s="209"/>
      <c r="BY501" s="209"/>
      <c r="BZ501" s="211"/>
      <c r="CA501" s="211"/>
      <c r="CB501" s="211"/>
      <c r="CC501" s="211"/>
      <c r="CD501" s="211"/>
      <c r="CE501" s="211"/>
      <c r="CF501" s="211"/>
      <c r="CG501" s="211"/>
      <c r="CH501" s="211"/>
      <c r="CI501" s="211"/>
      <c r="CJ501" s="211"/>
      <c r="CK501" s="211"/>
      <c r="CL501" s="211"/>
      <c r="CM501" s="211"/>
      <c r="CN501" s="211"/>
      <c r="CO501" s="211"/>
      <c r="CP501" s="211"/>
      <c r="CQ501" s="211"/>
      <c r="CR501" s="211"/>
      <c r="CS501" s="187" t="s">
        <v>5475</v>
      </c>
      <c r="CT501" s="211"/>
      <c r="CU501" s="211"/>
      <c r="CV501" s="211"/>
      <c r="CW501" s="211"/>
      <c r="CX501" s="211"/>
      <c r="CY501" s="211"/>
      <c r="CZ501" s="211"/>
      <c r="DA501" s="211"/>
      <c r="DB501" s="211"/>
      <c r="DC501" s="211"/>
      <c r="DD501" s="211"/>
      <c r="DE501" s="211"/>
      <c r="DF501"/>
      <c r="DG501" s="73"/>
    </row>
    <row r="502" spans="33:111" ht="15.75" hidden="1" customHeight="1">
      <c r="AG502" s="73"/>
      <c r="AH502" s="209"/>
      <c r="AI502" s="209"/>
      <c r="AJ502" s="209"/>
      <c r="AK502" s="209"/>
      <c r="AL502" s="181" t="str">
        <f t="shared" si="14"/>
        <v/>
      </c>
      <c r="AM502" s="181" t="str">
        <f t="shared" si="15"/>
        <v/>
      </c>
      <c r="AN502"/>
      <c r="AO502" s="209"/>
      <c r="AP502" s="148">
        <v>500</v>
      </c>
      <c r="AQ502" s="210"/>
      <c r="AR502" s="210"/>
      <c r="AS502" s="210"/>
      <c r="AT502" s="210"/>
      <c r="AU502" s="210"/>
      <c r="AV502" s="210"/>
      <c r="AW502" s="210"/>
      <c r="AX502" s="210"/>
      <c r="AY502" s="210"/>
      <c r="AZ502" s="210"/>
      <c r="BA502" s="210"/>
      <c r="BB502" s="210"/>
      <c r="BC502" s="210"/>
      <c r="BD502" s="210"/>
      <c r="BE502" s="210"/>
      <c r="BF502" s="210"/>
      <c r="BG502" s="210"/>
      <c r="BH502" s="210"/>
      <c r="BI502" s="210"/>
      <c r="BJ502" s="185" t="s">
        <v>5476</v>
      </c>
      <c r="BK502" s="210"/>
      <c r="BL502" s="210"/>
      <c r="BM502" s="210"/>
      <c r="BN502" s="210"/>
      <c r="BO502" s="210"/>
      <c r="BP502" s="210"/>
      <c r="BQ502" s="210"/>
      <c r="BR502" s="210"/>
      <c r="BS502" s="210"/>
      <c r="BT502" s="210"/>
      <c r="BU502" s="210"/>
      <c r="BV502" s="210"/>
      <c r="BW502" s="209"/>
      <c r="BX502" s="209"/>
      <c r="BY502" s="209"/>
      <c r="BZ502" s="211"/>
      <c r="CA502" s="211"/>
      <c r="CB502" s="211"/>
      <c r="CC502" s="211"/>
      <c r="CD502" s="211"/>
      <c r="CE502" s="211"/>
      <c r="CF502" s="211"/>
      <c r="CG502" s="211"/>
      <c r="CH502" s="211"/>
      <c r="CI502" s="211"/>
      <c r="CJ502" s="211"/>
      <c r="CK502" s="211"/>
      <c r="CL502" s="211"/>
      <c r="CM502" s="211"/>
      <c r="CN502" s="211"/>
      <c r="CO502" s="211"/>
      <c r="CP502" s="211"/>
      <c r="CQ502" s="211"/>
      <c r="CR502" s="211"/>
      <c r="CS502" s="187" t="s">
        <v>5477</v>
      </c>
      <c r="CT502" s="211"/>
      <c r="CU502" s="211"/>
      <c r="CV502" s="211"/>
      <c r="CW502" s="211"/>
      <c r="CX502" s="211"/>
      <c r="CY502" s="211"/>
      <c r="CZ502" s="211"/>
      <c r="DA502" s="211"/>
      <c r="DB502" s="211"/>
      <c r="DC502" s="211"/>
      <c r="DD502" s="211"/>
      <c r="DE502" s="211"/>
      <c r="DF502"/>
      <c r="DG502" s="73"/>
    </row>
    <row r="503" spans="33:111" ht="15.75" hidden="1" customHeight="1">
      <c r="AG503" s="73"/>
      <c r="AH503" s="209"/>
      <c r="AI503" s="209"/>
      <c r="AJ503" s="209"/>
      <c r="AK503" s="209"/>
      <c r="AL503" s="181" t="str">
        <f t="shared" si="14"/>
        <v/>
      </c>
      <c r="AM503" s="181" t="str">
        <f t="shared" si="15"/>
        <v/>
      </c>
      <c r="AN503"/>
      <c r="AO503" s="209"/>
      <c r="AP503" s="148">
        <v>501</v>
      </c>
      <c r="AQ503" s="210"/>
      <c r="AR503" s="210"/>
      <c r="AS503" s="210"/>
      <c r="AT503" s="210"/>
      <c r="AU503" s="210"/>
      <c r="AV503" s="210"/>
      <c r="AW503" s="210"/>
      <c r="AX503" s="210"/>
      <c r="AY503" s="210"/>
      <c r="AZ503" s="210"/>
      <c r="BA503" s="210"/>
      <c r="BB503" s="210"/>
      <c r="BC503" s="210"/>
      <c r="BD503" s="210"/>
      <c r="BE503" s="210"/>
      <c r="BF503" s="210"/>
      <c r="BG503" s="210"/>
      <c r="BH503" s="210"/>
      <c r="BI503" s="210"/>
      <c r="BJ503" s="185" t="s">
        <v>5478</v>
      </c>
      <c r="BK503" s="210"/>
      <c r="BL503" s="210"/>
      <c r="BM503" s="210"/>
      <c r="BN503" s="210"/>
      <c r="BO503" s="210"/>
      <c r="BP503" s="210"/>
      <c r="BQ503" s="210"/>
      <c r="BR503" s="210"/>
      <c r="BS503" s="210"/>
      <c r="BT503" s="210"/>
      <c r="BU503" s="210"/>
      <c r="BV503" s="210"/>
      <c r="BW503" s="209"/>
      <c r="BX503" s="209"/>
      <c r="BY503" s="209"/>
      <c r="BZ503" s="211"/>
      <c r="CA503" s="211"/>
      <c r="CB503" s="211"/>
      <c r="CC503" s="211"/>
      <c r="CD503" s="211"/>
      <c r="CE503" s="211"/>
      <c r="CF503" s="211"/>
      <c r="CG503" s="211"/>
      <c r="CH503" s="211"/>
      <c r="CI503" s="211"/>
      <c r="CJ503" s="211"/>
      <c r="CK503" s="211"/>
      <c r="CL503" s="211"/>
      <c r="CM503" s="211"/>
      <c r="CN503" s="211"/>
      <c r="CO503" s="211"/>
      <c r="CP503" s="211"/>
      <c r="CQ503" s="211"/>
      <c r="CR503" s="211"/>
      <c r="CS503" s="187" t="s">
        <v>5479</v>
      </c>
      <c r="CT503" s="211"/>
      <c r="CU503" s="211"/>
      <c r="CV503" s="211"/>
      <c r="CW503" s="211"/>
      <c r="CX503" s="211"/>
      <c r="CY503" s="211"/>
      <c r="CZ503" s="211"/>
      <c r="DA503" s="211"/>
      <c r="DB503" s="211"/>
      <c r="DC503" s="211"/>
      <c r="DD503" s="211"/>
      <c r="DE503" s="211"/>
      <c r="DF503"/>
      <c r="DG503" s="73"/>
    </row>
    <row r="504" spans="33:111" ht="15.75" hidden="1" customHeight="1">
      <c r="AG504" s="73"/>
      <c r="AH504" s="209"/>
      <c r="AI504" s="209"/>
      <c r="AJ504" s="209"/>
      <c r="AK504" s="209"/>
      <c r="AL504" s="181" t="str">
        <f t="shared" si="14"/>
        <v/>
      </c>
      <c r="AM504" s="181" t="str">
        <f t="shared" si="15"/>
        <v/>
      </c>
      <c r="AN504"/>
      <c r="AO504" s="209"/>
      <c r="AP504" s="148">
        <v>502</v>
      </c>
      <c r="AQ504" s="210"/>
      <c r="AR504" s="210"/>
      <c r="AS504" s="210"/>
      <c r="AT504" s="210"/>
      <c r="AU504" s="210"/>
      <c r="AV504" s="210"/>
      <c r="AW504" s="210"/>
      <c r="AX504" s="210"/>
      <c r="AY504" s="210"/>
      <c r="AZ504" s="210"/>
      <c r="BA504" s="210"/>
      <c r="BB504" s="210"/>
      <c r="BC504" s="210"/>
      <c r="BD504" s="210"/>
      <c r="BE504" s="210"/>
      <c r="BF504" s="210"/>
      <c r="BG504" s="210"/>
      <c r="BH504" s="210"/>
      <c r="BI504" s="210"/>
      <c r="BJ504" s="185" t="s">
        <v>5480</v>
      </c>
      <c r="BK504" s="210"/>
      <c r="BL504" s="210"/>
      <c r="BM504" s="210"/>
      <c r="BN504" s="210"/>
      <c r="BO504" s="210"/>
      <c r="BP504" s="210"/>
      <c r="BQ504" s="210"/>
      <c r="BR504" s="210"/>
      <c r="BS504" s="210"/>
      <c r="BT504" s="210"/>
      <c r="BU504" s="210"/>
      <c r="BV504" s="210"/>
      <c r="BW504" s="209"/>
      <c r="BX504" s="209"/>
      <c r="BY504" s="209"/>
      <c r="BZ504" s="211"/>
      <c r="CA504" s="211"/>
      <c r="CB504" s="211"/>
      <c r="CC504" s="211"/>
      <c r="CD504" s="211"/>
      <c r="CE504" s="211"/>
      <c r="CF504" s="211"/>
      <c r="CG504" s="211"/>
      <c r="CH504" s="211"/>
      <c r="CI504" s="211"/>
      <c r="CJ504" s="211"/>
      <c r="CK504" s="211"/>
      <c r="CL504" s="211"/>
      <c r="CM504" s="211"/>
      <c r="CN504" s="211"/>
      <c r="CO504" s="211"/>
      <c r="CP504" s="211"/>
      <c r="CQ504" s="211"/>
      <c r="CR504" s="211"/>
      <c r="CS504" s="187" t="s">
        <v>5481</v>
      </c>
      <c r="CT504" s="211"/>
      <c r="CU504" s="211"/>
      <c r="CV504" s="211"/>
      <c r="CW504" s="211"/>
      <c r="CX504" s="211"/>
      <c r="CY504" s="211"/>
      <c r="CZ504" s="211"/>
      <c r="DA504" s="211"/>
      <c r="DB504" s="211"/>
      <c r="DC504" s="211"/>
      <c r="DD504" s="211"/>
      <c r="DE504" s="211"/>
      <c r="DF504"/>
      <c r="DG504" s="73"/>
    </row>
    <row r="505" spans="33:111" ht="15.75" hidden="1" customHeight="1">
      <c r="AG505" s="73"/>
      <c r="AH505" s="209"/>
      <c r="AI505" s="209"/>
      <c r="AJ505" s="209"/>
      <c r="AK505" s="209"/>
      <c r="AL505" s="181" t="str">
        <f t="shared" si="14"/>
        <v/>
      </c>
      <c r="AM505" s="181" t="str">
        <f t="shared" si="15"/>
        <v/>
      </c>
      <c r="AN505"/>
      <c r="AO505" s="209"/>
      <c r="AP505" s="148">
        <v>503</v>
      </c>
      <c r="AQ505" s="210"/>
      <c r="AR505" s="210"/>
      <c r="AS505" s="210"/>
      <c r="AT505" s="210"/>
      <c r="AU505" s="210"/>
      <c r="AV505" s="210"/>
      <c r="AW505" s="210"/>
      <c r="AX505" s="210"/>
      <c r="AY505" s="210"/>
      <c r="AZ505" s="210"/>
      <c r="BA505" s="210"/>
      <c r="BB505" s="210"/>
      <c r="BC505" s="210"/>
      <c r="BD505" s="210"/>
      <c r="BE505" s="210"/>
      <c r="BF505" s="210"/>
      <c r="BG505" s="210"/>
      <c r="BH505" s="210"/>
      <c r="BI505" s="210"/>
      <c r="BJ505" s="185" t="s">
        <v>5482</v>
      </c>
      <c r="BK505" s="210"/>
      <c r="BL505" s="210"/>
      <c r="BM505" s="210"/>
      <c r="BN505" s="210"/>
      <c r="BO505" s="210"/>
      <c r="BP505" s="210"/>
      <c r="BQ505" s="210"/>
      <c r="BR505" s="210"/>
      <c r="BS505" s="210"/>
      <c r="BT505" s="210"/>
      <c r="BU505" s="210"/>
      <c r="BV505" s="210"/>
      <c r="BW505" s="209"/>
      <c r="BX505" s="209"/>
      <c r="BY505" s="209"/>
      <c r="BZ505" s="211"/>
      <c r="CA505" s="211"/>
      <c r="CB505" s="211"/>
      <c r="CC505" s="211"/>
      <c r="CD505" s="211"/>
      <c r="CE505" s="211"/>
      <c r="CF505" s="211"/>
      <c r="CG505" s="211"/>
      <c r="CH505" s="211"/>
      <c r="CI505" s="211"/>
      <c r="CJ505" s="211"/>
      <c r="CK505" s="211"/>
      <c r="CL505" s="211"/>
      <c r="CM505" s="211"/>
      <c r="CN505" s="211"/>
      <c r="CO505" s="211"/>
      <c r="CP505" s="211"/>
      <c r="CQ505" s="211"/>
      <c r="CR505" s="211"/>
      <c r="CS505" s="187" t="s">
        <v>5483</v>
      </c>
      <c r="CT505" s="211"/>
      <c r="CU505" s="211"/>
      <c r="CV505" s="211"/>
      <c r="CW505" s="211"/>
      <c r="CX505" s="211"/>
      <c r="CY505" s="211"/>
      <c r="CZ505" s="211"/>
      <c r="DA505" s="211"/>
      <c r="DB505" s="211"/>
      <c r="DC505" s="211"/>
      <c r="DD505" s="211"/>
      <c r="DE505" s="211"/>
      <c r="DF505"/>
      <c r="DG505" s="73"/>
    </row>
    <row r="506" spans="33:111" ht="15.75" hidden="1" customHeight="1">
      <c r="AG506" s="73"/>
      <c r="AH506" s="209"/>
      <c r="AI506" s="209"/>
      <c r="AJ506" s="209"/>
      <c r="AK506" s="209"/>
      <c r="AL506" s="181" t="str">
        <f t="shared" si="14"/>
        <v/>
      </c>
      <c r="AM506" s="181" t="str">
        <f t="shared" si="15"/>
        <v/>
      </c>
      <c r="AN506"/>
      <c r="AO506" s="209"/>
      <c r="AP506" s="148">
        <v>504</v>
      </c>
      <c r="AQ506" s="210"/>
      <c r="AR506" s="210"/>
      <c r="AS506" s="210"/>
      <c r="AT506" s="210"/>
      <c r="AU506" s="210"/>
      <c r="AV506" s="210"/>
      <c r="AW506" s="210"/>
      <c r="AX506" s="210"/>
      <c r="AY506" s="210"/>
      <c r="AZ506" s="210"/>
      <c r="BA506" s="210"/>
      <c r="BB506" s="210"/>
      <c r="BC506" s="210"/>
      <c r="BD506" s="210"/>
      <c r="BE506" s="210"/>
      <c r="BF506" s="210"/>
      <c r="BG506" s="210"/>
      <c r="BH506" s="210"/>
      <c r="BI506" s="210"/>
      <c r="BJ506" s="185" t="s">
        <v>5484</v>
      </c>
      <c r="BK506" s="210"/>
      <c r="BL506" s="210"/>
      <c r="BM506" s="210"/>
      <c r="BN506" s="210"/>
      <c r="BO506" s="210"/>
      <c r="BP506" s="210"/>
      <c r="BQ506" s="210"/>
      <c r="BR506" s="210"/>
      <c r="BS506" s="210"/>
      <c r="BT506" s="210"/>
      <c r="BU506" s="210"/>
      <c r="BV506" s="210"/>
      <c r="BW506" s="209"/>
      <c r="BX506" s="209"/>
      <c r="BY506" s="209"/>
      <c r="BZ506" s="211"/>
      <c r="CA506" s="211"/>
      <c r="CB506" s="211"/>
      <c r="CC506" s="211"/>
      <c r="CD506" s="211"/>
      <c r="CE506" s="211"/>
      <c r="CF506" s="211"/>
      <c r="CG506" s="211"/>
      <c r="CH506" s="211"/>
      <c r="CI506" s="211"/>
      <c r="CJ506" s="211"/>
      <c r="CK506" s="211"/>
      <c r="CL506" s="211"/>
      <c r="CM506" s="211"/>
      <c r="CN506" s="211"/>
      <c r="CO506" s="211"/>
      <c r="CP506" s="211"/>
      <c r="CQ506" s="211"/>
      <c r="CR506" s="211"/>
      <c r="CS506" s="187" t="s">
        <v>5485</v>
      </c>
      <c r="CT506" s="211"/>
      <c r="CU506" s="211"/>
      <c r="CV506" s="211"/>
      <c r="CW506" s="211"/>
      <c r="CX506" s="211"/>
      <c r="CY506" s="211"/>
      <c r="CZ506" s="211"/>
      <c r="DA506" s="211"/>
      <c r="DB506" s="211"/>
      <c r="DC506" s="211"/>
      <c r="DD506" s="211"/>
      <c r="DE506" s="211"/>
      <c r="DF506"/>
      <c r="DG506" s="73"/>
    </row>
    <row r="507" spans="33:111" ht="15.75" hidden="1" customHeight="1">
      <c r="AG507" s="73"/>
      <c r="AH507" s="209"/>
      <c r="AI507" s="209"/>
      <c r="AJ507" s="209"/>
      <c r="AK507" s="209"/>
      <c r="AL507" s="181" t="str">
        <f t="shared" si="14"/>
        <v/>
      </c>
      <c r="AM507" s="181" t="str">
        <f t="shared" si="15"/>
        <v/>
      </c>
      <c r="AN507"/>
      <c r="AO507" s="209"/>
      <c r="AP507" s="148">
        <v>505</v>
      </c>
      <c r="AQ507" s="210"/>
      <c r="AR507" s="210"/>
      <c r="AS507" s="210"/>
      <c r="AT507" s="210"/>
      <c r="AU507" s="210"/>
      <c r="AV507" s="210"/>
      <c r="AW507" s="210"/>
      <c r="AX507" s="210"/>
      <c r="AY507" s="210"/>
      <c r="AZ507" s="210"/>
      <c r="BA507" s="210"/>
      <c r="BB507" s="210"/>
      <c r="BC507" s="210"/>
      <c r="BD507" s="210"/>
      <c r="BE507" s="210"/>
      <c r="BF507" s="210"/>
      <c r="BG507" s="210"/>
      <c r="BH507" s="210"/>
      <c r="BI507" s="210"/>
      <c r="BJ507" s="185" t="s">
        <v>5486</v>
      </c>
      <c r="BK507" s="210"/>
      <c r="BL507" s="210"/>
      <c r="BM507" s="210"/>
      <c r="BN507" s="210"/>
      <c r="BO507" s="210"/>
      <c r="BP507" s="210"/>
      <c r="BQ507" s="210"/>
      <c r="BR507" s="210"/>
      <c r="BS507" s="210"/>
      <c r="BT507" s="210"/>
      <c r="BU507" s="210"/>
      <c r="BV507" s="210"/>
      <c r="BW507" s="209"/>
      <c r="BX507" s="209"/>
      <c r="BY507" s="209"/>
      <c r="BZ507" s="211"/>
      <c r="CA507" s="211"/>
      <c r="CB507" s="211"/>
      <c r="CC507" s="211"/>
      <c r="CD507" s="211"/>
      <c r="CE507" s="211"/>
      <c r="CF507" s="211"/>
      <c r="CG507" s="211"/>
      <c r="CH507" s="211"/>
      <c r="CI507" s="211"/>
      <c r="CJ507" s="211"/>
      <c r="CK507" s="211"/>
      <c r="CL507" s="211"/>
      <c r="CM507" s="211"/>
      <c r="CN507" s="211"/>
      <c r="CO507" s="211"/>
      <c r="CP507" s="211"/>
      <c r="CQ507" s="211"/>
      <c r="CR507" s="211"/>
      <c r="CS507" s="187" t="s">
        <v>5487</v>
      </c>
      <c r="CT507" s="211"/>
      <c r="CU507" s="211"/>
      <c r="CV507" s="211"/>
      <c r="CW507" s="211"/>
      <c r="CX507" s="211"/>
      <c r="CY507" s="211"/>
      <c r="CZ507" s="211"/>
      <c r="DA507" s="211"/>
      <c r="DB507" s="211"/>
      <c r="DC507" s="211"/>
      <c r="DD507" s="211"/>
      <c r="DE507" s="211"/>
      <c r="DF507"/>
      <c r="DG507" s="73"/>
    </row>
    <row r="508" spans="33:111" ht="15.75" hidden="1" customHeight="1">
      <c r="AG508" s="73"/>
      <c r="AH508" s="209"/>
      <c r="AI508" s="209"/>
      <c r="AJ508" s="209"/>
      <c r="AK508" s="209"/>
      <c r="AL508" s="181" t="str">
        <f t="shared" si="14"/>
        <v/>
      </c>
      <c r="AM508" s="181" t="str">
        <f t="shared" si="15"/>
        <v/>
      </c>
      <c r="AN508"/>
      <c r="AO508" s="209"/>
      <c r="AP508" s="148">
        <v>506</v>
      </c>
      <c r="AQ508" s="210"/>
      <c r="AR508" s="210"/>
      <c r="AS508" s="210"/>
      <c r="AT508" s="210"/>
      <c r="AU508" s="210"/>
      <c r="AV508" s="210"/>
      <c r="AW508" s="210"/>
      <c r="AX508" s="210"/>
      <c r="AY508" s="210"/>
      <c r="AZ508" s="210"/>
      <c r="BA508" s="210"/>
      <c r="BB508" s="210"/>
      <c r="BC508" s="210"/>
      <c r="BD508" s="210"/>
      <c r="BE508" s="210"/>
      <c r="BF508" s="210"/>
      <c r="BG508" s="210"/>
      <c r="BH508" s="210"/>
      <c r="BI508" s="210"/>
      <c r="BJ508" s="185" t="s">
        <v>5488</v>
      </c>
      <c r="BK508" s="210"/>
      <c r="BL508" s="210"/>
      <c r="BM508" s="210"/>
      <c r="BN508" s="210"/>
      <c r="BO508" s="210"/>
      <c r="BP508" s="210"/>
      <c r="BQ508" s="210"/>
      <c r="BR508" s="210"/>
      <c r="BS508" s="210"/>
      <c r="BT508" s="210"/>
      <c r="BU508" s="210"/>
      <c r="BV508" s="210"/>
      <c r="BW508" s="209"/>
      <c r="BX508" s="209"/>
      <c r="BY508" s="209"/>
      <c r="BZ508" s="211"/>
      <c r="CA508" s="211"/>
      <c r="CB508" s="211"/>
      <c r="CC508" s="211"/>
      <c r="CD508" s="211"/>
      <c r="CE508" s="211"/>
      <c r="CF508" s="211"/>
      <c r="CG508" s="211"/>
      <c r="CH508" s="211"/>
      <c r="CI508" s="211"/>
      <c r="CJ508" s="211"/>
      <c r="CK508" s="211"/>
      <c r="CL508" s="211"/>
      <c r="CM508" s="211"/>
      <c r="CN508" s="211"/>
      <c r="CO508" s="211"/>
      <c r="CP508" s="211"/>
      <c r="CQ508" s="211"/>
      <c r="CR508" s="211"/>
      <c r="CS508" s="187" t="s">
        <v>5489</v>
      </c>
      <c r="CT508" s="211"/>
      <c r="CU508" s="211"/>
      <c r="CV508" s="211"/>
      <c r="CW508" s="211"/>
      <c r="CX508" s="211"/>
      <c r="CY508" s="211"/>
      <c r="CZ508" s="211"/>
      <c r="DA508" s="211"/>
      <c r="DB508" s="211"/>
      <c r="DC508" s="211"/>
      <c r="DD508" s="211"/>
      <c r="DE508" s="211"/>
      <c r="DF508"/>
      <c r="DG508" s="73"/>
    </row>
    <row r="509" spans="33:111" ht="15.75" hidden="1" customHeight="1">
      <c r="AG509" s="73"/>
      <c r="AH509" s="209"/>
      <c r="AI509" s="209"/>
      <c r="AJ509" s="209"/>
      <c r="AK509" s="209"/>
      <c r="AL509" s="181" t="str">
        <f t="shared" si="14"/>
        <v/>
      </c>
      <c r="AM509" s="181" t="str">
        <f t="shared" si="15"/>
        <v/>
      </c>
      <c r="AN509"/>
      <c r="AO509" s="209"/>
      <c r="AP509" s="148">
        <v>507</v>
      </c>
      <c r="AQ509" s="210"/>
      <c r="AR509" s="210"/>
      <c r="AS509" s="210"/>
      <c r="AT509" s="210"/>
      <c r="AU509" s="210"/>
      <c r="AV509" s="210"/>
      <c r="AW509" s="210"/>
      <c r="AX509" s="210"/>
      <c r="AY509" s="210"/>
      <c r="AZ509" s="210"/>
      <c r="BA509" s="210"/>
      <c r="BB509" s="210"/>
      <c r="BC509" s="210"/>
      <c r="BD509" s="210"/>
      <c r="BE509" s="210"/>
      <c r="BF509" s="210"/>
      <c r="BG509" s="210"/>
      <c r="BH509" s="210"/>
      <c r="BI509" s="210"/>
      <c r="BJ509" s="185" t="s">
        <v>5490</v>
      </c>
      <c r="BK509" s="210"/>
      <c r="BL509" s="210"/>
      <c r="BM509" s="210"/>
      <c r="BN509" s="210"/>
      <c r="BO509" s="210"/>
      <c r="BP509" s="210"/>
      <c r="BQ509" s="210"/>
      <c r="BR509" s="210"/>
      <c r="BS509" s="210"/>
      <c r="BT509" s="210"/>
      <c r="BU509" s="210"/>
      <c r="BV509" s="210"/>
      <c r="BW509" s="209"/>
      <c r="BX509" s="209"/>
      <c r="BY509" s="209"/>
      <c r="BZ509" s="211"/>
      <c r="CA509" s="211"/>
      <c r="CB509" s="211"/>
      <c r="CC509" s="211"/>
      <c r="CD509" s="211"/>
      <c r="CE509" s="211"/>
      <c r="CF509" s="211"/>
      <c r="CG509" s="211"/>
      <c r="CH509" s="211"/>
      <c r="CI509" s="211"/>
      <c r="CJ509" s="211"/>
      <c r="CK509" s="211"/>
      <c r="CL509" s="211"/>
      <c r="CM509" s="211"/>
      <c r="CN509" s="211"/>
      <c r="CO509" s="211"/>
      <c r="CP509" s="211"/>
      <c r="CQ509" s="211"/>
      <c r="CR509" s="211"/>
      <c r="CS509" s="187" t="s">
        <v>5491</v>
      </c>
      <c r="CT509" s="211"/>
      <c r="CU509" s="211"/>
      <c r="CV509" s="211"/>
      <c r="CW509" s="211"/>
      <c r="CX509" s="211"/>
      <c r="CY509" s="211"/>
      <c r="CZ509" s="211"/>
      <c r="DA509" s="211"/>
      <c r="DB509" s="211"/>
      <c r="DC509" s="211"/>
      <c r="DD509" s="211"/>
      <c r="DE509" s="211"/>
      <c r="DF509"/>
      <c r="DG509" s="73"/>
    </row>
    <row r="510" spans="33:111" ht="15.75" hidden="1" customHeight="1">
      <c r="AG510" s="73"/>
      <c r="AH510" s="209"/>
      <c r="AI510" s="209"/>
      <c r="AJ510" s="209"/>
      <c r="AK510" s="209"/>
      <c r="AL510" s="181" t="str">
        <f t="shared" si="14"/>
        <v/>
      </c>
      <c r="AM510" s="181" t="str">
        <f t="shared" si="15"/>
        <v/>
      </c>
      <c r="AN510"/>
      <c r="AO510" s="209"/>
      <c r="AP510" s="148">
        <v>508</v>
      </c>
      <c r="AQ510" s="210"/>
      <c r="AR510" s="210"/>
      <c r="AS510" s="210"/>
      <c r="AT510" s="210"/>
      <c r="AU510" s="210"/>
      <c r="AV510" s="210"/>
      <c r="AW510" s="210"/>
      <c r="AX510" s="210"/>
      <c r="AY510" s="210"/>
      <c r="AZ510" s="210"/>
      <c r="BA510" s="210"/>
      <c r="BB510" s="210"/>
      <c r="BC510" s="210"/>
      <c r="BD510" s="210"/>
      <c r="BE510" s="210"/>
      <c r="BF510" s="210"/>
      <c r="BG510" s="210"/>
      <c r="BH510" s="210"/>
      <c r="BI510" s="210"/>
      <c r="BJ510" s="185" t="s">
        <v>5492</v>
      </c>
      <c r="BK510" s="210"/>
      <c r="BL510" s="210"/>
      <c r="BM510" s="210"/>
      <c r="BN510" s="210"/>
      <c r="BO510" s="210"/>
      <c r="BP510" s="210"/>
      <c r="BQ510" s="210"/>
      <c r="BR510" s="210"/>
      <c r="BS510" s="210"/>
      <c r="BT510" s="210"/>
      <c r="BU510" s="210"/>
      <c r="BV510" s="210"/>
      <c r="BW510" s="209"/>
      <c r="BX510" s="209"/>
      <c r="BY510" s="209"/>
      <c r="BZ510" s="211"/>
      <c r="CA510" s="211"/>
      <c r="CB510" s="211"/>
      <c r="CC510" s="211"/>
      <c r="CD510" s="211"/>
      <c r="CE510" s="211"/>
      <c r="CF510" s="211"/>
      <c r="CG510" s="211"/>
      <c r="CH510" s="211"/>
      <c r="CI510" s="211"/>
      <c r="CJ510" s="211"/>
      <c r="CK510" s="211"/>
      <c r="CL510" s="211"/>
      <c r="CM510" s="211"/>
      <c r="CN510" s="211"/>
      <c r="CO510" s="211"/>
      <c r="CP510" s="211"/>
      <c r="CQ510" s="211"/>
      <c r="CR510" s="211"/>
      <c r="CS510" s="187" t="s">
        <v>5493</v>
      </c>
      <c r="CT510" s="211"/>
      <c r="CU510" s="211"/>
      <c r="CV510" s="211"/>
      <c r="CW510" s="211"/>
      <c r="CX510" s="211"/>
      <c r="CY510" s="211"/>
      <c r="CZ510" s="211"/>
      <c r="DA510" s="211"/>
      <c r="DB510" s="211"/>
      <c r="DC510" s="211"/>
      <c r="DD510" s="211"/>
      <c r="DE510" s="211"/>
      <c r="DF510"/>
      <c r="DG510" s="73"/>
    </row>
    <row r="511" spans="33:111" ht="15.75" hidden="1" customHeight="1">
      <c r="AG511" s="73"/>
      <c r="AH511" s="209"/>
      <c r="AI511" s="209"/>
      <c r="AJ511" s="209"/>
      <c r="AK511" s="209"/>
      <c r="AL511" s="181" t="str">
        <f t="shared" si="14"/>
        <v/>
      </c>
      <c r="AM511" s="181" t="str">
        <f t="shared" si="15"/>
        <v/>
      </c>
      <c r="AN511"/>
      <c r="AO511" s="209"/>
      <c r="AP511" s="148">
        <v>509</v>
      </c>
      <c r="AQ511" s="210"/>
      <c r="AR511" s="210"/>
      <c r="AS511" s="210"/>
      <c r="AT511" s="210"/>
      <c r="AU511" s="210"/>
      <c r="AV511" s="210"/>
      <c r="AW511" s="210"/>
      <c r="AX511" s="210"/>
      <c r="AY511" s="210"/>
      <c r="AZ511" s="210"/>
      <c r="BA511" s="210"/>
      <c r="BB511" s="210"/>
      <c r="BC511" s="210"/>
      <c r="BD511" s="210"/>
      <c r="BE511" s="210"/>
      <c r="BF511" s="210"/>
      <c r="BG511" s="210"/>
      <c r="BH511" s="210"/>
      <c r="BI511" s="210"/>
      <c r="BJ511" s="185" t="s">
        <v>5494</v>
      </c>
      <c r="BK511" s="210"/>
      <c r="BL511" s="210"/>
      <c r="BM511" s="210"/>
      <c r="BN511" s="210"/>
      <c r="BO511" s="210"/>
      <c r="BP511" s="210"/>
      <c r="BQ511" s="210"/>
      <c r="BR511" s="210"/>
      <c r="BS511" s="210"/>
      <c r="BT511" s="210"/>
      <c r="BU511" s="210"/>
      <c r="BV511" s="210"/>
      <c r="BW511" s="209"/>
      <c r="BX511" s="209"/>
      <c r="BY511" s="209"/>
      <c r="BZ511" s="211"/>
      <c r="CA511" s="211"/>
      <c r="CB511" s="211"/>
      <c r="CC511" s="211"/>
      <c r="CD511" s="211"/>
      <c r="CE511" s="211"/>
      <c r="CF511" s="211"/>
      <c r="CG511" s="211"/>
      <c r="CH511" s="211"/>
      <c r="CI511" s="211"/>
      <c r="CJ511" s="211"/>
      <c r="CK511" s="211"/>
      <c r="CL511" s="211"/>
      <c r="CM511" s="211"/>
      <c r="CN511" s="211"/>
      <c r="CO511" s="211"/>
      <c r="CP511" s="211"/>
      <c r="CQ511" s="211"/>
      <c r="CR511" s="211"/>
      <c r="CS511" s="187" t="s">
        <v>5495</v>
      </c>
      <c r="CT511" s="211"/>
      <c r="CU511" s="211"/>
      <c r="CV511" s="211"/>
      <c r="CW511" s="211"/>
      <c r="CX511" s="211"/>
      <c r="CY511" s="211"/>
      <c r="CZ511" s="211"/>
      <c r="DA511" s="211"/>
      <c r="DB511" s="211"/>
      <c r="DC511" s="211"/>
      <c r="DD511" s="211"/>
      <c r="DE511" s="211"/>
      <c r="DF511"/>
      <c r="DG511" s="73"/>
    </row>
    <row r="512" spans="33:111" ht="15.75" hidden="1" customHeight="1">
      <c r="AG512" s="73"/>
      <c r="AH512" s="209"/>
      <c r="AI512" s="209"/>
      <c r="AJ512" s="209"/>
      <c r="AK512" s="209"/>
      <c r="AL512" s="181" t="str">
        <f t="shared" si="14"/>
        <v/>
      </c>
      <c r="AM512" s="181" t="str">
        <f t="shared" si="15"/>
        <v/>
      </c>
      <c r="AN512"/>
      <c r="AO512" s="209"/>
      <c r="AP512" s="148">
        <v>510</v>
      </c>
      <c r="AQ512" s="210"/>
      <c r="AR512" s="210"/>
      <c r="AS512" s="210"/>
      <c r="AT512" s="210"/>
      <c r="AU512" s="210"/>
      <c r="AV512" s="210"/>
      <c r="AW512" s="210"/>
      <c r="AX512" s="210"/>
      <c r="AY512" s="210"/>
      <c r="AZ512" s="210"/>
      <c r="BA512" s="210"/>
      <c r="BB512" s="210"/>
      <c r="BC512" s="210"/>
      <c r="BD512" s="210"/>
      <c r="BE512" s="210"/>
      <c r="BF512" s="210"/>
      <c r="BG512" s="210"/>
      <c r="BH512" s="210"/>
      <c r="BI512" s="210"/>
      <c r="BJ512" s="185" t="s">
        <v>5496</v>
      </c>
      <c r="BK512" s="210"/>
      <c r="BL512" s="210"/>
      <c r="BM512" s="210"/>
      <c r="BN512" s="210"/>
      <c r="BO512" s="210"/>
      <c r="BP512" s="210"/>
      <c r="BQ512" s="210"/>
      <c r="BR512" s="210"/>
      <c r="BS512" s="210"/>
      <c r="BT512" s="210"/>
      <c r="BU512" s="210"/>
      <c r="BV512" s="210"/>
      <c r="BW512" s="209"/>
      <c r="BX512" s="209"/>
      <c r="BY512" s="209"/>
      <c r="BZ512" s="211"/>
      <c r="CA512" s="211"/>
      <c r="CB512" s="211"/>
      <c r="CC512" s="211"/>
      <c r="CD512" s="211"/>
      <c r="CE512" s="211"/>
      <c r="CF512" s="211"/>
      <c r="CG512" s="211"/>
      <c r="CH512" s="211"/>
      <c r="CI512" s="211"/>
      <c r="CJ512" s="211"/>
      <c r="CK512" s="211"/>
      <c r="CL512" s="211"/>
      <c r="CM512" s="211"/>
      <c r="CN512" s="211"/>
      <c r="CO512" s="211"/>
      <c r="CP512" s="211"/>
      <c r="CQ512" s="211"/>
      <c r="CR512" s="211"/>
      <c r="CS512" s="187" t="s">
        <v>5497</v>
      </c>
      <c r="CT512" s="211"/>
      <c r="CU512" s="211"/>
      <c r="CV512" s="211"/>
      <c r="CW512" s="211"/>
      <c r="CX512" s="211"/>
      <c r="CY512" s="211"/>
      <c r="CZ512" s="211"/>
      <c r="DA512" s="211"/>
      <c r="DB512" s="211"/>
      <c r="DC512" s="211"/>
      <c r="DD512" s="211"/>
      <c r="DE512" s="211"/>
      <c r="DF512"/>
      <c r="DG512" s="73"/>
    </row>
    <row r="513" spans="33:111" ht="15.75" hidden="1" customHeight="1">
      <c r="AG513" s="73"/>
      <c r="AH513" s="209"/>
      <c r="AI513" s="209"/>
      <c r="AJ513" s="209"/>
      <c r="AK513" s="209"/>
      <c r="AL513" s="181" t="str">
        <f t="shared" si="14"/>
        <v/>
      </c>
      <c r="AM513" s="181" t="str">
        <f t="shared" si="15"/>
        <v/>
      </c>
      <c r="AN513"/>
      <c r="AO513" s="209"/>
      <c r="AP513" s="148">
        <v>511</v>
      </c>
      <c r="AQ513" s="210"/>
      <c r="AR513" s="210"/>
      <c r="AS513" s="210"/>
      <c r="AT513" s="210"/>
      <c r="AU513" s="210"/>
      <c r="AV513" s="210"/>
      <c r="AW513" s="210"/>
      <c r="AX513" s="210"/>
      <c r="AY513" s="210"/>
      <c r="AZ513" s="210"/>
      <c r="BA513" s="210"/>
      <c r="BB513" s="210"/>
      <c r="BC513" s="210"/>
      <c r="BD513" s="210"/>
      <c r="BE513" s="210"/>
      <c r="BF513" s="210"/>
      <c r="BG513" s="210"/>
      <c r="BH513" s="210"/>
      <c r="BI513" s="210"/>
      <c r="BJ513" s="185" t="s">
        <v>5498</v>
      </c>
      <c r="BK513" s="210"/>
      <c r="BL513" s="210"/>
      <c r="BM513" s="210"/>
      <c r="BN513" s="210"/>
      <c r="BO513" s="210"/>
      <c r="BP513" s="210"/>
      <c r="BQ513" s="210"/>
      <c r="BR513" s="210"/>
      <c r="BS513" s="210"/>
      <c r="BT513" s="210"/>
      <c r="BU513" s="210"/>
      <c r="BV513" s="210"/>
      <c r="BW513" s="209"/>
      <c r="BX513" s="209"/>
      <c r="BY513" s="209"/>
      <c r="BZ513" s="211"/>
      <c r="CA513" s="211"/>
      <c r="CB513" s="211"/>
      <c r="CC513" s="211"/>
      <c r="CD513" s="211"/>
      <c r="CE513" s="211"/>
      <c r="CF513" s="211"/>
      <c r="CG513" s="211"/>
      <c r="CH513" s="211"/>
      <c r="CI513" s="211"/>
      <c r="CJ513" s="211"/>
      <c r="CK513" s="211"/>
      <c r="CL513" s="211"/>
      <c r="CM513" s="211"/>
      <c r="CN513" s="211"/>
      <c r="CO513" s="211"/>
      <c r="CP513" s="211"/>
      <c r="CQ513" s="211"/>
      <c r="CR513" s="211"/>
      <c r="CS513" s="187" t="s">
        <v>5499</v>
      </c>
      <c r="CT513" s="211"/>
      <c r="CU513" s="211"/>
      <c r="CV513" s="211"/>
      <c r="CW513" s="211"/>
      <c r="CX513" s="211"/>
      <c r="CY513" s="211"/>
      <c r="CZ513" s="211"/>
      <c r="DA513" s="211"/>
      <c r="DB513" s="211"/>
      <c r="DC513" s="211"/>
      <c r="DD513" s="211"/>
      <c r="DE513" s="211"/>
      <c r="DF513"/>
      <c r="DG513" s="73"/>
    </row>
    <row r="514" spans="33:111" ht="15.75" hidden="1" customHeight="1">
      <c r="AG514" s="73"/>
      <c r="AH514" s="209"/>
      <c r="AI514" s="209"/>
      <c r="AJ514" s="209"/>
      <c r="AK514" s="209"/>
      <c r="AL514" s="181" t="str">
        <f t="shared" si="14"/>
        <v/>
      </c>
      <c r="AM514" s="181" t="str">
        <f t="shared" si="15"/>
        <v/>
      </c>
      <c r="AN514"/>
      <c r="AO514" s="209"/>
      <c r="AP514" s="148">
        <v>512</v>
      </c>
      <c r="AQ514" s="210"/>
      <c r="AR514" s="210"/>
      <c r="AS514" s="210"/>
      <c r="AT514" s="210"/>
      <c r="AU514" s="210"/>
      <c r="AV514" s="210"/>
      <c r="AW514" s="210"/>
      <c r="AX514" s="210"/>
      <c r="AY514" s="210"/>
      <c r="AZ514" s="210"/>
      <c r="BA514" s="210"/>
      <c r="BB514" s="210"/>
      <c r="BC514" s="210"/>
      <c r="BD514" s="210"/>
      <c r="BE514" s="210"/>
      <c r="BF514" s="210"/>
      <c r="BG514" s="210"/>
      <c r="BH514" s="210"/>
      <c r="BI514" s="210"/>
      <c r="BJ514" s="185" t="s">
        <v>5500</v>
      </c>
      <c r="BK514" s="210"/>
      <c r="BL514" s="210"/>
      <c r="BM514" s="210"/>
      <c r="BN514" s="210"/>
      <c r="BO514" s="210"/>
      <c r="BP514" s="210"/>
      <c r="BQ514" s="210"/>
      <c r="BR514" s="210"/>
      <c r="BS514" s="210"/>
      <c r="BT514" s="210"/>
      <c r="BU514" s="210"/>
      <c r="BV514" s="210"/>
      <c r="BW514" s="209"/>
      <c r="BX514" s="209"/>
      <c r="BY514" s="209"/>
      <c r="BZ514" s="211"/>
      <c r="CA514" s="211"/>
      <c r="CB514" s="211"/>
      <c r="CC514" s="211"/>
      <c r="CD514" s="211"/>
      <c r="CE514" s="211"/>
      <c r="CF514" s="211"/>
      <c r="CG514" s="211"/>
      <c r="CH514" s="211"/>
      <c r="CI514" s="211"/>
      <c r="CJ514" s="211"/>
      <c r="CK514" s="211"/>
      <c r="CL514" s="211"/>
      <c r="CM514" s="211"/>
      <c r="CN514" s="211"/>
      <c r="CO514" s="211"/>
      <c r="CP514" s="211"/>
      <c r="CQ514" s="211"/>
      <c r="CR514" s="211"/>
      <c r="CS514" s="187" t="s">
        <v>5501</v>
      </c>
      <c r="CT514" s="211"/>
      <c r="CU514" s="211"/>
      <c r="CV514" s="211"/>
      <c r="CW514" s="211"/>
      <c r="CX514" s="211"/>
      <c r="CY514" s="211"/>
      <c r="CZ514" s="211"/>
      <c r="DA514" s="211"/>
      <c r="DB514" s="211"/>
      <c r="DC514" s="211"/>
      <c r="DD514" s="211"/>
      <c r="DE514" s="211"/>
      <c r="DF514"/>
      <c r="DG514" s="73"/>
    </row>
    <row r="515" spans="33:111" ht="15.75" hidden="1" customHeight="1">
      <c r="AG515" s="73"/>
      <c r="AH515" s="209"/>
      <c r="AI515" s="209"/>
      <c r="AJ515" s="209"/>
      <c r="AK515" s="209"/>
      <c r="AL515" s="181" t="str">
        <f t="shared" si="14"/>
        <v/>
      </c>
      <c r="AM515" s="181" t="str">
        <f t="shared" si="15"/>
        <v/>
      </c>
      <c r="AN515"/>
      <c r="AO515" s="209"/>
      <c r="AP515" s="148">
        <v>513</v>
      </c>
      <c r="AQ515" s="210"/>
      <c r="AR515" s="210"/>
      <c r="AS515" s="210"/>
      <c r="AT515" s="210"/>
      <c r="AU515" s="210"/>
      <c r="AV515" s="210"/>
      <c r="AW515" s="210"/>
      <c r="AX515" s="210"/>
      <c r="AY515" s="210"/>
      <c r="AZ515" s="210"/>
      <c r="BA515" s="210"/>
      <c r="BB515" s="210"/>
      <c r="BC515" s="210"/>
      <c r="BD515" s="210"/>
      <c r="BE515" s="210"/>
      <c r="BF515" s="210"/>
      <c r="BG515" s="210"/>
      <c r="BH515" s="210"/>
      <c r="BI515" s="210"/>
      <c r="BJ515" s="185" t="s">
        <v>5502</v>
      </c>
      <c r="BK515" s="210"/>
      <c r="BL515" s="210"/>
      <c r="BM515" s="210"/>
      <c r="BN515" s="210"/>
      <c r="BO515" s="210"/>
      <c r="BP515" s="210"/>
      <c r="BQ515" s="210"/>
      <c r="BR515" s="210"/>
      <c r="BS515" s="210"/>
      <c r="BT515" s="210"/>
      <c r="BU515" s="210"/>
      <c r="BV515" s="210"/>
      <c r="BW515" s="209"/>
      <c r="BX515" s="209"/>
      <c r="BY515" s="209"/>
      <c r="BZ515" s="211"/>
      <c r="CA515" s="211"/>
      <c r="CB515" s="211"/>
      <c r="CC515" s="211"/>
      <c r="CD515" s="211"/>
      <c r="CE515" s="211"/>
      <c r="CF515" s="211"/>
      <c r="CG515" s="211"/>
      <c r="CH515" s="211"/>
      <c r="CI515" s="211"/>
      <c r="CJ515" s="211"/>
      <c r="CK515" s="211"/>
      <c r="CL515" s="211"/>
      <c r="CM515" s="211"/>
      <c r="CN515" s="211"/>
      <c r="CO515" s="211"/>
      <c r="CP515" s="211"/>
      <c r="CQ515" s="211"/>
      <c r="CR515" s="211"/>
      <c r="CS515" s="187" t="s">
        <v>5503</v>
      </c>
      <c r="CT515" s="211"/>
      <c r="CU515" s="211"/>
      <c r="CV515" s="211"/>
      <c r="CW515" s="211"/>
      <c r="CX515" s="211"/>
      <c r="CY515" s="211"/>
      <c r="CZ515" s="211"/>
      <c r="DA515" s="211"/>
      <c r="DB515" s="211"/>
      <c r="DC515" s="211"/>
      <c r="DD515" s="211"/>
      <c r="DE515" s="211"/>
      <c r="DF515"/>
      <c r="DG515" s="73"/>
    </row>
    <row r="516" spans="33:111" ht="15.75" hidden="1" customHeight="1">
      <c r="AG516" s="73"/>
      <c r="AH516" s="209"/>
      <c r="AI516" s="209"/>
      <c r="AJ516" s="209"/>
      <c r="AK516" s="209"/>
      <c r="AL516" s="181" t="str">
        <f t="shared" ref="AL516:AL574" si="16">IFERROR(IF(HLOOKUP($N$10, $BZ$3:$DE$574, $AP516, FALSE )="", "", HLOOKUP($N$10, $BZ$3:$DE$574, $AP516, FALSE)), "")</f>
        <v/>
      </c>
      <c r="AM516" s="181" t="str">
        <f t="shared" ref="AM516:AM574" si="17">IFERROR(IF(AL516="", "", HLOOKUP($N$10, $AQ$3:$BV$574, AP516, FALSE)), "")</f>
        <v/>
      </c>
      <c r="AN516"/>
      <c r="AO516" s="209"/>
      <c r="AP516" s="148">
        <v>514</v>
      </c>
      <c r="AQ516" s="210"/>
      <c r="AR516" s="210"/>
      <c r="AS516" s="210"/>
      <c r="AT516" s="210"/>
      <c r="AU516" s="210"/>
      <c r="AV516" s="210"/>
      <c r="AW516" s="210"/>
      <c r="AX516" s="210"/>
      <c r="AY516" s="210"/>
      <c r="AZ516" s="210"/>
      <c r="BA516" s="210"/>
      <c r="BB516" s="210"/>
      <c r="BC516" s="210"/>
      <c r="BD516" s="210"/>
      <c r="BE516" s="210"/>
      <c r="BF516" s="210"/>
      <c r="BG516" s="210"/>
      <c r="BH516" s="210"/>
      <c r="BI516" s="210"/>
      <c r="BJ516" s="185" t="s">
        <v>5504</v>
      </c>
      <c r="BK516" s="210"/>
      <c r="BL516" s="210"/>
      <c r="BM516" s="210"/>
      <c r="BN516" s="210"/>
      <c r="BO516" s="210"/>
      <c r="BP516" s="210"/>
      <c r="BQ516" s="210"/>
      <c r="BR516" s="210"/>
      <c r="BS516" s="210"/>
      <c r="BT516" s="210"/>
      <c r="BU516" s="210"/>
      <c r="BV516" s="210"/>
      <c r="BW516" s="209"/>
      <c r="BX516" s="209"/>
      <c r="BY516" s="209"/>
      <c r="BZ516" s="211"/>
      <c r="CA516" s="211"/>
      <c r="CB516" s="211"/>
      <c r="CC516" s="211"/>
      <c r="CD516" s="211"/>
      <c r="CE516" s="211"/>
      <c r="CF516" s="211"/>
      <c r="CG516" s="211"/>
      <c r="CH516" s="211"/>
      <c r="CI516" s="211"/>
      <c r="CJ516" s="211"/>
      <c r="CK516" s="211"/>
      <c r="CL516" s="211"/>
      <c r="CM516" s="211"/>
      <c r="CN516" s="211"/>
      <c r="CO516" s="211"/>
      <c r="CP516" s="211"/>
      <c r="CQ516" s="211"/>
      <c r="CR516" s="211"/>
      <c r="CS516" s="187" t="s">
        <v>5505</v>
      </c>
      <c r="CT516" s="211"/>
      <c r="CU516" s="211"/>
      <c r="CV516" s="211"/>
      <c r="CW516" s="211"/>
      <c r="CX516" s="211"/>
      <c r="CY516" s="211"/>
      <c r="CZ516" s="211"/>
      <c r="DA516" s="211"/>
      <c r="DB516" s="211"/>
      <c r="DC516" s="211"/>
      <c r="DD516" s="211"/>
      <c r="DE516" s="211"/>
      <c r="DF516"/>
      <c r="DG516" s="73"/>
    </row>
    <row r="517" spans="33:111" ht="15.75" hidden="1" customHeight="1">
      <c r="AG517" s="73"/>
      <c r="AH517" s="209"/>
      <c r="AI517" s="209"/>
      <c r="AJ517" s="209"/>
      <c r="AK517" s="209"/>
      <c r="AL517" s="181" t="str">
        <f t="shared" si="16"/>
        <v/>
      </c>
      <c r="AM517" s="181" t="str">
        <f t="shared" si="17"/>
        <v/>
      </c>
      <c r="AN517"/>
      <c r="AO517" s="209"/>
      <c r="AP517" s="148">
        <v>515</v>
      </c>
      <c r="AQ517" s="210"/>
      <c r="AR517" s="210"/>
      <c r="AS517" s="210"/>
      <c r="AT517" s="210"/>
      <c r="AU517" s="210"/>
      <c r="AV517" s="210"/>
      <c r="AW517" s="210"/>
      <c r="AX517" s="210"/>
      <c r="AY517" s="210"/>
      <c r="AZ517" s="210"/>
      <c r="BA517" s="210"/>
      <c r="BB517" s="210"/>
      <c r="BC517" s="210"/>
      <c r="BD517" s="210"/>
      <c r="BE517" s="210"/>
      <c r="BF517" s="210"/>
      <c r="BG517" s="210"/>
      <c r="BH517" s="210"/>
      <c r="BI517" s="210"/>
      <c r="BJ517" s="185" t="s">
        <v>5506</v>
      </c>
      <c r="BK517" s="210"/>
      <c r="BL517" s="210"/>
      <c r="BM517" s="210"/>
      <c r="BN517" s="210"/>
      <c r="BO517" s="210"/>
      <c r="BP517" s="210"/>
      <c r="BQ517" s="210"/>
      <c r="BR517" s="210"/>
      <c r="BS517" s="210"/>
      <c r="BT517" s="210"/>
      <c r="BU517" s="210"/>
      <c r="BV517" s="210"/>
      <c r="BW517" s="209"/>
      <c r="BX517" s="209"/>
      <c r="BY517" s="209"/>
      <c r="BZ517" s="211"/>
      <c r="CA517" s="211"/>
      <c r="CB517" s="211"/>
      <c r="CC517" s="211"/>
      <c r="CD517" s="211"/>
      <c r="CE517" s="211"/>
      <c r="CF517" s="211"/>
      <c r="CG517" s="211"/>
      <c r="CH517" s="211"/>
      <c r="CI517" s="211"/>
      <c r="CJ517" s="211"/>
      <c r="CK517" s="211"/>
      <c r="CL517" s="211"/>
      <c r="CM517" s="211"/>
      <c r="CN517" s="211"/>
      <c r="CO517" s="211"/>
      <c r="CP517" s="211"/>
      <c r="CQ517" s="211"/>
      <c r="CR517" s="211"/>
      <c r="CS517" s="187" t="s">
        <v>5507</v>
      </c>
      <c r="CT517" s="211"/>
      <c r="CU517" s="211"/>
      <c r="CV517" s="211"/>
      <c r="CW517" s="211"/>
      <c r="CX517" s="211"/>
      <c r="CY517" s="211"/>
      <c r="CZ517" s="211"/>
      <c r="DA517" s="211"/>
      <c r="DB517" s="211"/>
      <c r="DC517" s="211"/>
      <c r="DD517" s="211"/>
      <c r="DE517" s="211"/>
      <c r="DF517"/>
      <c r="DG517" s="73"/>
    </row>
    <row r="518" spans="33:111" ht="15.75" hidden="1" customHeight="1">
      <c r="AG518" s="73"/>
      <c r="AH518" s="209"/>
      <c r="AI518" s="209"/>
      <c r="AJ518" s="209"/>
      <c r="AK518" s="209"/>
      <c r="AL518" s="181" t="str">
        <f t="shared" si="16"/>
        <v/>
      </c>
      <c r="AM518" s="181" t="str">
        <f t="shared" si="17"/>
        <v/>
      </c>
      <c r="AN518"/>
      <c r="AO518" s="209"/>
      <c r="AP518" s="148">
        <v>516</v>
      </c>
      <c r="AQ518" s="210"/>
      <c r="AR518" s="210"/>
      <c r="AS518" s="210"/>
      <c r="AT518" s="210"/>
      <c r="AU518" s="210"/>
      <c r="AV518" s="210"/>
      <c r="AW518" s="210"/>
      <c r="AX518" s="210"/>
      <c r="AY518" s="210"/>
      <c r="AZ518" s="210"/>
      <c r="BA518" s="210"/>
      <c r="BB518" s="210"/>
      <c r="BC518" s="210"/>
      <c r="BD518" s="210"/>
      <c r="BE518" s="210"/>
      <c r="BF518" s="210"/>
      <c r="BG518" s="210"/>
      <c r="BH518" s="210"/>
      <c r="BI518" s="210"/>
      <c r="BJ518" s="185" t="s">
        <v>5508</v>
      </c>
      <c r="BK518" s="210"/>
      <c r="BL518" s="210"/>
      <c r="BM518" s="210"/>
      <c r="BN518" s="210"/>
      <c r="BO518" s="210"/>
      <c r="BP518" s="210"/>
      <c r="BQ518" s="210"/>
      <c r="BR518" s="210"/>
      <c r="BS518" s="210"/>
      <c r="BT518" s="210"/>
      <c r="BU518" s="210"/>
      <c r="BV518" s="210"/>
      <c r="BW518" s="209"/>
      <c r="BX518" s="209"/>
      <c r="BY518" s="209"/>
      <c r="BZ518" s="211"/>
      <c r="CA518" s="211"/>
      <c r="CB518" s="211"/>
      <c r="CC518" s="211"/>
      <c r="CD518" s="211"/>
      <c r="CE518" s="211"/>
      <c r="CF518" s="211"/>
      <c r="CG518" s="211"/>
      <c r="CH518" s="211"/>
      <c r="CI518" s="211"/>
      <c r="CJ518" s="211"/>
      <c r="CK518" s="211"/>
      <c r="CL518" s="211"/>
      <c r="CM518" s="211"/>
      <c r="CN518" s="211"/>
      <c r="CO518" s="211"/>
      <c r="CP518" s="211"/>
      <c r="CQ518" s="211"/>
      <c r="CR518" s="211"/>
      <c r="CS518" s="187" t="s">
        <v>5509</v>
      </c>
      <c r="CT518" s="211"/>
      <c r="CU518" s="211"/>
      <c r="CV518" s="211"/>
      <c r="CW518" s="211"/>
      <c r="CX518" s="211"/>
      <c r="CY518" s="211"/>
      <c r="CZ518" s="211"/>
      <c r="DA518" s="211"/>
      <c r="DB518" s="211"/>
      <c r="DC518" s="211"/>
      <c r="DD518" s="211"/>
      <c r="DE518" s="211"/>
      <c r="DF518"/>
      <c r="DG518" s="73"/>
    </row>
    <row r="519" spans="33:111" ht="15.75" hidden="1" customHeight="1">
      <c r="AG519" s="73"/>
      <c r="AH519" s="209"/>
      <c r="AI519" s="209"/>
      <c r="AJ519" s="209"/>
      <c r="AK519" s="209"/>
      <c r="AL519" s="181" t="str">
        <f t="shared" si="16"/>
        <v/>
      </c>
      <c r="AM519" s="181" t="str">
        <f t="shared" si="17"/>
        <v/>
      </c>
      <c r="AN519"/>
      <c r="AO519" s="209"/>
      <c r="AP519" s="148">
        <v>517</v>
      </c>
      <c r="AQ519" s="210"/>
      <c r="AR519" s="210"/>
      <c r="AS519" s="210"/>
      <c r="AT519" s="210"/>
      <c r="AU519" s="210"/>
      <c r="AV519" s="210"/>
      <c r="AW519" s="210"/>
      <c r="AX519" s="210"/>
      <c r="AY519" s="210"/>
      <c r="AZ519" s="210"/>
      <c r="BA519" s="210"/>
      <c r="BB519" s="210"/>
      <c r="BC519" s="210"/>
      <c r="BD519" s="210"/>
      <c r="BE519" s="210"/>
      <c r="BF519" s="210"/>
      <c r="BG519" s="210"/>
      <c r="BH519" s="210"/>
      <c r="BI519" s="210"/>
      <c r="BJ519" s="185" t="s">
        <v>5510</v>
      </c>
      <c r="BK519" s="210"/>
      <c r="BL519" s="210"/>
      <c r="BM519" s="210"/>
      <c r="BN519" s="210"/>
      <c r="BO519" s="210"/>
      <c r="BP519" s="210"/>
      <c r="BQ519" s="210"/>
      <c r="BR519" s="210"/>
      <c r="BS519" s="210"/>
      <c r="BT519" s="210"/>
      <c r="BU519" s="210"/>
      <c r="BV519" s="210"/>
      <c r="BW519" s="209"/>
      <c r="BX519" s="209"/>
      <c r="BY519" s="209"/>
      <c r="BZ519" s="211"/>
      <c r="CA519" s="211"/>
      <c r="CB519" s="211"/>
      <c r="CC519" s="211"/>
      <c r="CD519" s="211"/>
      <c r="CE519" s="211"/>
      <c r="CF519" s="211"/>
      <c r="CG519" s="211"/>
      <c r="CH519" s="211"/>
      <c r="CI519" s="211"/>
      <c r="CJ519" s="211"/>
      <c r="CK519" s="211"/>
      <c r="CL519" s="211"/>
      <c r="CM519" s="211"/>
      <c r="CN519" s="211"/>
      <c r="CO519" s="211"/>
      <c r="CP519" s="211"/>
      <c r="CQ519" s="211"/>
      <c r="CR519" s="211"/>
      <c r="CS519" s="187" t="s">
        <v>5511</v>
      </c>
      <c r="CT519" s="211"/>
      <c r="CU519" s="211"/>
      <c r="CV519" s="211"/>
      <c r="CW519" s="211"/>
      <c r="CX519" s="211"/>
      <c r="CY519" s="211"/>
      <c r="CZ519" s="211"/>
      <c r="DA519" s="211"/>
      <c r="DB519" s="211"/>
      <c r="DC519" s="211"/>
      <c r="DD519" s="211"/>
      <c r="DE519" s="211"/>
      <c r="DF519"/>
      <c r="DG519" s="73"/>
    </row>
    <row r="520" spans="33:111" ht="15.75" hidden="1" customHeight="1">
      <c r="AG520" s="73"/>
      <c r="AH520" s="209"/>
      <c r="AI520" s="209"/>
      <c r="AJ520" s="209"/>
      <c r="AK520" s="209"/>
      <c r="AL520" s="181" t="str">
        <f t="shared" si="16"/>
        <v/>
      </c>
      <c r="AM520" s="181" t="str">
        <f t="shared" si="17"/>
        <v/>
      </c>
      <c r="AN520"/>
      <c r="AO520" s="209"/>
      <c r="AP520" s="148">
        <v>518</v>
      </c>
      <c r="AQ520" s="210"/>
      <c r="AR520" s="210"/>
      <c r="AS520" s="210"/>
      <c r="AT520" s="210"/>
      <c r="AU520" s="210"/>
      <c r="AV520" s="210"/>
      <c r="AW520" s="210"/>
      <c r="AX520" s="210"/>
      <c r="AY520" s="210"/>
      <c r="AZ520" s="210"/>
      <c r="BA520" s="210"/>
      <c r="BB520" s="210"/>
      <c r="BC520" s="210"/>
      <c r="BD520" s="210"/>
      <c r="BE520" s="210"/>
      <c r="BF520" s="210"/>
      <c r="BG520" s="210"/>
      <c r="BH520" s="210"/>
      <c r="BI520" s="210"/>
      <c r="BJ520" s="185" t="s">
        <v>5512</v>
      </c>
      <c r="BK520" s="210"/>
      <c r="BL520" s="210"/>
      <c r="BM520" s="210"/>
      <c r="BN520" s="210"/>
      <c r="BO520" s="210"/>
      <c r="BP520" s="210"/>
      <c r="BQ520" s="210"/>
      <c r="BR520" s="210"/>
      <c r="BS520" s="210"/>
      <c r="BT520" s="210"/>
      <c r="BU520" s="210"/>
      <c r="BV520" s="210"/>
      <c r="BW520" s="209"/>
      <c r="BX520" s="209"/>
      <c r="BY520" s="209"/>
      <c r="BZ520" s="211"/>
      <c r="CA520" s="211"/>
      <c r="CB520" s="211"/>
      <c r="CC520" s="211"/>
      <c r="CD520" s="211"/>
      <c r="CE520" s="211"/>
      <c r="CF520" s="211"/>
      <c r="CG520" s="211"/>
      <c r="CH520" s="211"/>
      <c r="CI520" s="211"/>
      <c r="CJ520" s="211"/>
      <c r="CK520" s="211"/>
      <c r="CL520" s="211"/>
      <c r="CM520" s="211"/>
      <c r="CN520" s="211"/>
      <c r="CO520" s="211"/>
      <c r="CP520" s="211"/>
      <c r="CQ520" s="211"/>
      <c r="CR520" s="211"/>
      <c r="CS520" s="187" t="s">
        <v>5513</v>
      </c>
      <c r="CT520" s="211"/>
      <c r="CU520" s="211"/>
      <c r="CV520" s="211"/>
      <c r="CW520" s="211"/>
      <c r="CX520" s="211"/>
      <c r="CY520" s="211"/>
      <c r="CZ520" s="211"/>
      <c r="DA520" s="211"/>
      <c r="DB520" s="211"/>
      <c r="DC520" s="211"/>
      <c r="DD520" s="211"/>
      <c r="DE520" s="211"/>
      <c r="DF520"/>
      <c r="DG520" s="73"/>
    </row>
    <row r="521" spans="33:111" ht="15.75" hidden="1" customHeight="1">
      <c r="AG521" s="73"/>
      <c r="AH521" s="209"/>
      <c r="AI521" s="209"/>
      <c r="AJ521" s="209"/>
      <c r="AK521" s="209"/>
      <c r="AL521" s="181" t="str">
        <f t="shared" si="16"/>
        <v/>
      </c>
      <c r="AM521" s="181" t="str">
        <f t="shared" si="17"/>
        <v/>
      </c>
      <c r="AN521"/>
      <c r="AO521" s="209"/>
      <c r="AP521" s="148">
        <v>519</v>
      </c>
      <c r="AQ521" s="210"/>
      <c r="AR521" s="210"/>
      <c r="AS521" s="210"/>
      <c r="AT521" s="210"/>
      <c r="AU521" s="210"/>
      <c r="AV521" s="210"/>
      <c r="AW521" s="210"/>
      <c r="AX521" s="210"/>
      <c r="AY521" s="210"/>
      <c r="AZ521" s="210"/>
      <c r="BA521" s="210"/>
      <c r="BB521" s="210"/>
      <c r="BC521" s="210"/>
      <c r="BD521" s="210"/>
      <c r="BE521" s="210"/>
      <c r="BF521" s="210"/>
      <c r="BG521" s="210"/>
      <c r="BH521" s="210"/>
      <c r="BI521" s="210"/>
      <c r="BJ521" s="185" t="s">
        <v>5514</v>
      </c>
      <c r="BK521" s="210"/>
      <c r="BL521" s="210"/>
      <c r="BM521" s="210"/>
      <c r="BN521" s="210"/>
      <c r="BO521" s="210"/>
      <c r="BP521" s="210"/>
      <c r="BQ521" s="210"/>
      <c r="BR521" s="210"/>
      <c r="BS521" s="210"/>
      <c r="BT521" s="210"/>
      <c r="BU521" s="210"/>
      <c r="BV521" s="210"/>
      <c r="BW521" s="209"/>
      <c r="BX521" s="209"/>
      <c r="BY521" s="209"/>
      <c r="BZ521" s="211"/>
      <c r="CA521" s="211"/>
      <c r="CB521" s="211"/>
      <c r="CC521" s="211"/>
      <c r="CD521" s="211"/>
      <c r="CE521" s="211"/>
      <c r="CF521" s="211"/>
      <c r="CG521" s="211"/>
      <c r="CH521" s="211"/>
      <c r="CI521" s="211"/>
      <c r="CJ521" s="211"/>
      <c r="CK521" s="211"/>
      <c r="CL521" s="211"/>
      <c r="CM521" s="211"/>
      <c r="CN521" s="211"/>
      <c r="CO521" s="211"/>
      <c r="CP521" s="211"/>
      <c r="CQ521" s="211"/>
      <c r="CR521" s="211"/>
      <c r="CS521" s="187" t="s">
        <v>5515</v>
      </c>
      <c r="CT521" s="211"/>
      <c r="CU521" s="211"/>
      <c r="CV521" s="211"/>
      <c r="CW521" s="211"/>
      <c r="CX521" s="211"/>
      <c r="CY521" s="211"/>
      <c r="CZ521" s="211"/>
      <c r="DA521" s="211"/>
      <c r="DB521" s="211"/>
      <c r="DC521" s="211"/>
      <c r="DD521" s="211"/>
      <c r="DE521" s="211"/>
      <c r="DF521"/>
      <c r="DG521" s="73"/>
    </row>
    <row r="522" spans="33:111" ht="15.75" hidden="1" customHeight="1">
      <c r="AG522" s="73"/>
      <c r="AH522" s="209"/>
      <c r="AI522" s="209"/>
      <c r="AJ522" s="209"/>
      <c r="AK522" s="209"/>
      <c r="AL522" s="181" t="str">
        <f t="shared" si="16"/>
        <v/>
      </c>
      <c r="AM522" s="181" t="str">
        <f t="shared" si="17"/>
        <v/>
      </c>
      <c r="AN522"/>
      <c r="AO522" s="209"/>
      <c r="AP522" s="148">
        <v>520</v>
      </c>
      <c r="AQ522" s="210"/>
      <c r="AR522" s="210"/>
      <c r="AS522" s="210"/>
      <c r="AT522" s="210"/>
      <c r="AU522" s="210"/>
      <c r="AV522" s="210"/>
      <c r="AW522" s="210"/>
      <c r="AX522" s="210"/>
      <c r="AY522" s="210"/>
      <c r="AZ522" s="210"/>
      <c r="BA522" s="210"/>
      <c r="BB522" s="210"/>
      <c r="BC522" s="210"/>
      <c r="BD522" s="210"/>
      <c r="BE522" s="210"/>
      <c r="BF522" s="210"/>
      <c r="BG522" s="210"/>
      <c r="BH522" s="210"/>
      <c r="BI522" s="210"/>
      <c r="BJ522" s="185" t="s">
        <v>5516</v>
      </c>
      <c r="BK522" s="210"/>
      <c r="BL522" s="210"/>
      <c r="BM522" s="210"/>
      <c r="BN522" s="210"/>
      <c r="BO522" s="210"/>
      <c r="BP522" s="210"/>
      <c r="BQ522" s="210"/>
      <c r="BR522" s="210"/>
      <c r="BS522" s="210"/>
      <c r="BT522" s="210"/>
      <c r="BU522" s="210"/>
      <c r="BV522" s="210"/>
      <c r="BW522" s="209"/>
      <c r="BX522" s="209"/>
      <c r="BY522" s="209"/>
      <c r="BZ522" s="211"/>
      <c r="CA522" s="211"/>
      <c r="CB522" s="211"/>
      <c r="CC522" s="211"/>
      <c r="CD522" s="211"/>
      <c r="CE522" s="211"/>
      <c r="CF522" s="211"/>
      <c r="CG522" s="211"/>
      <c r="CH522" s="211"/>
      <c r="CI522" s="211"/>
      <c r="CJ522" s="211"/>
      <c r="CK522" s="211"/>
      <c r="CL522" s="211"/>
      <c r="CM522" s="211"/>
      <c r="CN522" s="211"/>
      <c r="CO522" s="211"/>
      <c r="CP522" s="211"/>
      <c r="CQ522" s="211"/>
      <c r="CR522" s="211"/>
      <c r="CS522" s="187" t="s">
        <v>5517</v>
      </c>
      <c r="CT522" s="211"/>
      <c r="CU522" s="211"/>
      <c r="CV522" s="211"/>
      <c r="CW522" s="211"/>
      <c r="CX522" s="211"/>
      <c r="CY522" s="211"/>
      <c r="CZ522" s="211"/>
      <c r="DA522" s="211"/>
      <c r="DB522" s="211"/>
      <c r="DC522" s="211"/>
      <c r="DD522" s="211"/>
      <c r="DE522" s="211"/>
      <c r="DF522"/>
      <c r="DG522" s="73"/>
    </row>
    <row r="523" spans="33:111" ht="15.75" hidden="1" customHeight="1">
      <c r="AG523" s="73"/>
      <c r="AH523" s="209"/>
      <c r="AI523" s="209"/>
      <c r="AJ523" s="209"/>
      <c r="AK523" s="209"/>
      <c r="AL523" s="181" t="str">
        <f t="shared" si="16"/>
        <v/>
      </c>
      <c r="AM523" s="181" t="str">
        <f t="shared" si="17"/>
        <v/>
      </c>
      <c r="AN523"/>
      <c r="AO523" s="209"/>
      <c r="AP523" s="148">
        <v>521</v>
      </c>
      <c r="AQ523" s="210"/>
      <c r="AR523" s="210"/>
      <c r="AS523" s="210"/>
      <c r="AT523" s="210"/>
      <c r="AU523" s="210"/>
      <c r="AV523" s="210"/>
      <c r="AW523" s="210"/>
      <c r="AX523" s="210"/>
      <c r="AY523" s="210"/>
      <c r="AZ523" s="210"/>
      <c r="BA523" s="210"/>
      <c r="BB523" s="210"/>
      <c r="BC523" s="210"/>
      <c r="BD523" s="210"/>
      <c r="BE523" s="210"/>
      <c r="BF523" s="210"/>
      <c r="BG523" s="210"/>
      <c r="BH523" s="210"/>
      <c r="BI523" s="210"/>
      <c r="BJ523" s="185" t="s">
        <v>5518</v>
      </c>
      <c r="BK523" s="210"/>
      <c r="BL523" s="210"/>
      <c r="BM523" s="210"/>
      <c r="BN523" s="210"/>
      <c r="BO523" s="210"/>
      <c r="BP523" s="210"/>
      <c r="BQ523" s="210"/>
      <c r="BR523" s="210"/>
      <c r="BS523" s="210"/>
      <c r="BT523" s="210"/>
      <c r="BU523" s="210"/>
      <c r="BV523" s="210"/>
      <c r="BW523" s="209"/>
      <c r="BX523" s="209"/>
      <c r="BY523" s="209"/>
      <c r="BZ523" s="211"/>
      <c r="CA523" s="211"/>
      <c r="CB523" s="211"/>
      <c r="CC523" s="211"/>
      <c r="CD523" s="211"/>
      <c r="CE523" s="211"/>
      <c r="CF523" s="211"/>
      <c r="CG523" s="211"/>
      <c r="CH523" s="211"/>
      <c r="CI523" s="211"/>
      <c r="CJ523" s="211"/>
      <c r="CK523" s="211"/>
      <c r="CL523" s="211"/>
      <c r="CM523" s="211"/>
      <c r="CN523" s="211"/>
      <c r="CO523" s="211"/>
      <c r="CP523" s="211"/>
      <c r="CQ523" s="211"/>
      <c r="CR523" s="211"/>
      <c r="CS523" s="187" t="s">
        <v>5519</v>
      </c>
      <c r="CT523" s="211"/>
      <c r="CU523" s="211"/>
      <c r="CV523" s="211"/>
      <c r="CW523" s="211"/>
      <c r="CX523" s="211"/>
      <c r="CY523" s="211"/>
      <c r="CZ523" s="211"/>
      <c r="DA523" s="211"/>
      <c r="DB523" s="211"/>
      <c r="DC523" s="211"/>
      <c r="DD523" s="211"/>
      <c r="DE523" s="211"/>
      <c r="DF523"/>
      <c r="DG523" s="73"/>
    </row>
    <row r="524" spans="33:111" ht="15.75" hidden="1" customHeight="1">
      <c r="AG524" s="73"/>
      <c r="AH524" s="209"/>
      <c r="AI524" s="209"/>
      <c r="AJ524" s="209"/>
      <c r="AK524" s="209"/>
      <c r="AL524" s="181" t="str">
        <f t="shared" si="16"/>
        <v/>
      </c>
      <c r="AM524" s="181" t="str">
        <f t="shared" si="17"/>
        <v/>
      </c>
      <c r="AN524"/>
      <c r="AO524" s="209"/>
      <c r="AP524" s="148">
        <v>522</v>
      </c>
      <c r="AQ524" s="210"/>
      <c r="AR524" s="210"/>
      <c r="AS524" s="210"/>
      <c r="AT524" s="210"/>
      <c r="AU524" s="210"/>
      <c r="AV524" s="210"/>
      <c r="AW524" s="210"/>
      <c r="AX524" s="210"/>
      <c r="AY524" s="210"/>
      <c r="AZ524" s="210"/>
      <c r="BA524" s="210"/>
      <c r="BB524" s="210"/>
      <c r="BC524" s="210"/>
      <c r="BD524" s="210"/>
      <c r="BE524" s="210"/>
      <c r="BF524" s="210"/>
      <c r="BG524" s="210"/>
      <c r="BH524" s="210"/>
      <c r="BI524" s="210"/>
      <c r="BJ524" s="185" t="s">
        <v>5520</v>
      </c>
      <c r="BK524" s="210"/>
      <c r="BL524" s="210"/>
      <c r="BM524" s="210"/>
      <c r="BN524" s="210"/>
      <c r="BO524" s="210"/>
      <c r="BP524" s="210"/>
      <c r="BQ524" s="210"/>
      <c r="BR524" s="210"/>
      <c r="BS524" s="210"/>
      <c r="BT524" s="210"/>
      <c r="BU524" s="210"/>
      <c r="BV524" s="210"/>
      <c r="BW524" s="209"/>
      <c r="BX524" s="209"/>
      <c r="BY524" s="209"/>
      <c r="BZ524" s="211"/>
      <c r="CA524" s="211"/>
      <c r="CB524" s="211"/>
      <c r="CC524" s="211"/>
      <c r="CD524" s="211"/>
      <c r="CE524" s="211"/>
      <c r="CF524" s="211"/>
      <c r="CG524" s="211"/>
      <c r="CH524" s="211"/>
      <c r="CI524" s="211"/>
      <c r="CJ524" s="211"/>
      <c r="CK524" s="211"/>
      <c r="CL524" s="211"/>
      <c r="CM524" s="211"/>
      <c r="CN524" s="211"/>
      <c r="CO524" s="211"/>
      <c r="CP524" s="211"/>
      <c r="CQ524" s="211"/>
      <c r="CR524" s="211"/>
      <c r="CS524" s="187" t="s">
        <v>5521</v>
      </c>
      <c r="CT524" s="211"/>
      <c r="CU524" s="211"/>
      <c r="CV524" s="211"/>
      <c r="CW524" s="211"/>
      <c r="CX524" s="211"/>
      <c r="CY524" s="211"/>
      <c r="CZ524" s="211"/>
      <c r="DA524" s="211"/>
      <c r="DB524" s="211"/>
      <c r="DC524" s="211"/>
      <c r="DD524" s="211"/>
      <c r="DE524" s="211"/>
      <c r="DF524"/>
      <c r="DG524" s="73"/>
    </row>
    <row r="525" spans="33:111" ht="15.75" hidden="1" customHeight="1">
      <c r="AG525" s="73"/>
      <c r="AH525" s="209"/>
      <c r="AI525" s="209"/>
      <c r="AJ525" s="209"/>
      <c r="AK525" s="209"/>
      <c r="AL525" s="181" t="str">
        <f t="shared" si="16"/>
        <v/>
      </c>
      <c r="AM525" s="181" t="str">
        <f t="shared" si="17"/>
        <v/>
      </c>
      <c r="AN525"/>
      <c r="AO525" s="209"/>
      <c r="AP525" s="148">
        <v>523</v>
      </c>
      <c r="AQ525" s="210"/>
      <c r="AR525" s="210"/>
      <c r="AS525" s="210"/>
      <c r="AT525" s="210"/>
      <c r="AU525" s="210"/>
      <c r="AV525" s="210"/>
      <c r="AW525" s="210"/>
      <c r="AX525" s="210"/>
      <c r="AY525" s="210"/>
      <c r="AZ525" s="210"/>
      <c r="BA525" s="210"/>
      <c r="BB525" s="210"/>
      <c r="BC525" s="210"/>
      <c r="BD525" s="210"/>
      <c r="BE525" s="210"/>
      <c r="BF525" s="210"/>
      <c r="BG525" s="210"/>
      <c r="BH525" s="210"/>
      <c r="BI525" s="210"/>
      <c r="BJ525" s="185" t="s">
        <v>5522</v>
      </c>
      <c r="BK525" s="210"/>
      <c r="BL525" s="210"/>
      <c r="BM525" s="210"/>
      <c r="BN525" s="210"/>
      <c r="BO525" s="210"/>
      <c r="BP525" s="210"/>
      <c r="BQ525" s="210"/>
      <c r="BR525" s="210"/>
      <c r="BS525" s="210"/>
      <c r="BT525" s="210"/>
      <c r="BU525" s="210"/>
      <c r="BV525" s="210"/>
      <c r="BW525" s="209"/>
      <c r="BX525" s="209"/>
      <c r="BY525" s="209"/>
      <c r="BZ525" s="211"/>
      <c r="CA525" s="211"/>
      <c r="CB525" s="211"/>
      <c r="CC525" s="211"/>
      <c r="CD525" s="211"/>
      <c r="CE525" s="211"/>
      <c r="CF525" s="211"/>
      <c r="CG525" s="211"/>
      <c r="CH525" s="211"/>
      <c r="CI525" s="211"/>
      <c r="CJ525" s="211"/>
      <c r="CK525" s="211"/>
      <c r="CL525" s="211"/>
      <c r="CM525" s="211"/>
      <c r="CN525" s="211"/>
      <c r="CO525" s="211"/>
      <c r="CP525" s="211"/>
      <c r="CQ525" s="211"/>
      <c r="CR525" s="211"/>
      <c r="CS525" s="187" t="s">
        <v>5523</v>
      </c>
      <c r="CT525" s="211"/>
      <c r="CU525" s="211"/>
      <c r="CV525" s="211"/>
      <c r="CW525" s="211"/>
      <c r="CX525" s="211"/>
      <c r="CY525" s="211"/>
      <c r="CZ525" s="211"/>
      <c r="DA525" s="211"/>
      <c r="DB525" s="211"/>
      <c r="DC525" s="211"/>
      <c r="DD525" s="211"/>
      <c r="DE525" s="211"/>
      <c r="DF525"/>
      <c r="DG525" s="73"/>
    </row>
    <row r="526" spans="33:111" ht="15.75" hidden="1" customHeight="1">
      <c r="AG526" s="73"/>
      <c r="AH526" s="209"/>
      <c r="AI526" s="209"/>
      <c r="AJ526" s="209"/>
      <c r="AK526" s="209"/>
      <c r="AL526" s="181" t="str">
        <f t="shared" si="16"/>
        <v/>
      </c>
      <c r="AM526" s="181" t="str">
        <f t="shared" si="17"/>
        <v/>
      </c>
      <c r="AN526"/>
      <c r="AO526" s="209"/>
      <c r="AP526" s="148">
        <v>524</v>
      </c>
      <c r="AQ526" s="210"/>
      <c r="AR526" s="210"/>
      <c r="AS526" s="210"/>
      <c r="AT526" s="210"/>
      <c r="AU526" s="210"/>
      <c r="AV526" s="210"/>
      <c r="AW526" s="210"/>
      <c r="AX526" s="210"/>
      <c r="AY526" s="210"/>
      <c r="AZ526" s="210"/>
      <c r="BA526" s="210"/>
      <c r="BB526" s="210"/>
      <c r="BC526" s="210"/>
      <c r="BD526" s="210"/>
      <c r="BE526" s="210"/>
      <c r="BF526" s="210"/>
      <c r="BG526" s="210"/>
      <c r="BH526" s="210"/>
      <c r="BI526" s="210"/>
      <c r="BJ526" s="185" t="s">
        <v>5524</v>
      </c>
      <c r="BK526" s="210"/>
      <c r="BL526" s="210"/>
      <c r="BM526" s="210"/>
      <c r="BN526" s="210"/>
      <c r="BO526" s="210"/>
      <c r="BP526" s="210"/>
      <c r="BQ526" s="210"/>
      <c r="BR526" s="210"/>
      <c r="BS526" s="210"/>
      <c r="BT526" s="210"/>
      <c r="BU526" s="210"/>
      <c r="BV526" s="210"/>
      <c r="BW526" s="209"/>
      <c r="BX526" s="209"/>
      <c r="BY526" s="209"/>
      <c r="BZ526" s="211"/>
      <c r="CA526" s="211"/>
      <c r="CB526" s="211"/>
      <c r="CC526" s="211"/>
      <c r="CD526" s="211"/>
      <c r="CE526" s="211"/>
      <c r="CF526" s="211"/>
      <c r="CG526" s="211"/>
      <c r="CH526" s="211"/>
      <c r="CI526" s="211"/>
      <c r="CJ526" s="211"/>
      <c r="CK526" s="211"/>
      <c r="CL526" s="211"/>
      <c r="CM526" s="211"/>
      <c r="CN526" s="211"/>
      <c r="CO526" s="211"/>
      <c r="CP526" s="211"/>
      <c r="CQ526" s="211"/>
      <c r="CR526" s="211"/>
      <c r="CS526" s="187" t="s">
        <v>5525</v>
      </c>
      <c r="CT526" s="211"/>
      <c r="CU526" s="211"/>
      <c r="CV526" s="211"/>
      <c r="CW526" s="211"/>
      <c r="CX526" s="211"/>
      <c r="CY526" s="211"/>
      <c r="CZ526" s="211"/>
      <c r="DA526" s="211"/>
      <c r="DB526" s="211"/>
      <c r="DC526" s="211"/>
      <c r="DD526" s="211"/>
      <c r="DE526" s="211"/>
      <c r="DF526"/>
      <c r="DG526" s="73"/>
    </row>
    <row r="527" spans="33:111" ht="15.75" hidden="1" customHeight="1">
      <c r="AG527" s="73"/>
      <c r="AH527" s="209"/>
      <c r="AI527" s="209"/>
      <c r="AJ527" s="209"/>
      <c r="AK527" s="209"/>
      <c r="AL527" s="181" t="str">
        <f t="shared" si="16"/>
        <v/>
      </c>
      <c r="AM527" s="181" t="str">
        <f t="shared" si="17"/>
        <v/>
      </c>
      <c r="AN527"/>
      <c r="AO527" s="209"/>
      <c r="AP527" s="148">
        <v>525</v>
      </c>
      <c r="AQ527" s="210"/>
      <c r="AR527" s="210"/>
      <c r="AS527" s="210"/>
      <c r="AT527" s="210"/>
      <c r="AU527" s="210"/>
      <c r="AV527" s="210"/>
      <c r="AW527" s="210"/>
      <c r="AX527" s="210"/>
      <c r="AY527" s="210"/>
      <c r="AZ527" s="210"/>
      <c r="BA527" s="210"/>
      <c r="BB527" s="210"/>
      <c r="BC527" s="210"/>
      <c r="BD527" s="210"/>
      <c r="BE527" s="210"/>
      <c r="BF527" s="210"/>
      <c r="BG527" s="210"/>
      <c r="BH527" s="210"/>
      <c r="BI527" s="210"/>
      <c r="BJ527" s="185" t="s">
        <v>5526</v>
      </c>
      <c r="BK527" s="210"/>
      <c r="BL527" s="210"/>
      <c r="BM527" s="210"/>
      <c r="BN527" s="210"/>
      <c r="BO527" s="210"/>
      <c r="BP527" s="210"/>
      <c r="BQ527" s="210"/>
      <c r="BR527" s="210"/>
      <c r="BS527" s="210"/>
      <c r="BT527" s="210"/>
      <c r="BU527" s="210"/>
      <c r="BV527" s="210"/>
      <c r="BW527" s="209"/>
      <c r="BX527" s="209"/>
      <c r="BY527" s="209"/>
      <c r="BZ527" s="211"/>
      <c r="CA527" s="211"/>
      <c r="CB527" s="211"/>
      <c r="CC527" s="211"/>
      <c r="CD527" s="211"/>
      <c r="CE527" s="211"/>
      <c r="CF527" s="211"/>
      <c r="CG527" s="211"/>
      <c r="CH527" s="211"/>
      <c r="CI527" s="211"/>
      <c r="CJ527" s="211"/>
      <c r="CK527" s="211"/>
      <c r="CL527" s="211"/>
      <c r="CM527" s="211"/>
      <c r="CN527" s="211"/>
      <c r="CO527" s="211"/>
      <c r="CP527" s="211"/>
      <c r="CQ527" s="211"/>
      <c r="CR527" s="211"/>
      <c r="CS527" s="187" t="s">
        <v>5527</v>
      </c>
      <c r="CT527" s="211"/>
      <c r="CU527" s="211"/>
      <c r="CV527" s="211"/>
      <c r="CW527" s="211"/>
      <c r="CX527" s="211"/>
      <c r="CY527" s="211"/>
      <c r="CZ527" s="211"/>
      <c r="DA527" s="211"/>
      <c r="DB527" s="211"/>
      <c r="DC527" s="211"/>
      <c r="DD527" s="211"/>
      <c r="DE527" s="211"/>
      <c r="DF527"/>
      <c r="DG527" s="73"/>
    </row>
    <row r="528" spans="33:111" ht="15.75" hidden="1" customHeight="1">
      <c r="AG528" s="73"/>
      <c r="AH528" s="209"/>
      <c r="AI528" s="209"/>
      <c r="AJ528" s="209"/>
      <c r="AK528" s="209"/>
      <c r="AL528" s="181" t="str">
        <f t="shared" si="16"/>
        <v/>
      </c>
      <c r="AM528" s="181" t="str">
        <f t="shared" si="17"/>
        <v/>
      </c>
      <c r="AN528"/>
      <c r="AO528" s="209"/>
      <c r="AP528" s="148">
        <v>526</v>
      </c>
      <c r="AQ528" s="210"/>
      <c r="AR528" s="210"/>
      <c r="AS528" s="210"/>
      <c r="AT528" s="210"/>
      <c r="AU528" s="210"/>
      <c r="AV528" s="210"/>
      <c r="AW528" s="210"/>
      <c r="AX528" s="210"/>
      <c r="AY528" s="210"/>
      <c r="AZ528" s="210"/>
      <c r="BA528" s="210"/>
      <c r="BB528" s="210"/>
      <c r="BC528" s="210"/>
      <c r="BD528" s="210"/>
      <c r="BE528" s="210"/>
      <c r="BF528" s="210"/>
      <c r="BG528" s="210"/>
      <c r="BH528" s="210"/>
      <c r="BI528" s="210"/>
      <c r="BJ528" s="185" t="s">
        <v>5528</v>
      </c>
      <c r="BK528" s="210"/>
      <c r="BL528" s="210"/>
      <c r="BM528" s="210"/>
      <c r="BN528" s="210"/>
      <c r="BO528" s="210"/>
      <c r="BP528" s="210"/>
      <c r="BQ528" s="210"/>
      <c r="BR528" s="210"/>
      <c r="BS528" s="210"/>
      <c r="BT528" s="210"/>
      <c r="BU528" s="210"/>
      <c r="BV528" s="210"/>
      <c r="BW528" s="209"/>
      <c r="BX528" s="209"/>
      <c r="BY528" s="209"/>
      <c r="BZ528" s="211"/>
      <c r="CA528" s="211"/>
      <c r="CB528" s="211"/>
      <c r="CC528" s="211"/>
      <c r="CD528" s="211"/>
      <c r="CE528" s="211"/>
      <c r="CF528" s="211"/>
      <c r="CG528" s="211"/>
      <c r="CH528" s="211"/>
      <c r="CI528" s="211"/>
      <c r="CJ528" s="211"/>
      <c r="CK528" s="211"/>
      <c r="CL528" s="211"/>
      <c r="CM528" s="211"/>
      <c r="CN528" s="211"/>
      <c r="CO528" s="211"/>
      <c r="CP528" s="211"/>
      <c r="CQ528" s="211"/>
      <c r="CR528" s="211"/>
      <c r="CS528" s="187" t="s">
        <v>5529</v>
      </c>
      <c r="CT528" s="211"/>
      <c r="CU528" s="211"/>
      <c r="CV528" s="211"/>
      <c r="CW528" s="211"/>
      <c r="CX528" s="211"/>
      <c r="CY528" s="211"/>
      <c r="CZ528" s="211"/>
      <c r="DA528" s="211"/>
      <c r="DB528" s="211"/>
      <c r="DC528" s="211"/>
      <c r="DD528" s="211"/>
      <c r="DE528" s="211"/>
      <c r="DF528"/>
      <c r="DG528" s="73"/>
    </row>
    <row r="529" spans="33:111" ht="15.75" hidden="1" customHeight="1">
      <c r="AG529" s="73"/>
      <c r="AH529" s="209"/>
      <c r="AI529" s="209"/>
      <c r="AJ529" s="209"/>
      <c r="AK529" s="209"/>
      <c r="AL529" s="181" t="str">
        <f t="shared" si="16"/>
        <v/>
      </c>
      <c r="AM529" s="181" t="str">
        <f t="shared" si="17"/>
        <v/>
      </c>
      <c r="AN529"/>
      <c r="AO529" s="209"/>
      <c r="AP529" s="148">
        <v>527</v>
      </c>
      <c r="AQ529" s="210"/>
      <c r="AR529" s="210"/>
      <c r="AS529" s="210"/>
      <c r="AT529" s="210"/>
      <c r="AU529" s="210"/>
      <c r="AV529" s="210"/>
      <c r="AW529" s="210"/>
      <c r="AX529" s="210"/>
      <c r="AY529" s="210"/>
      <c r="AZ529" s="210"/>
      <c r="BA529" s="210"/>
      <c r="BB529" s="210"/>
      <c r="BC529" s="210"/>
      <c r="BD529" s="210"/>
      <c r="BE529" s="210"/>
      <c r="BF529" s="210"/>
      <c r="BG529" s="210"/>
      <c r="BH529" s="210"/>
      <c r="BI529" s="210"/>
      <c r="BJ529" s="185" t="s">
        <v>5530</v>
      </c>
      <c r="BK529" s="210"/>
      <c r="BL529" s="210"/>
      <c r="BM529" s="210"/>
      <c r="BN529" s="210"/>
      <c r="BO529" s="210"/>
      <c r="BP529" s="210"/>
      <c r="BQ529" s="210"/>
      <c r="BR529" s="210"/>
      <c r="BS529" s="210"/>
      <c r="BT529" s="210"/>
      <c r="BU529" s="210"/>
      <c r="BV529" s="210"/>
      <c r="BW529" s="209"/>
      <c r="BX529" s="209"/>
      <c r="BY529" s="209"/>
      <c r="BZ529" s="211"/>
      <c r="CA529" s="211"/>
      <c r="CB529" s="211"/>
      <c r="CC529" s="211"/>
      <c r="CD529" s="211"/>
      <c r="CE529" s="211"/>
      <c r="CF529" s="211"/>
      <c r="CG529" s="211"/>
      <c r="CH529" s="211"/>
      <c r="CI529" s="211"/>
      <c r="CJ529" s="211"/>
      <c r="CK529" s="211"/>
      <c r="CL529" s="211"/>
      <c r="CM529" s="211"/>
      <c r="CN529" s="211"/>
      <c r="CO529" s="211"/>
      <c r="CP529" s="211"/>
      <c r="CQ529" s="211"/>
      <c r="CR529" s="211"/>
      <c r="CS529" s="187" t="s">
        <v>5531</v>
      </c>
      <c r="CT529" s="211"/>
      <c r="CU529" s="211"/>
      <c r="CV529" s="211"/>
      <c r="CW529" s="211"/>
      <c r="CX529" s="211"/>
      <c r="CY529" s="211"/>
      <c r="CZ529" s="211"/>
      <c r="DA529" s="211"/>
      <c r="DB529" s="211"/>
      <c r="DC529" s="211"/>
      <c r="DD529" s="211"/>
      <c r="DE529" s="211"/>
      <c r="DF529"/>
      <c r="DG529" s="73"/>
    </row>
    <row r="530" spans="33:111" ht="15.75" hidden="1" customHeight="1">
      <c r="AG530" s="73"/>
      <c r="AH530" s="209"/>
      <c r="AI530" s="209"/>
      <c r="AJ530" s="209"/>
      <c r="AK530" s="209"/>
      <c r="AL530" s="181" t="str">
        <f t="shared" si="16"/>
        <v/>
      </c>
      <c r="AM530" s="181" t="str">
        <f t="shared" si="17"/>
        <v/>
      </c>
      <c r="AN530"/>
      <c r="AO530" s="209"/>
      <c r="AP530" s="148">
        <v>528</v>
      </c>
      <c r="AQ530" s="210"/>
      <c r="AR530" s="210"/>
      <c r="AS530" s="210"/>
      <c r="AT530" s="210"/>
      <c r="AU530" s="210"/>
      <c r="AV530" s="210"/>
      <c r="AW530" s="210"/>
      <c r="AX530" s="210"/>
      <c r="AY530" s="210"/>
      <c r="AZ530" s="210"/>
      <c r="BA530" s="210"/>
      <c r="BB530" s="210"/>
      <c r="BC530" s="210"/>
      <c r="BD530" s="210"/>
      <c r="BE530" s="210"/>
      <c r="BF530" s="210"/>
      <c r="BG530" s="210"/>
      <c r="BH530" s="210"/>
      <c r="BI530" s="210"/>
      <c r="BJ530" s="185" t="s">
        <v>5532</v>
      </c>
      <c r="BK530" s="210"/>
      <c r="BL530" s="210"/>
      <c r="BM530" s="210"/>
      <c r="BN530" s="210"/>
      <c r="BO530" s="210"/>
      <c r="BP530" s="210"/>
      <c r="BQ530" s="210"/>
      <c r="BR530" s="210"/>
      <c r="BS530" s="210"/>
      <c r="BT530" s="210"/>
      <c r="BU530" s="210"/>
      <c r="BV530" s="210"/>
      <c r="BW530" s="209"/>
      <c r="BX530" s="209"/>
      <c r="BY530" s="209"/>
      <c r="BZ530" s="211"/>
      <c r="CA530" s="211"/>
      <c r="CB530" s="211"/>
      <c r="CC530" s="211"/>
      <c r="CD530" s="211"/>
      <c r="CE530" s="211"/>
      <c r="CF530" s="211"/>
      <c r="CG530" s="211"/>
      <c r="CH530" s="211"/>
      <c r="CI530" s="211"/>
      <c r="CJ530" s="211"/>
      <c r="CK530" s="211"/>
      <c r="CL530" s="211"/>
      <c r="CM530" s="211"/>
      <c r="CN530" s="211"/>
      <c r="CO530" s="211"/>
      <c r="CP530" s="211"/>
      <c r="CQ530" s="211"/>
      <c r="CR530" s="211"/>
      <c r="CS530" s="187" t="s">
        <v>5533</v>
      </c>
      <c r="CT530" s="211"/>
      <c r="CU530" s="211"/>
      <c r="CV530" s="211"/>
      <c r="CW530" s="211"/>
      <c r="CX530" s="211"/>
      <c r="CY530" s="211"/>
      <c r="CZ530" s="211"/>
      <c r="DA530" s="211"/>
      <c r="DB530" s="211"/>
      <c r="DC530" s="211"/>
      <c r="DD530" s="211"/>
      <c r="DE530" s="211"/>
      <c r="DF530"/>
      <c r="DG530" s="73"/>
    </row>
    <row r="531" spans="33:111" ht="15.75" hidden="1" customHeight="1">
      <c r="AG531" s="73"/>
      <c r="AH531" s="209"/>
      <c r="AI531" s="209"/>
      <c r="AJ531" s="209"/>
      <c r="AK531" s="209"/>
      <c r="AL531" s="181" t="str">
        <f t="shared" si="16"/>
        <v/>
      </c>
      <c r="AM531" s="181" t="str">
        <f t="shared" si="17"/>
        <v/>
      </c>
      <c r="AN531"/>
      <c r="AO531" s="209"/>
      <c r="AP531" s="148">
        <v>529</v>
      </c>
      <c r="AQ531" s="210"/>
      <c r="AR531" s="210"/>
      <c r="AS531" s="210"/>
      <c r="AT531" s="210"/>
      <c r="AU531" s="210"/>
      <c r="AV531" s="210"/>
      <c r="AW531" s="210"/>
      <c r="AX531" s="210"/>
      <c r="AY531" s="210"/>
      <c r="AZ531" s="210"/>
      <c r="BA531" s="210"/>
      <c r="BB531" s="210"/>
      <c r="BC531" s="210"/>
      <c r="BD531" s="210"/>
      <c r="BE531" s="210"/>
      <c r="BF531" s="210"/>
      <c r="BG531" s="210"/>
      <c r="BH531" s="210"/>
      <c r="BI531" s="210"/>
      <c r="BJ531" s="185" t="s">
        <v>5534</v>
      </c>
      <c r="BK531" s="210"/>
      <c r="BL531" s="210"/>
      <c r="BM531" s="210"/>
      <c r="BN531" s="210"/>
      <c r="BO531" s="210"/>
      <c r="BP531" s="210"/>
      <c r="BQ531" s="210"/>
      <c r="BR531" s="210"/>
      <c r="BS531" s="210"/>
      <c r="BT531" s="210"/>
      <c r="BU531" s="210"/>
      <c r="BV531" s="210"/>
      <c r="BW531" s="209"/>
      <c r="BX531" s="209"/>
      <c r="BY531" s="209"/>
      <c r="BZ531" s="211"/>
      <c r="CA531" s="211"/>
      <c r="CB531" s="211"/>
      <c r="CC531" s="211"/>
      <c r="CD531" s="211"/>
      <c r="CE531" s="211"/>
      <c r="CF531" s="211"/>
      <c r="CG531" s="211"/>
      <c r="CH531" s="211"/>
      <c r="CI531" s="211"/>
      <c r="CJ531" s="211"/>
      <c r="CK531" s="211"/>
      <c r="CL531" s="211"/>
      <c r="CM531" s="211"/>
      <c r="CN531" s="211"/>
      <c r="CO531" s="211"/>
      <c r="CP531" s="211"/>
      <c r="CQ531" s="211"/>
      <c r="CR531" s="211"/>
      <c r="CS531" s="187" t="s">
        <v>5535</v>
      </c>
      <c r="CT531" s="211"/>
      <c r="CU531" s="211"/>
      <c r="CV531" s="211"/>
      <c r="CW531" s="211"/>
      <c r="CX531" s="211"/>
      <c r="CY531" s="211"/>
      <c r="CZ531" s="211"/>
      <c r="DA531" s="211"/>
      <c r="DB531" s="211"/>
      <c r="DC531" s="211"/>
      <c r="DD531" s="211"/>
      <c r="DE531" s="211"/>
      <c r="DF531"/>
      <c r="DG531" s="73"/>
    </row>
    <row r="532" spans="33:111" ht="15.75" hidden="1" customHeight="1">
      <c r="AG532" s="73"/>
      <c r="AH532" s="209"/>
      <c r="AI532" s="209"/>
      <c r="AJ532" s="209"/>
      <c r="AK532" s="209"/>
      <c r="AL532" s="181" t="str">
        <f t="shared" si="16"/>
        <v/>
      </c>
      <c r="AM532" s="181" t="str">
        <f t="shared" si="17"/>
        <v/>
      </c>
      <c r="AN532"/>
      <c r="AO532" s="209"/>
      <c r="AP532" s="148">
        <v>530</v>
      </c>
      <c r="AQ532" s="210"/>
      <c r="AR532" s="210"/>
      <c r="AS532" s="210"/>
      <c r="AT532" s="210"/>
      <c r="AU532" s="210"/>
      <c r="AV532" s="210"/>
      <c r="AW532" s="210"/>
      <c r="AX532" s="210"/>
      <c r="AY532" s="210"/>
      <c r="AZ532" s="210"/>
      <c r="BA532" s="210"/>
      <c r="BB532" s="210"/>
      <c r="BC532" s="210"/>
      <c r="BD532" s="210"/>
      <c r="BE532" s="210"/>
      <c r="BF532" s="210"/>
      <c r="BG532" s="210"/>
      <c r="BH532" s="210"/>
      <c r="BI532" s="210"/>
      <c r="BJ532" s="185" t="s">
        <v>5536</v>
      </c>
      <c r="BK532" s="210"/>
      <c r="BL532" s="210"/>
      <c r="BM532" s="210"/>
      <c r="BN532" s="210"/>
      <c r="BO532" s="210"/>
      <c r="BP532" s="210"/>
      <c r="BQ532" s="210"/>
      <c r="BR532" s="210"/>
      <c r="BS532" s="210"/>
      <c r="BT532" s="210"/>
      <c r="BU532" s="210"/>
      <c r="BV532" s="210"/>
      <c r="BW532" s="209"/>
      <c r="BX532" s="209"/>
      <c r="BY532" s="209"/>
      <c r="BZ532" s="211"/>
      <c r="CA532" s="211"/>
      <c r="CB532" s="211"/>
      <c r="CC532" s="211"/>
      <c r="CD532" s="211"/>
      <c r="CE532" s="211"/>
      <c r="CF532" s="211"/>
      <c r="CG532" s="211"/>
      <c r="CH532" s="211"/>
      <c r="CI532" s="211"/>
      <c r="CJ532" s="211"/>
      <c r="CK532" s="211"/>
      <c r="CL532" s="211"/>
      <c r="CM532" s="211"/>
      <c r="CN532" s="211"/>
      <c r="CO532" s="211"/>
      <c r="CP532" s="211"/>
      <c r="CQ532" s="211"/>
      <c r="CR532" s="211"/>
      <c r="CS532" s="187" t="s">
        <v>5537</v>
      </c>
      <c r="CT532" s="211"/>
      <c r="CU532" s="211"/>
      <c r="CV532" s="211"/>
      <c r="CW532" s="211"/>
      <c r="CX532" s="211"/>
      <c r="CY532" s="211"/>
      <c r="CZ532" s="211"/>
      <c r="DA532" s="211"/>
      <c r="DB532" s="211"/>
      <c r="DC532" s="211"/>
      <c r="DD532" s="211"/>
      <c r="DE532" s="211"/>
      <c r="DF532"/>
      <c r="DG532" s="73"/>
    </row>
    <row r="533" spans="33:111" ht="15.75" hidden="1" customHeight="1">
      <c r="AG533" s="73"/>
      <c r="AH533" s="209"/>
      <c r="AI533" s="209"/>
      <c r="AJ533" s="209"/>
      <c r="AK533" s="209"/>
      <c r="AL533" s="181" t="str">
        <f t="shared" si="16"/>
        <v/>
      </c>
      <c r="AM533" s="181" t="str">
        <f t="shared" si="17"/>
        <v/>
      </c>
      <c r="AN533"/>
      <c r="AO533" s="209"/>
      <c r="AP533" s="148">
        <v>531</v>
      </c>
      <c r="AQ533" s="210"/>
      <c r="AR533" s="210"/>
      <c r="AS533" s="210"/>
      <c r="AT533" s="210"/>
      <c r="AU533" s="210"/>
      <c r="AV533" s="210"/>
      <c r="AW533" s="210"/>
      <c r="AX533" s="210"/>
      <c r="AY533" s="210"/>
      <c r="AZ533" s="210"/>
      <c r="BA533" s="210"/>
      <c r="BB533" s="210"/>
      <c r="BC533" s="210"/>
      <c r="BD533" s="210"/>
      <c r="BE533" s="210"/>
      <c r="BF533" s="210"/>
      <c r="BG533" s="210"/>
      <c r="BH533" s="210"/>
      <c r="BI533" s="210"/>
      <c r="BJ533" s="185" t="s">
        <v>5538</v>
      </c>
      <c r="BK533" s="210"/>
      <c r="BL533" s="210"/>
      <c r="BM533" s="210"/>
      <c r="BN533" s="210"/>
      <c r="BO533" s="210"/>
      <c r="BP533" s="210"/>
      <c r="BQ533" s="210"/>
      <c r="BR533" s="210"/>
      <c r="BS533" s="210"/>
      <c r="BT533" s="210"/>
      <c r="BU533" s="210"/>
      <c r="BV533" s="210"/>
      <c r="BW533" s="209"/>
      <c r="BX533" s="209"/>
      <c r="BY533" s="209"/>
      <c r="BZ533" s="211"/>
      <c r="CA533" s="211"/>
      <c r="CB533" s="211"/>
      <c r="CC533" s="211"/>
      <c r="CD533" s="211"/>
      <c r="CE533" s="211"/>
      <c r="CF533" s="211"/>
      <c r="CG533" s="211"/>
      <c r="CH533" s="211"/>
      <c r="CI533" s="211"/>
      <c r="CJ533" s="211"/>
      <c r="CK533" s="211"/>
      <c r="CL533" s="211"/>
      <c r="CM533" s="211"/>
      <c r="CN533" s="211"/>
      <c r="CO533" s="211"/>
      <c r="CP533" s="211"/>
      <c r="CQ533" s="211"/>
      <c r="CR533" s="211"/>
      <c r="CS533" s="187" t="s">
        <v>5539</v>
      </c>
      <c r="CT533" s="211"/>
      <c r="CU533" s="211"/>
      <c r="CV533" s="211"/>
      <c r="CW533" s="211"/>
      <c r="CX533" s="211"/>
      <c r="CY533" s="211"/>
      <c r="CZ533" s="211"/>
      <c r="DA533" s="211"/>
      <c r="DB533" s="211"/>
      <c r="DC533" s="211"/>
      <c r="DD533" s="211"/>
      <c r="DE533" s="211"/>
      <c r="DF533"/>
      <c r="DG533" s="73"/>
    </row>
    <row r="534" spans="33:111" ht="15.75" hidden="1" customHeight="1">
      <c r="AG534" s="73"/>
      <c r="AH534" s="209"/>
      <c r="AI534" s="209"/>
      <c r="AJ534" s="209"/>
      <c r="AK534" s="209"/>
      <c r="AL534" s="181" t="str">
        <f t="shared" si="16"/>
        <v/>
      </c>
      <c r="AM534" s="181" t="str">
        <f t="shared" si="17"/>
        <v/>
      </c>
      <c r="AN534"/>
      <c r="AO534" s="209"/>
      <c r="AP534" s="148">
        <v>532</v>
      </c>
      <c r="AQ534" s="210"/>
      <c r="AR534" s="210"/>
      <c r="AS534" s="210"/>
      <c r="AT534" s="210"/>
      <c r="AU534" s="210"/>
      <c r="AV534" s="210"/>
      <c r="AW534" s="210"/>
      <c r="AX534" s="210"/>
      <c r="AY534" s="210"/>
      <c r="AZ534" s="210"/>
      <c r="BA534" s="210"/>
      <c r="BB534" s="210"/>
      <c r="BC534" s="210"/>
      <c r="BD534" s="210"/>
      <c r="BE534" s="210"/>
      <c r="BF534" s="210"/>
      <c r="BG534" s="210"/>
      <c r="BH534" s="210"/>
      <c r="BI534" s="210"/>
      <c r="BJ534" s="185" t="s">
        <v>5540</v>
      </c>
      <c r="BK534" s="210"/>
      <c r="BL534" s="210"/>
      <c r="BM534" s="210"/>
      <c r="BN534" s="210"/>
      <c r="BO534" s="210"/>
      <c r="BP534" s="210"/>
      <c r="BQ534" s="210"/>
      <c r="BR534" s="210"/>
      <c r="BS534" s="210"/>
      <c r="BT534" s="210"/>
      <c r="BU534" s="210"/>
      <c r="BV534" s="210"/>
      <c r="BW534" s="209"/>
      <c r="BX534" s="209"/>
      <c r="BY534" s="209"/>
      <c r="BZ534" s="211"/>
      <c r="CA534" s="211"/>
      <c r="CB534" s="211"/>
      <c r="CC534" s="211"/>
      <c r="CD534" s="211"/>
      <c r="CE534" s="211"/>
      <c r="CF534" s="211"/>
      <c r="CG534" s="211"/>
      <c r="CH534" s="211"/>
      <c r="CI534" s="211"/>
      <c r="CJ534" s="211"/>
      <c r="CK534" s="211"/>
      <c r="CL534" s="211"/>
      <c r="CM534" s="211"/>
      <c r="CN534" s="211"/>
      <c r="CO534" s="211"/>
      <c r="CP534" s="211"/>
      <c r="CQ534" s="211"/>
      <c r="CR534" s="211"/>
      <c r="CS534" s="187" t="s">
        <v>5541</v>
      </c>
      <c r="CT534" s="211"/>
      <c r="CU534" s="211"/>
      <c r="CV534" s="211"/>
      <c r="CW534" s="211"/>
      <c r="CX534" s="211"/>
      <c r="CY534" s="211"/>
      <c r="CZ534" s="211"/>
      <c r="DA534" s="211"/>
      <c r="DB534" s="211"/>
      <c r="DC534" s="211"/>
      <c r="DD534" s="211"/>
      <c r="DE534" s="211"/>
      <c r="DF534"/>
      <c r="DG534" s="73"/>
    </row>
    <row r="535" spans="33:111" ht="15.75" hidden="1" customHeight="1">
      <c r="AG535" s="73"/>
      <c r="AH535" s="209"/>
      <c r="AI535" s="209"/>
      <c r="AJ535" s="209"/>
      <c r="AK535" s="209"/>
      <c r="AL535" s="181" t="str">
        <f t="shared" si="16"/>
        <v/>
      </c>
      <c r="AM535" s="181" t="str">
        <f t="shared" si="17"/>
        <v/>
      </c>
      <c r="AN535"/>
      <c r="AO535" s="209"/>
      <c r="AP535" s="148">
        <v>533</v>
      </c>
      <c r="AQ535" s="210"/>
      <c r="AR535" s="210"/>
      <c r="AS535" s="210"/>
      <c r="AT535" s="210"/>
      <c r="AU535" s="210"/>
      <c r="AV535" s="210"/>
      <c r="AW535" s="210"/>
      <c r="AX535" s="210"/>
      <c r="AY535" s="210"/>
      <c r="AZ535" s="210"/>
      <c r="BA535" s="210"/>
      <c r="BB535" s="210"/>
      <c r="BC535" s="210"/>
      <c r="BD535" s="210"/>
      <c r="BE535" s="210"/>
      <c r="BF535" s="210"/>
      <c r="BG535" s="210"/>
      <c r="BH535" s="210"/>
      <c r="BI535" s="210"/>
      <c r="BJ535" s="185" t="s">
        <v>5542</v>
      </c>
      <c r="BK535" s="210"/>
      <c r="BL535" s="210"/>
      <c r="BM535" s="210"/>
      <c r="BN535" s="210"/>
      <c r="BO535" s="210"/>
      <c r="BP535" s="210"/>
      <c r="BQ535" s="210"/>
      <c r="BR535" s="210"/>
      <c r="BS535" s="210"/>
      <c r="BT535" s="210"/>
      <c r="BU535" s="210"/>
      <c r="BV535" s="210"/>
      <c r="BW535" s="209"/>
      <c r="BX535" s="209"/>
      <c r="BY535" s="209"/>
      <c r="BZ535" s="211"/>
      <c r="CA535" s="211"/>
      <c r="CB535" s="211"/>
      <c r="CC535" s="211"/>
      <c r="CD535" s="211"/>
      <c r="CE535" s="211"/>
      <c r="CF535" s="211"/>
      <c r="CG535" s="211"/>
      <c r="CH535" s="211"/>
      <c r="CI535" s="211"/>
      <c r="CJ535" s="211"/>
      <c r="CK535" s="211"/>
      <c r="CL535" s="211"/>
      <c r="CM535" s="211"/>
      <c r="CN535" s="211"/>
      <c r="CO535" s="211"/>
      <c r="CP535" s="211"/>
      <c r="CQ535" s="211"/>
      <c r="CR535" s="211"/>
      <c r="CS535" s="187" t="s">
        <v>5543</v>
      </c>
      <c r="CT535" s="211"/>
      <c r="CU535" s="211"/>
      <c r="CV535" s="211"/>
      <c r="CW535" s="211"/>
      <c r="CX535" s="211"/>
      <c r="CY535" s="211"/>
      <c r="CZ535" s="211"/>
      <c r="DA535" s="211"/>
      <c r="DB535" s="211"/>
      <c r="DC535" s="211"/>
      <c r="DD535" s="211"/>
      <c r="DE535" s="211"/>
      <c r="DF535"/>
      <c r="DG535" s="73"/>
    </row>
    <row r="536" spans="33:111" ht="15.75" hidden="1" customHeight="1">
      <c r="AG536" s="73"/>
      <c r="AH536" s="209"/>
      <c r="AI536" s="209"/>
      <c r="AJ536" s="209"/>
      <c r="AK536" s="209"/>
      <c r="AL536" s="181" t="str">
        <f t="shared" si="16"/>
        <v/>
      </c>
      <c r="AM536" s="181" t="str">
        <f t="shared" si="17"/>
        <v/>
      </c>
      <c r="AN536"/>
      <c r="AO536" s="209"/>
      <c r="AP536" s="148">
        <v>534</v>
      </c>
      <c r="AQ536" s="210"/>
      <c r="AR536" s="210"/>
      <c r="AS536" s="210"/>
      <c r="AT536" s="210"/>
      <c r="AU536" s="210"/>
      <c r="AV536" s="210"/>
      <c r="AW536" s="210"/>
      <c r="AX536" s="210"/>
      <c r="AY536" s="210"/>
      <c r="AZ536" s="210"/>
      <c r="BA536" s="210"/>
      <c r="BB536" s="210"/>
      <c r="BC536" s="210"/>
      <c r="BD536" s="210"/>
      <c r="BE536" s="210"/>
      <c r="BF536" s="210"/>
      <c r="BG536" s="210"/>
      <c r="BH536" s="210"/>
      <c r="BI536" s="210"/>
      <c r="BJ536" s="185" t="s">
        <v>5544</v>
      </c>
      <c r="BK536" s="210"/>
      <c r="BL536" s="210"/>
      <c r="BM536" s="210"/>
      <c r="BN536" s="210"/>
      <c r="BO536" s="210"/>
      <c r="BP536" s="210"/>
      <c r="BQ536" s="210"/>
      <c r="BR536" s="210"/>
      <c r="BS536" s="210"/>
      <c r="BT536" s="210"/>
      <c r="BU536" s="210"/>
      <c r="BV536" s="210"/>
      <c r="BW536" s="209"/>
      <c r="BX536" s="209"/>
      <c r="BY536" s="209"/>
      <c r="BZ536" s="211"/>
      <c r="CA536" s="211"/>
      <c r="CB536" s="211"/>
      <c r="CC536" s="211"/>
      <c r="CD536" s="211"/>
      <c r="CE536" s="211"/>
      <c r="CF536" s="211"/>
      <c r="CG536" s="211"/>
      <c r="CH536" s="211"/>
      <c r="CI536" s="211"/>
      <c r="CJ536" s="211"/>
      <c r="CK536" s="211"/>
      <c r="CL536" s="211"/>
      <c r="CM536" s="211"/>
      <c r="CN536" s="211"/>
      <c r="CO536" s="211"/>
      <c r="CP536" s="211"/>
      <c r="CQ536" s="211"/>
      <c r="CR536" s="211"/>
      <c r="CS536" s="187" t="s">
        <v>5545</v>
      </c>
      <c r="CT536" s="211"/>
      <c r="CU536" s="211"/>
      <c r="CV536" s="211"/>
      <c r="CW536" s="211"/>
      <c r="CX536" s="211"/>
      <c r="CY536" s="211"/>
      <c r="CZ536" s="211"/>
      <c r="DA536" s="211"/>
      <c r="DB536" s="211"/>
      <c r="DC536" s="211"/>
      <c r="DD536" s="211"/>
      <c r="DE536" s="211"/>
      <c r="DF536"/>
      <c r="DG536" s="73"/>
    </row>
    <row r="537" spans="33:111" ht="15.75" hidden="1" customHeight="1">
      <c r="AG537" s="73"/>
      <c r="AH537" s="209"/>
      <c r="AI537" s="209"/>
      <c r="AJ537" s="209"/>
      <c r="AK537" s="209"/>
      <c r="AL537" s="181" t="str">
        <f t="shared" si="16"/>
        <v/>
      </c>
      <c r="AM537" s="181" t="str">
        <f t="shared" si="17"/>
        <v/>
      </c>
      <c r="AN537"/>
      <c r="AO537" s="209"/>
      <c r="AP537" s="148">
        <v>535</v>
      </c>
      <c r="AQ537" s="210"/>
      <c r="AR537" s="210"/>
      <c r="AS537" s="210"/>
      <c r="AT537" s="210"/>
      <c r="AU537" s="210"/>
      <c r="AV537" s="210"/>
      <c r="AW537" s="210"/>
      <c r="AX537" s="210"/>
      <c r="AY537" s="210"/>
      <c r="AZ537" s="210"/>
      <c r="BA537" s="210"/>
      <c r="BB537" s="210"/>
      <c r="BC537" s="210"/>
      <c r="BD537" s="210"/>
      <c r="BE537" s="210"/>
      <c r="BF537" s="210"/>
      <c r="BG537" s="210"/>
      <c r="BH537" s="210"/>
      <c r="BI537" s="210"/>
      <c r="BJ537" s="185" t="s">
        <v>5546</v>
      </c>
      <c r="BK537" s="210"/>
      <c r="BL537" s="210"/>
      <c r="BM537" s="210"/>
      <c r="BN537" s="210"/>
      <c r="BO537" s="210"/>
      <c r="BP537" s="210"/>
      <c r="BQ537" s="210"/>
      <c r="BR537" s="210"/>
      <c r="BS537" s="210"/>
      <c r="BT537" s="210"/>
      <c r="BU537" s="210"/>
      <c r="BV537" s="210"/>
      <c r="BW537" s="209"/>
      <c r="BX537" s="209"/>
      <c r="BY537" s="209"/>
      <c r="BZ537" s="211"/>
      <c r="CA537" s="211"/>
      <c r="CB537" s="211"/>
      <c r="CC537" s="211"/>
      <c r="CD537" s="211"/>
      <c r="CE537" s="211"/>
      <c r="CF537" s="211"/>
      <c r="CG537" s="211"/>
      <c r="CH537" s="211"/>
      <c r="CI537" s="211"/>
      <c r="CJ537" s="211"/>
      <c r="CK537" s="211"/>
      <c r="CL537" s="211"/>
      <c r="CM537" s="211"/>
      <c r="CN537" s="211"/>
      <c r="CO537" s="211"/>
      <c r="CP537" s="211"/>
      <c r="CQ537" s="211"/>
      <c r="CR537" s="211"/>
      <c r="CS537" s="187" t="s">
        <v>5547</v>
      </c>
      <c r="CT537" s="211"/>
      <c r="CU537" s="211"/>
      <c r="CV537" s="211"/>
      <c r="CW537" s="211"/>
      <c r="CX537" s="211"/>
      <c r="CY537" s="211"/>
      <c r="CZ537" s="211"/>
      <c r="DA537" s="211"/>
      <c r="DB537" s="211"/>
      <c r="DC537" s="211"/>
      <c r="DD537" s="211"/>
      <c r="DE537" s="211"/>
      <c r="DF537"/>
      <c r="DG537" s="73"/>
    </row>
    <row r="538" spans="33:111" ht="15.75" hidden="1" customHeight="1">
      <c r="AG538" s="73"/>
      <c r="AH538" s="209"/>
      <c r="AI538" s="209"/>
      <c r="AJ538" s="209"/>
      <c r="AK538" s="209"/>
      <c r="AL538" s="181" t="str">
        <f t="shared" si="16"/>
        <v/>
      </c>
      <c r="AM538" s="181" t="str">
        <f t="shared" si="17"/>
        <v/>
      </c>
      <c r="AN538"/>
      <c r="AO538" s="209"/>
      <c r="AP538" s="148">
        <v>536</v>
      </c>
      <c r="AQ538" s="210"/>
      <c r="AR538" s="210"/>
      <c r="AS538" s="210"/>
      <c r="AT538" s="210"/>
      <c r="AU538" s="210"/>
      <c r="AV538" s="210"/>
      <c r="AW538" s="210"/>
      <c r="AX538" s="210"/>
      <c r="AY538" s="210"/>
      <c r="AZ538" s="210"/>
      <c r="BA538" s="210"/>
      <c r="BB538" s="210"/>
      <c r="BC538" s="210"/>
      <c r="BD538" s="210"/>
      <c r="BE538" s="210"/>
      <c r="BF538" s="210"/>
      <c r="BG538" s="210"/>
      <c r="BH538" s="210"/>
      <c r="BI538" s="210"/>
      <c r="BJ538" s="185" t="s">
        <v>5548</v>
      </c>
      <c r="BK538" s="210"/>
      <c r="BL538" s="210"/>
      <c r="BM538" s="210"/>
      <c r="BN538" s="210"/>
      <c r="BO538" s="210"/>
      <c r="BP538" s="210"/>
      <c r="BQ538" s="210"/>
      <c r="BR538" s="210"/>
      <c r="BS538" s="210"/>
      <c r="BT538" s="210"/>
      <c r="BU538" s="210"/>
      <c r="BV538" s="210"/>
      <c r="BW538" s="209"/>
      <c r="BX538" s="209"/>
      <c r="BY538" s="209"/>
      <c r="BZ538" s="211"/>
      <c r="CA538" s="211"/>
      <c r="CB538" s="211"/>
      <c r="CC538" s="211"/>
      <c r="CD538" s="211"/>
      <c r="CE538" s="211"/>
      <c r="CF538" s="211"/>
      <c r="CG538" s="211"/>
      <c r="CH538" s="211"/>
      <c r="CI538" s="211"/>
      <c r="CJ538" s="211"/>
      <c r="CK538" s="211"/>
      <c r="CL538" s="211"/>
      <c r="CM538" s="211"/>
      <c r="CN538" s="211"/>
      <c r="CO538" s="211"/>
      <c r="CP538" s="211"/>
      <c r="CQ538" s="211"/>
      <c r="CR538" s="211"/>
      <c r="CS538" s="187" t="s">
        <v>5549</v>
      </c>
      <c r="CT538" s="211"/>
      <c r="CU538" s="211"/>
      <c r="CV538" s="211"/>
      <c r="CW538" s="211"/>
      <c r="CX538" s="211"/>
      <c r="CY538" s="211"/>
      <c r="CZ538" s="211"/>
      <c r="DA538" s="211"/>
      <c r="DB538" s="211"/>
      <c r="DC538" s="211"/>
      <c r="DD538" s="211"/>
      <c r="DE538" s="211"/>
      <c r="DF538"/>
      <c r="DG538" s="73"/>
    </row>
    <row r="539" spans="33:111" ht="15.75" hidden="1" customHeight="1">
      <c r="AG539" s="73"/>
      <c r="AH539" s="209"/>
      <c r="AI539" s="209"/>
      <c r="AJ539" s="209"/>
      <c r="AK539" s="209"/>
      <c r="AL539" s="181" t="str">
        <f t="shared" si="16"/>
        <v/>
      </c>
      <c r="AM539" s="181" t="str">
        <f t="shared" si="17"/>
        <v/>
      </c>
      <c r="AN539"/>
      <c r="AO539" s="209"/>
      <c r="AP539" s="148">
        <v>537</v>
      </c>
      <c r="AQ539" s="210"/>
      <c r="AR539" s="210"/>
      <c r="AS539" s="210"/>
      <c r="AT539" s="210"/>
      <c r="AU539" s="210"/>
      <c r="AV539" s="210"/>
      <c r="AW539" s="210"/>
      <c r="AX539" s="210"/>
      <c r="AY539" s="210"/>
      <c r="AZ539" s="210"/>
      <c r="BA539" s="210"/>
      <c r="BB539" s="210"/>
      <c r="BC539" s="210"/>
      <c r="BD539" s="210"/>
      <c r="BE539" s="210"/>
      <c r="BF539" s="210"/>
      <c r="BG539" s="210"/>
      <c r="BH539" s="210"/>
      <c r="BI539" s="210"/>
      <c r="BJ539" s="185" t="s">
        <v>5550</v>
      </c>
      <c r="BK539" s="210"/>
      <c r="BL539" s="210"/>
      <c r="BM539" s="210"/>
      <c r="BN539" s="210"/>
      <c r="BO539" s="210"/>
      <c r="BP539" s="210"/>
      <c r="BQ539" s="210"/>
      <c r="BR539" s="210"/>
      <c r="BS539" s="210"/>
      <c r="BT539" s="210"/>
      <c r="BU539" s="210"/>
      <c r="BV539" s="210"/>
      <c r="BW539" s="209"/>
      <c r="BX539" s="209"/>
      <c r="BY539" s="209"/>
      <c r="BZ539" s="211"/>
      <c r="CA539" s="211"/>
      <c r="CB539" s="211"/>
      <c r="CC539" s="211"/>
      <c r="CD539" s="211"/>
      <c r="CE539" s="211"/>
      <c r="CF539" s="211"/>
      <c r="CG539" s="211"/>
      <c r="CH539" s="211"/>
      <c r="CI539" s="211"/>
      <c r="CJ539" s="211"/>
      <c r="CK539" s="211"/>
      <c r="CL539" s="211"/>
      <c r="CM539" s="211"/>
      <c r="CN539" s="211"/>
      <c r="CO539" s="211"/>
      <c r="CP539" s="211"/>
      <c r="CQ539" s="211"/>
      <c r="CR539" s="211"/>
      <c r="CS539" s="187" t="s">
        <v>5551</v>
      </c>
      <c r="CT539" s="211"/>
      <c r="CU539" s="211"/>
      <c r="CV539" s="211"/>
      <c r="CW539" s="211"/>
      <c r="CX539" s="211"/>
      <c r="CY539" s="211"/>
      <c r="CZ539" s="211"/>
      <c r="DA539" s="211"/>
      <c r="DB539" s="211"/>
      <c r="DC539" s="211"/>
      <c r="DD539" s="211"/>
      <c r="DE539" s="211"/>
      <c r="DF539"/>
      <c r="DG539" s="73"/>
    </row>
    <row r="540" spans="33:111" ht="15.75" hidden="1" customHeight="1">
      <c r="AG540" s="73"/>
      <c r="AH540" s="209"/>
      <c r="AI540" s="209"/>
      <c r="AJ540" s="209"/>
      <c r="AK540" s="209"/>
      <c r="AL540" s="181" t="str">
        <f t="shared" si="16"/>
        <v/>
      </c>
      <c r="AM540" s="181" t="str">
        <f t="shared" si="17"/>
        <v/>
      </c>
      <c r="AN540"/>
      <c r="AO540" s="209"/>
      <c r="AP540" s="148">
        <v>538</v>
      </c>
      <c r="AQ540" s="210"/>
      <c r="AR540" s="210"/>
      <c r="AS540" s="210"/>
      <c r="AT540" s="210"/>
      <c r="AU540" s="210"/>
      <c r="AV540" s="210"/>
      <c r="AW540" s="210"/>
      <c r="AX540" s="210"/>
      <c r="AY540" s="210"/>
      <c r="AZ540" s="210"/>
      <c r="BA540" s="210"/>
      <c r="BB540" s="210"/>
      <c r="BC540" s="210"/>
      <c r="BD540" s="210"/>
      <c r="BE540" s="210"/>
      <c r="BF540" s="210"/>
      <c r="BG540" s="210"/>
      <c r="BH540" s="210"/>
      <c r="BI540" s="210"/>
      <c r="BJ540" s="185" t="s">
        <v>5552</v>
      </c>
      <c r="BK540" s="210"/>
      <c r="BL540" s="210"/>
      <c r="BM540" s="210"/>
      <c r="BN540" s="210"/>
      <c r="BO540" s="210"/>
      <c r="BP540" s="210"/>
      <c r="BQ540" s="210"/>
      <c r="BR540" s="210"/>
      <c r="BS540" s="210"/>
      <c r="BT540" s="210"/>
      <c r="BU540" s="210"/>
      <c r="BV540" s="210"/>
      <c r="BW540" s="209"/>
      <c r="BX540" s="209"/>
      <c r="BY540" s="209"/>
      <c r="BZ540" s="211"/>
      <c r="CA540" s="211"/>
      <c r="CB540" s="211"/>
      <c r="CC540" s="211"/>
      <c r="CD540" s="211"/>
      <c r="CE540" s="211"/>
      <c r="CF540" s="211"/>
      <c r="CG540" s="211"/>
      <c r="CH540" s="211"/>
      <c r="CI540" s="211"/>
      <c r="CJ540" s="211"/>
      <c r="CK540" s="211"/>
      <c r="CL540" s="211"/>
      <c r="CM540" s="211"/>
      <c r="CN540" s="211"/>
      <c r="CO540" s="211"/>
      <c r="CP540" s="211"/>
      <c r="CQ540" s="211"/>
      <c r="CR540" s="211"/>
      <c r="CS540" s="187" t="s">
        <v>5553</v>
      </c>
      <c r="CT540" s="211"/>
      <c r="CU540" s="211"/>
      <c r="CV540" s="211"/>
      <c r="CW540" s="211"/>
      <c r="CX540" s="211"/>
      <c r="CY540" s="211"/>
      <c r="CZ540" s="211"/>
      <c r="DA540" s="211"/>
      <c r="DB540" s="211"/>
      <c r="DC540" s="211"/>
      <c r="DD540" s="211"/>
      <c r="DE540" s="211"/>
      <c r="DF540"/>
      <c r="DG540" s="73"/>
    </row>
    <row r="541" spans="33:111" ht="15.75" hidden="1" customHeight="1">
      <c r="AG541" s="73"/>
      <c r="AH541" s="209"/>
      <c r="AI541" s="209"/>
      <c r="AJ541" s="209"/>
      <c r="AK541" s="209"/>
      <c r="AL541" s="181" t="str">
        <f t="shared" si="16"/>
        <v/>
      </c>
      <c r="AM541" s="181" t="str">
        <f t="shared" si="17"/>
        <v/>
      </c>
      <c r="AN541"/>
      <c r="AO541" s="209"/>
      <c r="AP541" s="148">
        <v>539</v>
      </c>
      <c r="AQ541" s="210"/>
      <c r="AR541" s="210"/>
      <c r="AS541" s="210"/>
      <c r="AT541" s="210"/>
      <c r="AU541" s="210"/>
      <c r="AV541" s="210"/>
      <c r="AW541" s="210"/>
      <c r="AX541" s="210"/>
      <c r="AY541" s="210"/>
      <c r="AZ541" s="210"/>
      <c r="BA541" s="210"/>
      <c r="BB541" s="210"/>
      <c r="BC541" s="210"/>
      <c r="BD541" s="210"/>
      <c r="BE541" s="210"/>
      <c r="BF541" s="210"/>
      <c r="BG541" s="210"/>
      <c r="BH541" s="210"/>
      <c r="BI541" s="210"/>
      <c r="BJ541" s="185" t="s">
        <v>5554</v>
      </c>
      <c r="BK541" s="210"/>
      <c r="BL541" s="210"/>
      <c r="BM541" s="210"/>
      <c r="BN541" s="210"/>
      <c r="BO541" s="210"/>
      <c r="BP541" s="210"/>
      <c r="BQ541" s="210"/>
      <c r="BR541" s="210"/>
      <c r="BS541" s="210"/>
      <c r="BT541" s="210"/>
      <c r="BU541" s="210"/>
      <c r="BV541" s="210"/>
      <c r="BW541" s="209"/>
      <c r="BX541" s="209"/>
      <c r="BY541" s="209"/>
      <c r="BZ541" s="211"/>
      <c r="CA541" s="211"/>
      <c r="CB541" s="211"/>
      <c r="CC541" s="211"/>
      <c r="CD541" s="211"/>
      <c r="CE541" s="211"/>
      <c r="CF541" s="211"/>
      <c r="CG541" s="211"/>
      <c r="CH541" s="211"/>
      <c r="CI541" s="211"/>
      <c r="CJ541" s="211"/>
      <c r="CK541" s="211"/>
      <c r="CL541" s="211"/>
      <c r="CM541" s="211"/>
      <c r="CN541" s="211"/>
      <c r="CO541" s="211"/>
      <c r="CP541" s="211"/>
      <c r="CQ541" s="211"/>
      <c r="CR541" s="211"/>
      <c r="CS541" s="187" t="s">
        <v>5555</v>
      </c>
      <c r="CT541" s="211"/>
      <c r="CU541" s="211"/>
      <c r="CV541" s="211"/>
      <c r="CW541" s="211"/>
      <c r="CX541" s="211"/>
      <c r="CY541" s="211"/>
      <c r="CZ541" s="211"/>
      <c r="DA541" s="211"/>
      <c r="DB541" s="211"/>
      <c r="DC541" s="211"/>
      <c r="DD541" s="211"/>
      <c r="DE541" s="211"/>
      <c r="DF541"/>
      <c r="DG541" s="73"/>
    </row>
    <row r="542" spans="33:111" ht="15.75" hidden="1" customHeight="1">
      <c r="AG542" s="73"/>
      <c r="AH542" s="209"/>
      <c r="AI542" s="209"/>
      <c r="AJ542" s="209"/>
      <c r="AK542" s="209"/>
      <c r="AL542" s="181" t="str">
        <f t="shared" si="16"/>
        <v/>
      </c>
      <c r="AM542" s="181" t="str">
        <f t="shared" si="17"/>
        <v/>
      </c>
      <c r="AN542"/>
      <c r="AO542" s="209"/>
      <c r="AP542" s="148">
        <v>540</v>
      </c>
      <c r="AQ542" s="210"/>
      <c r="AR542" s="210"/>
      <c r="AS542" s="210"/>
      <c r="AT542" s="210"/>
      <c r="AU542" s="210"/>
      <c r="AV542" s="210"/>
      <c r="AW542" s="210"/>
      <c r="AX542" s="210"/>
      <c r="AY542" s="210"/>
      <c r="AZ542" s="210"/>
      <c r="BA542" s="210"/>
      <c r="BB542" s="210"/>
      <c r="BC542" s="210"/>
      <c r="BD542" s="210"/>
      <c r="BE542" s="210"/>
      <c r="BF542" s="210"/>
      <c r="BG542" s="210"/>
      <c r="BH542" s="210"/>
      <c r="BI542" s="210"/>
      <c r="BJ542" s="185" t="s">
        <v>5556</v>
      </c>
      <c r="BK542" s="210"/>
      <c r="BL542" s="210"/>
      <c r="BM542" s="210"/>
      <c r="BN542" s="210"/>
      <c r="BO542" s="210"/>
      <c r="BP542" s="210"/>
      <c r="BQ542" s="210"/>
      <c r="BR542" s="210"/>
      <c r="BS542" s="210"/>
      <c r="BT542" s="210"/>
      <c r="BU542" s="210"/>
      <c r="BV542" s="210"/>
      <c r="BW542" s="209"/>
      <c r="BX542" s="209"/>
      <c r="BY542" s="209"/>
      <c r="BZ542" s="211"/>
      <c r="CA542" s="211"/>
      <c r="CB542" s="211"/>
      <c r="CC542" s="211"/>
      <c r="CD542" s="211"/>
      <c r="CE542" s="211"/>
      <c r="CF542" s="211"/>
      <c r="CG542" s="211"/>
      <c r="CH542" s="211"/>
      <c r="CI542" s="211"/>
      <c r="CJ542" s="211"/>
      <c r="CK542" s="211"/>
      <c r="CL542" s="211"/>
      <c r="CM542" s="211"/>
      <c r="CN542" s="211"/>
      <c r="CO542" s="211"/>
      <c r="CP542" s="211"/>
      <c r="CQ542" s="211"/>
      <c r="CR542" s="211"/>
      <c r="CS542" s="187" t="s">
        <v>5557</v>
      </c>
      <c r="CT542" s="211"/>
      <c r="CU542" s="211"/>
      <c r="CV542" s="211"/>
      <c r="CW542" s="211"/>
      <c r="CX542" s="211"/>
      <c r="CY542" s="211"/>
      <c r="CZ542" s="211"/>
      <c r="DA542" s="211"/>
      <c r="DB542" s="211"/>
      <c r="DC542" s="211"/>
      <c r="DD542" s="211"/>
      <c r="DE542" s="211"/>
      <c r="DF542"/>
      <c r="DG542" s="73"/>
    </row>
    <row r="543" spans="33:111" ht="15.75" hidden="1" customHeight="1">
      <c r="AG543" s="73"/>
      <c r="AH543" s="209"/>
      <c r="AI543" s="209"/>
      <c r="AJ543" s="209"/>
      <c r="AK543" s="209"/>
      <c r="AL543" s="181" t="str">
        <f t="shared" si="16"/>
        <v/>
      </c>
      <c r="AM543" s="181" t="str">
        <f t="shared" si="17"/>
        <v/>
      </c>
      <c r="AN543"/>
      <c r="AO543" s="209"/>
      <c r="AP543" s="148">
        <v>541</v>
      </c>
      <c r="AQ543" s="210"/>
      <c r="AR543" s="210"/>
      <c r="AS543" s="210"/>
      <c r="AT543" s="210"/>
      <c r="AU543" s="210"/>
      <c r="AV543" s="210"/>
      <c r="AW543" s="210"/>
      <c r="AX543" s="210"/>
      <c r="AY543" s="210"/>
      <c r="AZ543" s="210"/>
      <c r="BA543" s="210"/>
      <c r="BB543" s="210"/>
      <c r="BC543" s="210"/>
      <c r="BD543" s="210"/>
      <c r="BE543" s="210"/>
      <c r="BF543" s="210"/>
      <c r="BG543" s="210"/>
      <c r="BH543" s="210"/>
      <c r="BI543" s="210"/>
      <c r="BJ543" s="185" t="s">
        <v>5558</v>
      </c>
      <c r="BK543" s="210"/>
      <c r="BL543" s="210"/>
      <c r="BM543" s="210"/>
      <c r="BN543" s="210"/>
      <c r="BO543" s="210"/>
      <c r="BP543" s="210"/>
      <c r="BQ543" s="210"/>
      <c r="BR543" s="210"/>
      <c r="BS543" s="210"/>
      <c r="BT543" s="210"/>
      <c r="BU543" s="210"/>
      <c r="BV543" s="210"/>
      <c r="BW543" s="209"/>
      <c r="BX543" s="209"/>
      <c r="BY543" s="209"/>
      <c r="BZ543" s="211"/>
      <c r="CA543" s="211"/>
      <c r="CB543" s="211"/>
      <c r="CC543" s="211"/>
      <c r="CD543" s="211"/>
      <c r="CE543" s="211"/>
      <c r="CF543" s="211"/>
      <c r="CG543" s="211"/>
      <c r="CH543" s="211"/>
      <c r="CI543" s="211"/>
      <c r="CJ543" s="211"/>
      <c r="CK543" s="211"/>
      <c r="CL543" s="211"/>
      <c r="CM543" s="211"/>
      <c r="CN543" s="211"/>
      <c r="CO543" s="211"/>
      <c r="CP543" s="211"/>
      <c r="CQ543" s="211"/>
      <c r="CR543" s="211"/>
      <c r="CS543" s="187" t="s">
        <v>5559</v>
      </c>
      <c r="CT543" s="211"/>
      <c r="CU543" s="211"/>
      <c r="CV543" s="211"/>
      <c r="CW543" s="211"/>
      <c r="CX543" s="211"/>
      <c r="CY543" s="211"/>
      <c r="CZ543" s="211"/>
      <c r="DA543" s="211"/>
      <c r="DB543" s="211"/>
      <c r="DC543" s="211"/>
      <c r="DD543" s="211"/>
      <c r="DE543" s="211"/>
      <c r="DF543"/>
      <c r="DG543" s="73"/>
    </row>
    <row r="544" spans="33:111" ht="15.75" hidden="1" customHeight="1">
      <c r="AG544" s="73"/>
      <c r="AH544" s="209"/>
      <c r="AI544" s="209"/>
      <c r="AJ544" s="209"/>
      <c r="AK544" s="209"/>
      <c r="AL544" s="181" t="str">
        <f t="shared" si="16"/>
        <v/>
      </c>
      <c r="AM544" s="181" t="str">
        <f t="shared" si="17"/>
        <v/>
      </c>
      <c r="AN544"/>
      <c r="AO544" s="209"/>
      <c r="AP544" s="148">
        <v>542</v>
      </c>
      <c r="AQ544" s="210"/>
      <c r="AR544" s="210"/>
      <c r="AS544" s="210"/>
      <c r="AT544" s="210"/>
      <c r="AU544" s="210"/>
      <c r="AV544" s="210"/>
      <c r="AW544" s="210"/>
      <c r="AX544" s="210"/>
      <c r="AY544" s="210"/>
      <c r="AZ544" s="210"/>
      <c r="BA544" s="210"/>
      <c r="BB544" s="210"/>
      <c r="BC544" s="210"/>
      <c r="BD544" s="210"/>
      <c r="BE544" s="210"/>
      <c r="BF544" s="210"/>
      <c r="BG544" s="210"/>
      <c r="BH544" s="210"/>
      <c r="BI544" s="210"/>
      <c r="BJ544" s="185" t="s">
        <v>5560</v>
      </c>
      <c r="BK544" s="210"/>
      <c r="BL544" s="210"/>
      <c r="BM544" s="210"/>
      <c r="BN544" s="210"/>
      <c r="BO544" s="210"/>
      <c r="BP544" s="210"/>
      <c r="BQ544" s="210"/>
      <c r="BR544" s="210"/>
      <c r="BS544" s="210"/>
      <c r="BT544" s="210"/>
      <c r="BU544" s="210"/>
      <c r="BV544" s="210"/>
      <c r="BW544" s="209"/>
      <c r="BX544" s="209"/>
      <c r="BY544" s="209"/>
      <c r="BZ544" s="211"/>
      <c r="CA544" s="211"/>
      <c r="CB544" s="211"/>
      <c r="CC544" s="211"/>
      <c r="CD544" s="211"/>
      <c r="CE544" s="211"/>
      <c r="CF544" s="211"/>
      <c r="CG544" s="211"/>
      <c r="CH544" s="211"/>
      <c r="CI544" s="211"/>
      <c r="CJ544" s="211"/>
      <c r="CK544" s="211"/>
      <c r="CL544" s="211"/>
      <c r="CM544" s="211"/>
      <c r="CN544" s="211"/>
      <c r="CO544" s="211"/>
      <c r="CP544" s="211"/>
      <c r="CQ544" s="211"/>
      <c r="CR544" s="211"/>
      <c r="CS544" s="187" t="s">
        <v>5561</v>
      </c>
      <c r="CT544" s="211"/>
      <c r="CU544" s="211"/>
      <c r="CV544" s="211"/>
      <c r="CW544" s="211"/>
      <c r="CX544" s="211"/>
      <c r="CY544" s="211"/>
      <c r="CZ544" s="211"/>
      <c r="DA544" s="211"/>
      <c r="DB544" s="211"/>
      <c r="DC544" s="211"/>
      <c r="DD544" s="211"/>
      <c r="DE544" s="211"/>
      <c r="DF544"/>
      <c r="DG544" s="73"/>
    </row>
    <row r="545" spans="33:111" ht="15.75" hidden="1" customHeight="1">
      <c r="AG545" s="73"/>
      <c r="AH545" s="209"/>
      <c r="AI545" s="209"/>
      <c r="AJ545" s="209"/>
      <c r="AK545" s="209"/>
      <c r="AL545" s="181" t="str">
        <f t="shared" si="16"/>
        <v/>
      </c>
      <c r="AM545" s="181" t="str">
        <f t="shared" si="17"/>
        <v/>
      </c>
      <c r="AN545"/>
      <c r="AO545" s="209"/>
      <c r="AP545" s="148">
        <v>543</v>
      </c>
      <c r="AQ545" s="210"/>
      <c r="AR545" s="210"/>
      <c r="AS545" s="210"/>
      <c r="AT545" s="210"/>
      <c r="AU545" s="210"/>
      <c r="AV545" s="210"/>
      <c r="AW545" s="210"/>
      <c r="AX545" s="210"/>
      <c r="AY545" s="210"/>
      <c r="AZ545" s="210"/>
      <c r="BA545" s="210"/>
      <c r="BB545" s="210"/>
      <c r="BC545" s="210"/>
      <c r="BD545" s="210"/>
      <c r="BE545" s="210"/>
      <c r="BF545" s="210"/>
      <c r="BG545" s="210"/>
      <c r="BH545" s="210"/>
      <c r="BI545" s="210"/>
      <c r="BJ545" s="185" t="s">
        <v>5562</v>
      </c>
      <c r="BK545" s="210"/>
      <c r="BL545" s="210"/>
      <c r="BM545" s="210"/>
      <c r="BN545" s="210"/>
      <c r="BO545" s="210"/>
      <c r="BP545" s="210"/>
      <c r="BQ545" s="210"/>
      <c r="BR545" s="210"/>
      <c r="BS545" s="210"/>
      <c r="BT545" s="210"/>
      <c r="BU545" s="210"/>
      <c r="BV545" s="210"/>
      <c r="BW545" s="209"/>
      <c r="BX545" s="209"/>
      <c r="BY545" s="209"/>
      <c r="BZ545" s="211"/>
      <c r="CA545" s="211"/>
      <c r="CB545" s="211"/>
      <c r="CC545" s="211"/>
      <c r="CD545" s="211"/>
      <c r="CE545" s="211"/>
      <c r="CF545" s="211"/>
      <c r="CG545" s="211"/>
      <c r="CH545" s="211"/>
      <c r="CI545" s="211"/>
      <c r="CJ545" s="211"/>
      <c r="CK545" s="211"/>
      <c r="CL545" s="211"/>
      <c r="CM545" s="211"/>
      <c r="CN545" s="211"/>
      <c r="CO545" s="211"/>
      <c r="CP545" s="211"/>
      <c r="CQ545" s="211"/>
      <c r="CR545" s="211"/>
      <c r="CS545" s="187" t="s">
        <v>5563</v>
      </c>
      <c r="CT545" s="211"/>
      <c r="CU545" s="211"/>
      <c r="CV545" s="211"/>
      <c r="CW545" s="211"/>
      <c r="CX545" s="211"/>
      <c r="CY545" s="211"/>
      <c r="CZ545" s="211"/>
      <c r="DA545" s="211"/>
      <c r="DB545" s="211"/>
      <c r="DC545" s="211"/>
      <c r="DD545" s="211"/>
      <c r="DE545" s="211"/>
      <c r="DF545"/>
      <c r="DG545" s="73"/>
    </row>
    <row r="546" spans="33:111" ht="15.75" hidden="1" customHeight="1">
      <c r="AG546" s="73"/>
      <c r="AH546" s="209"/>
      <c r="AI546" s="209"/>
      <c r="AJ546" s="209"/>
      <c r="AK546" s="209"/>
      <c r="AL546" s="181" t="str">
        <f t="shared" si="16"/>
        <v/>
      </c>
      <c r="AM546" s="181" t="str">
        <f t="shared" si="17"/>
        <v/>
      </c>
      <c r="AN546"/>
      <c r="AO546" s="209"/>
      <c r="AP546" s="148">
        <v>544</v>
      </c>
      <c r="AQ546" s="210"/>
      <c r="AR546" s="210"/>
      <c r="AS546" s="210"/>
      <c r="AT546" s="210"/>
      <c r="AU546" s="210"/>
      <c r="AV546" s="210"/>
      <c r="AW546" s="210"/>
      <c r="AX546" s="210"/>
      <c r="AY546" s="210"/>
      <c r="AZ546" s="210"/>
      <c r="BA546" s="210"/>
      <c r="BB546" s="210"/>
      <c r="BC546" s="210"/>
      <c r="BD546" s="210"/>
      <c r="BE546" s="210"/>
      <c r="BF546" s="210"/>
      <c r="BG546" s="210"/>
      <c r="BH546" s="210"/>
      <c r="BI546" s="210"/>
      <c r="BJ546" s="185" t="s">
        <v>5564</v>
      </c>
      <c r="BK546" s="210"/>
      <c r="BL546" s="210"/>
      <c r="BM546" s="210"/>
      <c r="BN546" s="210"/>
      <c r="BO546" s="210"/>
      <c r="BP546" s="210"/>
      <c r="BQ546" s="210"/>
      <c r="BR546" s="210"/>
      <c r="BS546" s="210"/>
      <c r="BT546" s="210"/>
      <c r="BU546" s="210"/>
      <c r="BV546" s="210"/>
      <c r="BW546" s="209"/>
      <c r="BX546" s="209"/>
      <c r="BY546" s="209"/>
      <c r="BZ546" s="211"/>
      <c r="CA546" s="211"/>
      <c r="CB546" s="211"/>
      <c r="CC546" s="211"/>
      <c r="CD546" s="211"/>
      <c r="CE546" s="211"/>
      <c r="CF546" s="211"/>
      <c r="CG546" s="211"/>
      <c r="CH546" s="211"/>
      <c r="CI546" s="211"/>
      <c r="CJ546" s="211"/>
      <c r="CK546" s="211"/>
      <c r="CL546" s="211"/>
      <c r="CM546" s="211"/>
      <c r="CN546" s="211"/>
      <c r="CO546" s="211"/>
      <c r="CP546" s="211"/>
      <c r="CQ546" s="211"/>
      <c r="CR546" s="211"/>
      <c r="CS546" s="187" t="s">
        <v>5565</v>
      </c>
      <c r="CT546" s="211"/>
      <c r="CU546" s="211"/>
      <c r="CV546" s="211"/>
      <c r="CW546" s="211"/>
      <c r="CX546" s="211"/>
      <c r="CY546" s="211"/>
      <c r="CZ546" s="211"/>
      <c r="DA546" s="211"/>
      <c r="DB546" s="211"/>
      <c r="DC546" s="211"/>
      <c r="DD546" s="211"/>
      <c r="DE546" s="211"/>
      <c r="DF546"/>
      <c r="DG546" s="73"/>
    </row>
    <row r="547" spans="33:111" ht="15.75" hidden="1" customHeight="1">
      <c r="AG547" s="73"/>
      <c r="AH547" s="209"/>
      <c r="AI547" s="209"/>
      <c r="AJ547" s="209"/>
      <c r="AK547" s="209"/>
      <c r="AL547" s="181" t="str">
        <f t="shared" si="16"/>
        <v/>
      </c>
      <c r="AM547" s="181" t="str">
        <f t="shared" si="17"/>
        <v/>
      </c>
      <c r="AN547"/>
      <c r="AO547" s="209"/>
      <c r="AP547" s="148">
        <v>545</v>
      </c>
      <c r="AQ547" s="210"/>
      <c r="AR547" s="210"/>
      <c r="AS547" s="210"/>
      <c r="AT547" s="210"/>
      <c r="AU547" s="210"/>
      <c r="AV547" s="210"/>
      <c r="AW547" s="210"/>
      <c r="AX547" s="210"/>
      <c r="AY547" s="210"/>
      <c r="AZ547" s="210"/>
      <c r="BA547" s="210"/>
      <c r="BB547" s="210"/>
      <c r="BC547" s="210"/>
      <c r="BD547" s="210"/>
      <c r="BE547" s="210"/>
      <c r="BF547" s="210"/>
      <c r="BG547" s="210"/>
      <c r="BH547" s="210"/>
      <c r="BI547" s="210"/>
      <c r="BJ547" s="185" t="s">
        <v>5566</v>
      </c>
      <c r="BK547" s="210"/>
      <c r="BL547" s="210"/>
      <c r="BM547" s="210"/>
      <c r="BN547" s="210"/>
      <c r="BO547" s="210"/>
      <c r="BP547" s="210"/>
      <c r="BQ547" s="210"/>
      <c r="BR547" s="210"/>
      <c r="BS547" s="210"/>
      <c r="BT547" s="210"/>
      <c r="BU547" s="210"/>
      <c r="BV547" s="210"/>
      <c r="BW547" s="209"/>
      <c r="BX547" s="209"/>
      <c r="BY547" s="209"/>
      <c r="BZ547" s="211"/>
      <c r="CA547" s="211"/>
      <c r="CB547" s="211"/>
      <c r="CC547" s="211"/>
      <c r="CD547" s="211"/>
      <c r="CE547" s="211"/>
      <c r="CF547" s="211"/>
      <c r="CG547" s="211"/>
      <c r="CH547" s="211"/>
      <c r="CI547" s="211"/>
      <c r="CJ547" s="211"/>
      <c r="CK547" s="211"/>
      <c r="CL547" s="211"/>
      <c r="CM547" s="211"/>
      <c r="CN547" s="211"/>
      <c r="CO547" s="211"/>
      <c r="CP547" s="211"/>
      <c r="CQ547" s="211"/>
      <c r="CR547" s="211"/>
      <c r="CS547" s="187" t="s">
        <v>5567</v>
      </c>
      <c r="CT547" s="211"/>
      <c r="CU547" s="211"/>
      <c r="CV547" s="211"/>
      <c r="CW547" s="211"/>
      <c r="CX547" s="211"/>
      <c r="CY547" s="211"/>
      <c r="CZ547" s="211"/>
      <c r="DA547" s="211"/>
      <c r="DB547" s="211"/>
      <c r="DC547" s="211"/>
      <c r="DD547" s="211"/>
      <c r="DE547" s="211"/>
      <c r="DF547"/>
      <c r="DG547" s="73"/>
    </row>
    <row r="548" spans="33:111" ht="15.75" hidden="1" customHeight="1">
      <c r="AG548" s="73"/>
      <c r="AH548" s="209"/>
      <c r="AI548" s="209"/>
      <c r="AJ548" s="209"/>
      <c r="AK548" s="209"/>
      <c r="AL548" s="181" t="str">
        <f t="shared" si="16"/>
        <v/>
      </c>
      <c r="AM548" s="181" t="str">
        <f t="shared" si="17"/>
        <v/>
      </c>
      <c r="AN548"/>
      <c r="AO548" s="209"/>
      <c r="AP548" s="148">
        <v>546</v>
      </c>
      <c r="AQ548" s="210"/>
      <c r="AR548" s="210"/>
      <c r="AS548" s="210"/>
      <c r="AT548" s="210"/>
      <c r="AU548" s="210"/>
      <c r="AV548" s="210"/>
      <c r="AW548" s="210"/>
      <c r="AX548" s="210"/>
      <c r="AY548" s="210"/>
      <c r="AZ548" s="210"/>
      <c r="BA548" s="210"/>
      <c r="BB548" s="210"/>
      <c r="BC548" s="210"/>
      <c r="BD548" s="210"/>
      <c r="BE548" s="210"/>
      <c r="BF548" s="210"/>
      <c r="BG548" s="210"/>
      <c r="BH548" s="210"/>
      <c r="BI548" s="210"/>
      <c r="BJ548" s="185" t="s">
        <v>5568</v>
      </c>
      <c r="BK548" s="210"/>
      <c r="BL548" s="210"/>
      <c r="BM548" s="210"/>
      <c r="BN548" s="210"/>
      <c r="BO548" s="210"/>
      <c r="BP548" s="210"/>
      <c r="BQ548" s="210"/>
      <c r="BR548" s="210"/>
      <c r="BS548" s="210"/>
      <c r="BT548" s="210"/>
      <c r="BU548" s="210"/>
      <c r="BV548" s="210"/>
      <c r="BW548" s="209"/>
      <c r="BX548" s="209"/>
      <c r="BY548" s="209"/>
      <c r="BZ548" s="211"/>
      <c r="CA548" s="211"/>
      <c r="CB548" s="211"/>
      <c r="CC548" s="211"/>
      <c r="CD548" s="211"/>
      <c r="CE548" s="211"/>
      <c r="CF548" s="211"/>
      <c r="CG548" s="211"/>
      <c r="CH548" s="211"/>
      <c r="CI548" s="211"/>
      <c r="CJ548" s="211"/>
      <c r="CK548" s="211"/>
      <c r="CL548" s="211"/>
      <c r="CM548" s="211"/>
      <c r="CN548" s="211"/>
      <c r="CO548" s="211"/>
      <c r="CP548" s="211"/>
      <c r="CQ548" s="211"/>
      <c r="CR548" s="211"/>
      <c r="CS548" s="187" t="s">
        <v>5569</v>
      </c>
      <c r="CT548" s="211"/>
      <c r="CU548" s="211"/>
      <c r="CV548" s="211"/>
      <c r="CW548" s="211"/>
      <c r="CX548" s="211"/>
      <c r="CY548" s="211"/>
      <c r="CZ548" s="211"/>
      <c r="DA548" s="211"/>
      <c r="DB548" s="211"/>
      <c r="DC548" s="211"/>
      <c r="DD548" s="211"/>
      <c r="DE548" s="211"/>
      <c r="DF548"/>
      <c r="DG548" s="73"/>
    </row>
    <row r="549" spans="33:111" ht="15.75" hidden="1" customHeight="1">
      <c r="AG549" s="73"/>
      <c r="AH549" s="209"/>
      <c r="AI549" s="209"/>
      <c r="AJ549" s="209"/>
      <c r="AK549" s="209"/>
      <c r="AL549" s="181" t="str">
        <f t="shared" si="16"/>
        <v/>
      </c>
      <c r="AM549" s="181" t="str">
        <f t="shared" si="17"/>
        <v/>
      </c>
      <c r="AN549"/>
      <c r="AO549" s="209"/>
      <c r="AP549" s="148">
        <v>547</v>
      </c>
      <c r="AQ549" s="210"/>
      <c r="AR549" s="210"/>
      <c r="AS549" s="210"/>
      <c r="AT549" s="210"/>
      <c r="AU549" s="210"/>
      <c r="AV549" s="210"/>
      <c r="AW549" s="210"/>
      <c r="AX549" s="210"/>
      <c r="AY549" s="210"/>
      <c r="AZ549" s="210"/>
      <c r="BA549" s="210"/>
      <c r="BB549" s="210"/>
      <c r="BC549" s="210"/>
      <c r="BD549" s="210"/>
      <c r="BE549" s="210"/>
      <c r="BF549" s="210"/>
      <c r="BG549" s="210"/>
      <c r="BH549" s="210"/>
      <c r="BI549" s="210"/>
      <c r="BJ549" s="185" t="s">
        <v>5570</v>
      </c>
      <c r="BK549" s="210"/>
      <c r="BL549" s="210"/>
      <c r="BM549" s="210"/>
      <c r="BN549" s="210"/>
      <c r="BO549" s="210"/>
      <c r="BP549" s="210"/>
      <c r="BQ549" s="210"/>
      <c r="BR549" s="210"/>
      <c r="BS549" s="210"/>
      <c r="BT549" s="210"/>
      <c r="BU549" s="210"/>
      <c r="BV549" s="210"/>
      <c r="BW549" s="209"/>
      <c r="BX549" s="209"/>
      <c r="BY549" s="209"/>
      <c r="BZ549" s="211"/>
      <c r="CA549" s="211"/>
      <c r="CB549" s="211"/>
      <c r="CC549" s="211"/>
      <c r="CD549" s="211"/>
      <c r="CE549" s="211"/>
      <c r="CF549" s="211"/>
      <c r="CG549" s="211"/>
      <c r="CH549" s="211"/>
      <c r="CI549" s="211"/>
      <c r="CJ549" s="211"/>
      <c r="CK549" s="211"/>
      <c r="CL549" s="211"/>
      <c r="CM549" s="211"/>
      <c r="CN549" s="211"/>
      <c r="CO549" s="211"/>
      <c r="CP549" s="211"/>
      <c r="CQ549" s="211"/>
      <c r="CR549" s="211"/>
      <c r="CS549" s="187" t="s">
        <v>5571</v>
      </c>
      <c r="CT549" s="211"/>
      <c r="CU549" s="211"/>
      <c r="CV549" s="211"/>
      <c r="CW549" s="211"/>
      <c r="CX549" s="211"/>
      <c r="CY549" s="211"/>
      <c r="CZ549" s="211"/>
      <c r="DA549" s="211"/>
      <c r="DB549" s="211"/>
      <c r="DC549" s="211"/>
      <c r="DD549" s="211"/>
      <c r="DE549" s="211"/>
      <c r="DF549"/>
      <c r="DG549" s="73"/>
    </row>
    <row r="550" spans="33:111" ht="15.75" hidden="1" customHeight="1">
      <c r="AG550" s="73"/>
      <c r="AH550" s="209"/>
      <c r="AI550" s="209"/>
      <c r="AJ550" s="209"/>
      <c r="AK550" s="209"/>
      <c r="AL550" s="181" t="str">
        <f t="shared" si="16"/>
        <v/>
      </c>
      <c r="AM550" s="181" t="str">
        <f t="shared" si="17"/>
        <v/>
      </c>
      <c r="AN550"/>
      <c r="AO550" s="209"/>
      <c r="AP550" s="148">
        <v>548</v>
      </c>
      <c r="AQ550" s="210"/>
      <c r="AR550" s="210"/>
      <c r="AS550" s="210"/>
      <c r="AT550" s="210"/>
      <c r="AU550" s="210"/>
      <c r="AV550" s="210"/>
      <c r="AW550" s="210"/>
      <c r="AX550" s="210"/>
      <c r="AY550" s="210"/>
      <c r="AZ550" s="210"/>
      <c r="BA550" s="210"/>
      <c r="BB550" s="210"/>
      <c r="BC550" s="210"/>
      <c r="BD550" s="210"/>
      <c r="BE550" s="210"/>
      <c r="BF550" s="210"/>
      <c r="BG550" s="210"/>
      <c r="BH550" s="210"/>
      <c r="BI550" s="210"/>
      <c r="BJ550" s="185" t="s">
        <v>5572</v>
      </c>
      <c r="BK550" s="210"/>
      <c r="BL550" s="210"/>
      <c r="BM550" s="210"/>
      <c r="BN550" s="210"/>
      <c r="BO550" s="210"/>
      <c r="BP550" s="210"/>
      <c r="BQ550" s="210"/>
      <c r="BR550" s="210"/>
      <c r="BS550" s="210"/>
      <c r="BT550" s="210"/>
      <c r="BU550" s="210"/>
      <c r="BV550" s="210"/>
      <c r="BW550" s="209"/>
      <c r="BX550" s="209"/>
      <c r="BY550" s="209"/>
      <c r="BZ550" s="211"/>
      <c r="CA550" s="211"/>
      <c r="CB550" s="211"/>
      <c r="CC550" s="211"/>
      <c r="CD550" s="211"/>
      <c r="CE550" s="211"/>
      <c r="CF550" s="211"/>
      <c r="CG550" s="211"/>
      <c r="CH550" s="211"/>
      <c r="CI550" s="211"/>
      <c r="CJ550" s="211"/>
      <c r="CK550" s="211"/>
      <c r="CL550" s="211"/>
      <c r="CM550" s="211"/>
      <c r="CN550" s="211"/>
      <c r="CO550" s="211"/>
      <c r="CP550" s="211"/>
      <c r="CQ550" s="211"/>
      <c r="CR550" s="211"/>
      <c r="CS550" s="187" t="s">
        <v>5573</v>
      </c>
      <c r="CT550" s="211"/>
      <c r="CU550" s="211"/>
      <c r="CV550" s="211"/>
      <c r="CW550" s="211"/>
      <c r="CX550" s="211"/>
      <c r="CY550" s="211"/>
      <c r="CZ550" s="211"/>
      <c r="DA550" s="211"/>
      <c r="DB550" s="211"/>
      <c r="DC550" s="211"/>
      <c r="DD550" s="211"/>
      <c r="DE550" s="211"/>
      <c r="DF550"/>
      <c r="DG550" s="73"/>
    </row>
    <row r="551" spans="33:111" ht="15.75" hidden="1" customHeight="1">
      <c r="AG551" s="73"/>
      <c r="AH551" s="209"/>
      <c r="AI551" s="209"/>
      <c r="AJ551" s="209"/>
      <c r="AK551" s="209"/>
      <c r="AL551" s="181" t="str">
        <f t="shared" si="16"/>
        <v/>
      </c>
      <c r="AM551" s="181" t="str">
        <f t="shared" si="17"/>
        <v/>
      </c>
      <c r="AN551"/>
      <c r="AO551" s="209"/>
      <c r="AP551" s="148">
        <v>549</v>
      </c>
      <c r="AQ551" s="210"/>
      <c r="AR551" s="210"/>
      <c r="AS551" s="210"/>
      <c r="AT551" s="210"/>
      <c r="AU551" s="210"/>
      <c r="AV551" s="210"/>
      <c r="AW551" s="210"/>
      <c r="AX551" s="210"/>
      <c r="AY551" s="210"/>
      <c r="AZ551" s="210"/>
      <c r="BA551" s="210"/>
      <c r="BB551" s="210"/>
      <c r="BC551" s="210"/>
      <c r="BD551" s="210"/>
      <c r="BE551" s="210"/>
      <c r="BF551" s="210"/>
      <c r="BG551" s="210"/>
      <c r="BH551" s="210"/>
      <c r="BI551" s="210"/>
      <c r="BJ551" s="185" t="s">
        <v>5574</v>
      </c>
      <c r="BK551" s="210"/>
      <c r="BL551" s="210"/>
      <c r="BM551" s="210"/>
      <c r="BN551" s="210"/>
      <c r="BO551" s="210"/>
      <c r="BP551" s="210"/>
      <c r="BQ551" s="210"/>
      <c r="BR551" s="210"/>
      <c r="BS551" s="210"/>
      <c r="BT551" s="210"/>
      <c r="BU551" s="210"/>
      <c r="BV551" s="210"/>
      <c r="BW551" s="209"/>
      <c r="BX551" s="209"/>
      <c r="BY551" s="209"/>
      <c r="BZ551" s="211"/>
      <c r="CA551" s="211"/>
      <c r="CB551" s="211"/>
      <c r="CC551" s="211"/>
      <c r="CD551" s="211"/>
      <c r="CE551" s="211"/>
      <c r="CF551" s="211"/>
      <c r="CG551" s="211"/>
      <c r="CH551" s="211"/>
      <c r="CI551" s="211"/>
      <c r="CJ551" s="211"/>
      <c r="CK551" s="211"/>
      <c r="CL551" s="211"/>
      <c r="CM551" s="211"/>
      <c r="CN551" s="211"/>
      <c r="CO551" s="211"/>
      <c r="CP551" s="211"/>
      <c r="CQ551" s="211"/>
      <c r="CR551" s="211"/>
      <c r="CS551" s="187" t="s">
        <v>5575</v>
      </c>
      <c r="CT551" s="211"/>
      <c r="CU551" s="211"/>
      <c r="CV551" s="211"/>
      <c r="CW551" s="211"/>
      <c r="CX551" s="211"/>
      <c r="CY551" s="211"/>
      <c r="CZ551" s="211"/>
      <c r="DA551" s="211"/>
      <c r="DB551" s="211"/>
      <c r="DC551" s="211"/>
      <c r="DD551" s="211"/>
      <c r="DE551" s="211"/>
      <c r="DF551"/>
      <c r="DG551" s="73"/>
    </row>
    <row r="552" spans="33:111" ht="15.75" hidden="1" customHeight="1">
      <c r="AG552" s="73"/>
      <c r="AH552" s="209"/>
      <c r="AI552" s="209"/>
      <c r="AJ552" s="209"/>
      <c r="AK552" s="209"/>
      <c r="AL552" s="181" t="str">
        <f t="shared" si="16"/>
        <v/>
      </c>
      <c r="AM552" s="181" t="str">
        <f t="shared" si="17"/>
        <v/>
      </c>
      <c r="AN552"/>
      <c r="AO552" s="209"/>
      <c r="AP552" s="148">
        <v>550</v>
      </c>
      <c r="AQ552" s="210"/>
      <c r="AR552" s="210"/>
      <c r="AS552" s="210"/>
      <c r="AT552" s="210"/>
      <c r="AU552" s="210"/>
      <c r="AV552" s="210"/>
      <c r="AW552" s="210"/>
      <c r="AX552" s="210"/>
      <c r="AY552" s="210"/>
      <c r="AZ552" s="210"/>
      <c r="BA552" s="210"/>
      <c r="BB552" s="210"/>
      <c r="BC552" s="210"/>
      <c r="BD552" s="210"/>
      <c r="BE552" s="210"/>
      <c r="BF552" s="210"/>
      <c r="BG552" s="210"/>
      <c r="BH552" s="210"/>
      <c r="BI552" s="210"/>
      <c r="BJ552" s="185" t="s">
        <v>5576</v>
      </c>
      <c r="BK552" s="210"/>
      <c r="BL552" s="210"/>
      <c r="BM552" s="210"/>
      <c r="BN552" s="210"/>
      <c r="BO552" s="210"/>
      <c r="BP552" s="210"/>
      <c r="BQ552" s="210"/>
      <c r="BR552" s="210"/>
      <c r="BS552" s="210"/>
      <c r="BT552" s="210"/>
      <c r="BU552" s="210"/>
      <c r="BV552" s="210"/>
      <c r="BW552" s="209"/>
      <c r="BX552" s="209"/>
      <c r="BY552" s="209"/>
      <c r="BZ552" s="211"/>
      <c r="CA552" s="211"/>
      <c r="CB552" s="211"/>
      <c r="CC552" s="211"/>
      <c r="CD552" s="211"/>
      <c r="CE552" s="211"/>
      <c r="CF552" s="211"/>
      <c r="CG552" s="211"/>
      <c r="CH552" s="211"/>
      <c r="CI552" s="211"/>
      <c r="CJ552" s="211"/>
      <c r="CK552" s="211"/>
      <c r="CL552" s="211"/>
      <c r="CM552" s="211"/>
      <c r="CN552" s="211"/>
      <c r="CO552" s="211"/>
      <c r="CP552" s="211"/>
      <c r="CQ552" s="211"/>
      <c r="CR552" s="211"/>
      <c r="CS552" s="187" t="s">
        <v>5577</v>
      </c>
      <c r="CT552" s="211"/>
      <c r="CU552" s="211"/>
      <c r="CV552" s="211"/>
      <c r="CW552" s="211"/>
      <c r="CX552" s="211"/>
      <c r="CY552" s="211"/>
      <c r="CZ552" s="211"/>
      <c r="DA552" s="211"/>
      <c r="DB552" s="211"/>
      <c r="DC552" s="211"/>
      <c r="DD552" s="211"/>
      <c r="DE552" s="211"/>
      <c r="DF552"/>
      <c r="DG552" s="73"/>
    </row>
    <row r="553" spans="33:111" ht="15.75" hidden="1" customHeight="1">
      <c r="AG553" s="73"/>
      <c r="AH553" s="209"/>
      <c r="AI553" s="209"/>
      <c r="AJ553" s="209"/>
      <c r="AK553" s="209"/>
      <c r="AL553" s="181" t="str">
        <f t="shared" si="16"/>
        <v/>
      </c>
      <c r="AM553" s="181" t="str">
        <f t="shared" si="17"/>
        <v/>
      </c>
      <c r="AN553"/>
      <c r="AO553" s="209"/>
      <c r="AP553" s="148">
        <v>551</v>
      </c>
      <c r="AQ553" s="210"/>
      <c r="AR553" s="210"/>
      <c r="AS553" s="210"/>
      <c r="AT553" s="210"/>
      <c r="AU553" s="210"/>
      <c r="AV553" s="210"/>
      <c r="AW553" s="210"/>
      <c r="AX553" s="210"/>
      <c r="AY553" s="210"/>
      <c r="AZ553" s="210"/>
      <c r="BA553" s="210"/>
      <c r="BB553" s="210"/>
      <c r="BC553" s="210"/>
      <c r="BD553" s="210"/>
      <c r="BE553" s="210"/>
      <c r="BF553" s="210"/>
      <c r="BG553" s="210"/>
      <c r="BH553" s="210"/>
      <c r="BI553" s="210"/>
      <c r="BJ553" s="185" t="s">
        <v>5578</v>
      </c>
      <c r="BK553" s="210"/>
      <c r="BL553" s="210"/>
      <c r="BM553" s="210"/>
      <c r="BN553" s="210"/>
      <c r="BO553" s="210"/>
      <c r="BP553" s="210"/>
      <c r="BQ553" s="210"/>
      <c r="BR553" s="210"/>
      <c r="BS553" s="210"/>
      <c r="BT553" s="210"/>
      <c r="BU553" s="210"/>
      <c r="BV553" s="210"/>
      <c r="BW553" s="209"/>
      <c r="BX553" s="209"/>
      <c r="BY553" s="209"/>
      <c r="BZ553" s="211"/>
      <c r="CA553" s="211"/>
      <c r="CB553" s="211"/>
      <c r="CC553" s="211"/>
      <c r="CD553" s="211"/>
      <c r="CE553" s="211"/>
      <c r="CF553" s="211"/>
      <c r="CG553" s="211"/>
      <c r="CH553" s="211"/>
      <c r="CI553" s="211"/>
      <c r="CJ553" s="211"/>
      <c r="CK553" s="211"/>
      <c r="CL553" s="211"/>
      <c r="CM553" s="211"/>
      <c r="CN553" s="211"/>
      <c r="CO553" s="211"/>
      <c r="CP553" s="211"/>
      <c r="CQ553" s="211"/>
      <c r="CR553" s="211"/>
      <c r="CS553" s="187" t="s">
        <v>5579</v>
      </c>
      <c r="CT553" s="211"/>
      <c r="CU553" s="211"/>
      <c r="CV553" s="211"/>
      <c r="CW553" s="211"/>
      <c r="CX553" s="211"/>
      <c r="CY553" s="211"/>
      <c r="CZ553" s="211"/>
      <c r="DA553" s="211"/>
      <c r="DB553" s="211"/>
      <c r="DC553" s="211"/>
      <c r="DD553" s="211"/>
      <c r="DE553" s="211"/>
      <c r="DF553"/>
      <c r="DG553" s="73"/>
    </row>
    <row r="554" spans="33:111" ht="15.75" hidden="1" customHeight="1">
      <c r="AG554" s="73"/>
      <c r="AH554" s="209"/>
      <c r="AI554" s="209"/>
      <c r="AJ554" s="209"/>
      <c r="AK554" s="209"/>
      <c r="AL554" s="181" t="str">
        <f t="shared" si="16"/>
        <v/>
      </c>
      <c r="AM554" s="181" t="str">
        <f t="shared" si="17"/>
        <v/>
      </c>
      <c r="AN554"/>
      <c r="AO554" s="209"/>
      <c r="AP554" s="148">
        <v>552</v>
      </c>
      <c r="AQ554" s="210"/>
      <c r="AR554" s="210"/>
      <c r="AS554" s="210"/>
      <c r="AT554" s="210"/>
      <c r="AU554" s="210"/>
      <c r="AV554" s="210"/>
      <c r="AW554" s="210"/>
      <c r="AX554" s="210"/>
      <c r="AY554" s="210"/>
      <c r="AZ554" s="210"/>
      <c r="BA554" s="210"/>
      <c r="BB554" s="210"/>
      <c r="BC554" s="210"/>
      <c r="BD554" s="210"/>
      <c r="BE554" s="210"/>
      <c r="BF554" s="210"/>
      <c r="BG554" s="210"/>
      <c r="BH554" s="210"/>
      <c r="BI554" s="210"/>
      <c r="BJ554" s="185" t="s">
        <v>5580</v>
      </c>
      <c r="BK554" s="210"/>
      <c r="BL554" s="210"/>
      <c r="BM554" s="210"/>
      <c r="BN554" s="210"/>
      <c r="BO554" s="210"/>
      <c r="BP554" s="210"/>
      <c r="BQ554" s="210"/>
      <c r="BR554" s="210"/>
      <c r="BS554" s="210"/>
      <c r="BT554" s="210"/>
      <c r="BU554" s="210"/>
      <c r="BV554" s="210"/>
      <c r="BW554" s="209"/>
      <c r="BX554" s="209"/>
      <c r="BY554" s="209"/>
      <c r="BZ554" s="211"/>
      <c r="CA554" s="211"/>
      <c r="CB554" s="211"/>
      <c r="CC554" s="211"/>
      <c r="CD554" s="211"/>
      <c r="CE554" s="211"/>
      <c r="CF554" s="211"/>
      <c r="CG554" s="211"/>
      <c r="CH554" s="211"/>
      <c r="CI554" s="211"/>
      <c r="CJ554" s="211"/>
      <c r="CK554" s="211"/>
      <c r="CL554" s="211"/>
      <c r="CM554" s="211"/>
      <c r="CN554" s="211"/>
      <c r="CO554" s="211"/>
      <c r="CP554" s="211"/>
      <c r="CQ554" s="211"/>
      <c r="CR554" s="211"/>
      <c r="CS554" s="187" t="s">
        <v>5581</v>
      </c>
      <c r="CT554" s="211"/>
      <c r="CU554" s="211"/>
      <c r="CV554" s="211"/>
      <c r="CW554" s="211"/>
      <c r="CX554" s="211"/>
      <c r="CY554" s="211"/>
      <c r="CZ554" s="211"/>
      <c r="DA554" s="211"/>
      <c r="DB554" s="211"/>
      <c r="DC554" s="211"/>
      <c r="DD554" s="211"/>
      <c r="DE554" s="211"/>
      <c r="DF554"/>
      <c r="DG554" s="73"/>
    </row>
    <row r="555" spans="33:111" ht="15.75" hidden="1" customHeight="1">
      <c r="AG555" s="73"/>
      <c r="AH555" s="209"/>
      <c r="AI555" s="209"/>
      <c r="AJ555" s="209"/>
      <c r="AK555" s="209"/>
      <c r="AL555" s="181" t="str">
        <f t="shared" si="16"/>
        <v/>
      </c>
      <c r="AM555" s="181" t="str">
        <f t="shared" si="17"/>
        <v/>
      </c>
      <c r="AN555"/>
      <c r="AO555" s="209"/>
      <c r="AP555" s="148">
        <v>553</v>
      </c>
      <c r="AQ555" s="210"/>
      <c r="AR555" s="210"/>
      <c r="AS555" s="210"/>
      <c r="AT555" s="210"/>
      <c r="AU555" s="210"/>
      <c r="AV555" s="210"/>
      <c r="AW555" s="210"/>
      <c r="AX555" s="210"/>
      <c r="AY555" s="210"/>
      <c r="AZ555" s="210"/>
      <c r="BA555" s="210"/>
      <c r="BB555" s="210"/>
      <c r="BC555" s="210"/>
      <c r="BD555" s="210"/>
      <c r="BE555" s="210"/>
      <c r="BF555" s="210"/>
      <c r="BG555" s="210"/>
      <c r="BH555" s="210"/>
      <c r="BI555" s="210"/>
      <c r="BJ555" s="185" t="s">
        <v>5582</v>
      </c>
      <c r="BK555" s="210"/>
      <c r="BL555" s="210"/>
      <c r="BM555" s="210"/>
      <c r="BN555" s="210"/>
      <c r="BO555" s="210"/>
      <c r="BP555" s="210"/>
      <c r="BQ555" s="210"/>
      <c r="BR555" s="210"/>
      <c r="BS555" s="210"/>
      <c r="BT555" s="210"/>
      <c r="BU555" s="210"/>
      <c r="BV555" s="210"/>
      <c r="BW555" s="209"/>
      <c r="BX555" s="209"/>
      <c r="BY555" s="209"/>
      <c r="BZ555" s="211"/>
      <c r="CA555" s="211"/>
      <c r="CB555" s="211"/>
      <c r="CC555" s="211"/>
      <c r="CD555" s="211"/>
      <c r="CE555" s="211"/>
      <c r="CF555" s="211"/>
      <c r="CG555" s="211"/>
      <c r="CH555" s="211"/>
      <c r="CI555" s="211"/>
      <c r="CJ555" s="211"/>
      <c r="CK555" s="211"/>
      <c r="CL555" s="211"/>
      <c r="CM555" s="211"/>
      <c r="CN555" s="211"/>
      <c r="CO555" s="211"/>
      <c r="CP555" s="211"/>
      <c r="CQ555" s="211"/>
      <c r="CR555" s="211"/>
      <c r="CS555" s="187" t="s">
        <v>5583</v>
      </c>
      <c r="CT555" s="211"/>
      <c r="CU555" s="211"/>
      <c r="CV555" s="211"/>
      <c r="CW555" s="211"/>
      <c r="CX555" s="211"/>
      <c r="CY555" s="211"/>
      <c r="CZ555" s="211"/>
      <c r="DA555" s="211"/>
      <c r="DB555" s="211"/>
      <c r="DC555" s="211"/>
      <c r="DD555" s="211"/>
      <c r="DE555" s="211"/>
      <c r="DF555"/>
      <c r="DG555" s="73"/>
    </row>
    <row r="556" spans="33:111" ht="15.75" hidden="1" customHeight="1">
      <c r="AG556" s="73"/>
      <c r="AH556" s="209"/>
      <c r="AI556" s="209"/>
      <c r="AJ556" s="209"/>
      <c r="AK556" s="209"/>
      <c r="AL556" s="181" t="str">
        <f t="shared" si="16"/>
        <v/>
      </c>
      <c r="AM556" s="181" t="str">
        <f t="shared" si="17"/>
        <v/>
      </c>
      <c r="AN556"/>
      <c r="AO556" s="209"/>
      <c r="AP556" s="148">
        <v>554</v>
      </c>
      <c r="AQ556" s="210"/>
      <c r="AR556" s="210"/>
      <c r="AS556" s="210"/>
      <c r="AT556" s="210"/>
      <c r="AU556" s="210"/>
      <c r="AV556" s="210"/>
      <c r="AW556" s="210"/>
      <c r="AX556" s="210"/>
      <c r="AY556" s="210"/>
      <c r="AZ556" s="210"/>
      <c r="BA556" s="210"/>
      <c r="BB556" s="210"/>
      <c r="BC556" s="210"/>
      <c r="BD556" s="210"/>
      <c r="BE556" s="210"/>
      <c r="BF556" s="210"/>
      <c r="BG556" s="210"/>
      <c r="BH556" s="210"/>
      <c r="BI556" s="210"/>
      <c r="BJ556" s="185" t="s">
        <v>5584</v>
      </c>
      <c r="BK556" s="210"/>
      <c r="BL556" s="210"/>
      <c r="BM556" s="210"/>
      <c r="BN556" s="210"/>
      <c r="BO556" s="210"/>
      <c r="BP556" s="210"/>
      <c r="BQ556" s="210"/>
      <c r="BR556" s="210"/>
      <c r="BS556" s="210"/>
      <c r="BT556" s="210"/>
      <c r="BU556" s="210"/>
      <c r="BV556" s="210"/>
      <c r="BW556" s="209"/>
      <c r="BX556" s="209"/>
      <c r="BY556" s="209"/>
      <c r="BZ556" s="211"/>
      <c r="CA556" s="211"/>
      <c r="CB556" s="211"/>
      <c r="CC556" s="211"/>
      <c r="CD556" s="211"/>
      <c r="CE556" s="211"/>
      <c r="CF556" s="211"/>
      <c r="CG556" s="211"/>
      <c r="CH556" s="211"/>
      <c r="CI556" s="211"/>
      <c r="CJ556" s="211"/>
      <c r="CK556" s="211"/>
      <c r="CL556" s="211"/>
      <c r="CM556" s="211"/>
      <c r="CN556" s="211"/>
      <c r="CO556" s="211"/>
      <c r="CP556" s="211"/>
      <c r="CQ556" s="211"/>
      <c r="CR556" s="211"/>
      <c r="CS556" s="187" t="s">
        <v>5585</v>
      </c>
      <c r="CT556" s="211"/>
      <c r="CU556" s="211"/>
      <c r="CV556" s="211"/>
      <c r="CW556" s="211"/>
      <c r="CX556" s="211"/>
      <c r="CY556" s="211"/>
      <c r="CZ556" s="211"/>
      <c r="DA556" s="211"/>
      <c r="DB556" s="211"/>
      <c r="DC556" s="211"/>
      <c r="DD556" s="211"/>
      <c r="DE556" s="211"/>
      <c r="DF556"/>
      <c r="DG556" s="73"/>
    </row>
    <row r="557" spans="33:111" ht="15.75" hidden="1" customHeight="1">
      <c r="AG557" s="73"/>
      <c r="AH557" s="209"/>
      <c r="AI557" s="209"/>
      <c r="AJ557" s="209"/>
      <c r="AK557" s="209"/>
      <c r="AL557" s="181" t="str">
        <f t="shared" si="16"/>
        <v/>
      </c>
      <c r="AM557" s="181" t="str">
        <f t="shared" si="17"/>
        <v/>
      </c>
      <c r="AN557"/>
      <c r="AO557" s="209"/>
      <c r="AP557" s="148">
        <v>555</v>
      </c>
      <c r="AQ557" s="210"/>
      <c r="AR557" s="210"/>
      <c r="AS557" s="210"/>
      <c r="AT557" s="210"/>
      <c r="AU557" s="210"/>
      <c r="AV557" s="210"/>
      <c r="AW557" s="210"/>
      <c r="AX557" s="210"/>
      <c r="AY557" s="210"/>
      <c r="AZ557" s="210"/>
      <c r="BA557" s="210"/>
      <c r="BB557" s="210"/>
      <c r="BC557" s="210"/>
      <c r="BD557" s="210"/>
      <c r="BE557" s="210"/>
      <c r="BF557" s="210"/>
      <c r="BG557" s="210"/>
      <c r="BH557" s="210"/>
      <c r="BI557" s="210"/>
      <c r="BJ557" s="185" t="s">
        <v>5586</v>
      </c>
      <c r="BK557" s="210"/>
      <c r="BL557" s="210"/>
      <c r="BM557" s="210"/>
      <c r="BN557" s="210"/>
      <c r="BO557" s="210"/>
      <c r="BP557" s="210"/>
      <c r="BQ557" s="210"/>
      <c r="BR557" s="210"/>
      <c r="BS557" s="210"/>
      <c r="BT557" s="210"/>
      <c r="BU557" s="210"/>
      <c r="BV557" s="210"/>
      <c r="BW557" s="209"/>
      <c r="BX557" s="209"/>
      <c r="BY557" s="209"/>
      <c r="BZ557" s="211"/>
      <c r="CA557" s="211"/>
      <c r="CB557" s="211"/>
      <c r="CC557" s="211"/>
      <c r="CD557" s="211"/>
      <c r="CE557" s="211"/>
      <c r="CF557" s="211"/>
      <c r="CG557" s="211"/>
      <c r="CH557" s="211"/>
      <c r="CI557" s="211"/>
      <c r="CJ557" s="211"/>
      <c r="CK557" s="211"/>
      <c r="CL557" s="211"/>
      <c r="CM557" s="211"/>
      <c r="CN557" s="211"/>
      <c r="CO557" s="211"/>
      <c r="CP557" s="211"/>
      <c r="CQ557" s="211"/>
      <c r="CR557" s="211"/>
      <c r="CS557" s="187" t="s">
        <v>5587</v>
      </c>
      <c r="CT557" s="211"/>
      <c r="CU557" s="211"/>
      <c r="CV557" s="211"/>
      <c r="CW557" s="211"/>
      <c r="CX557" s="211"/>
      <c r="CY557" s="211"/>
      <c r="CZ557" s="211"/>
      <c r="DA557" s="211"/>
      <c r="DB557" s="211"/>
      <c r="DC557" s="211"/>
      <c r="DD557" s="211"/>
      <c r="DE557" s="211"/>
      <c r="DF557"/>
      <c r="DG557" s="73"/>
    </row>
    <row r="558" spans="33:111" ht="15.75" hidden="1" customHeight="1">
      <c r="AG558" s="73"/>
      <c r="AH558" s="209"/>
      <c r="AI558" s="209"/>
      <c r="AJ558" s="209"/>
      <c r="AK558" s="209"/>
      <c r="AL558" s="181" t="str">
        <f t="shared" si="16"/>
        <v/>
      </c>
      <c r="AM558" s="181" t="str">
        <f t="shared" si="17"/>
        <v/>
      </c>
      <c r="AN558"/>
      <c r="AO558" s="209"/>
      <c r="AP558" s="148">
        <v>556</v>
      </c>
      <c r="AQ558" s="210"/>
      <c r="AR558" s="210"/>
      <c r="AS558" s="210"/>
      <c r="AT558" s="210"/>
      <c r="AU558" s="210"/>
      <c r="AV558" s="210"/>
      <c r="AW558" s="210"/>
      <c r="AX558" s="210"/>
      <c r="AY558" s="210"/>
      <c r="AZ558" s="210"/>
      <c r="BA558" s="210"/>
      <c r="BB558" s="210"/>
      <c r="BC558" s="210"/>
      <c r="BD558" s="210"/>
      <c r="BE558" s="210"/>
      <c r="BF558" s="210"/>
      <c r="BG558" s="210"/>
      <c r="BH558" s="210"/>
      <c r="BI558" s="210"/>
      <c r="BJ558" s="185" t="s">
        <v>5588</v>
      </c>
      <c r="BK558" s="210"/>
      <c r="BL558" s="210"/>
      <c r="BM558" s="210"/>
      <c r="BN558" s="210"/>
      <c r="BO558" s="210"/>
      <c r="BP558" s="210"/>
      <c r="BQ558" s="210"/>
      <c r="BR558" s="210"/>
      <c r="BS558" s="210"/>
      <c r="BT558" s="210"/>
      <c r="BU558" s="210"/>
      <c r="BV558" s="210"/>
      <c r="BW558" s="209"/>
      <c r="BX558" s="209"/>
      <c r="BY558" s="209"/>
      <c r="BZ558" s="211"/>
      <c r="CA558" s="211"/>
      <c r="CB558" s="211"/>
      <c r="CC558" s="211"/>
      <c r="CD558" s="211"/>
      <c r="CE558" s="211"/>
      <c r="CF558" s="211"/>
      <c r="CG558" s="211"/>
      <c r="CH558" s="211"/>
      <c r="CI558" s="211"/>
      <c r="CJ558" s="211"/>
      <c r="CK558" s="211"/>
      <c r="CL558" s="211"/>
      <c r="CM558" s="211"/>
      <c r="CN558" s="211"/>
      <c r="CO558" s="211"/>
      <c r="CP558" s="211"/>
      <c r="CQ558" s="211"/>
      <c r="CR558" s="211"/>
      <c r="CS558" s="187" t="s">
        <v>5589</v>
      </c>
      <c r="CT558" s="211"/>
      <c r="CU558" s="211"/>
      <c r="CV558" s="211"/>
      <c r="CW558" s="211"/>
      <c r="CX558" s="211"/>
      <c r="CY558" s="211"/>
      <c r="CZ558" s="211"/>
      <c r="DA558" s="211"/>
      <c r="DB558" s="211"/>
      <c r="DC558" s="211"/>
      <c r="DD558" s="211"/>
      <c r="DE558" s="211"/>
      <c r="DF558"/>
      <c r="DG558" s="73"/>
    </row>
    <row r="559" spans="33:111" ht="15.75" hidden="1" customHeight="1">
      <c r="AG559" s="73"/>
      <c r="AH559" s="209"/>
      <c r="AI559" s="209"/>
      <c r="AJ559" s="209"/>
      <c r="AK559" s="209"/>
      <c r="AL559" s="181" t="str">
        <f t="shared" si="16"/>
        <v/>
      </c>
      <c r="AM559" s="181" t="str">
        <f t="shared" si="17"/>
        <v/>
      </c>
      <c r="AN559"/>
      <c r="AO559" s="209"/>
      <c r="AP559" s="148">
        <v>557</v>
      </c>
      <c r="AQ559" s="210"/>
      <c r="AR559" s="210"/>
      <c r="AS559" s="210"/>
      <c r="AT559" s="210"/>
      <c r="AU559" s="210"/>
      <c r="AV559" s="210"/>
      <c r="AW559" s="210"/>
      <c r="AX559" s="210"/>
      <c r="AY559" s="210"/>
      <c r="AZ559" s="210"/>
      <c r="BA559" s="210"/>
      <c r="BB559" s="210"/>
      <c r="BC559" s="210"/>
      <c r="BD559" s="210"/>
      <c r="BE559" s="210"/>
      <c r="BF559" s="210"/>
      <c r="BG559" s="210"/>
      <c r="BH559" s="210"/>
      <c r="BI559" s="210"/>
      <c r="BJ559" s="185" t="s">
        <v>5590</v>
      </c>
      <c r="BK559" s="210"/>
      <c r="BL559" s="210"/>
      <c r="BM559" s="210"/>
      <c r="BN559" s="210"/>
      <c r="BO559" s="210"/>
      <c r="BP559" s="210"/>
      <c r="BQ559" s="210"/>
      <c r="BR559" s="210"/>
      <c r="BS559" s="210"/>
      <c r="BT559" s="210"/>
      <c r="BU559" s="210"/>
      <c r="BV559" s="210"/>
      <c r="BW559" s="209"/>
      <c r="BX559" s="209"/>
      <c r="BY559" s="209"/>
      <c r="BZ559" s="211"/>
      <c r="CA559" s="211"/>
      <c r="CB559" s="211"/>
      <c r="CC559" s="211"/>
      <c r="CD559" s="211"/>
      <c r="CE559" s="211"/>
      <c r="CF559" s="211"/>
      <c r="CG559" s="211"/>
      <c r="CH559" s="211"/>
      <c r="CI559" s="211"/>
      <c r="CJ559" s="211"/>
      <c r="CK559" s="211"/>
      <c r="CL559" s="211"/>
      <c r="CM559" s="211"/>
      <c r="CN559" s="211"/>
      <c r="CO559" s="211"/>
      <c r="CP559" s="211"/>
      <c r="CQ559" s="211"/>
      <c r="CR559" s="211"/>
      <c r="CS559" s="187" t="s">
        <v>5591</v>
      </c>
      <c r="CT559" s="211"/>
      <c r="CU559" s="211"/>
      <c r="CV559" s="211"/>
      <c r="CW559" s="211"/>
      <c r="CX559" s="211"/>
      <c r="CY559" s="211"/>
      <c r="CZ559" s="211"/>
      <c r="DA559" s="211"/>
      <c r="DB559" s="211"/>
      <c r="DC559" s="211"/>
      <c r="DD559" s="211"/>
      <c r="DE559" s="211"/>
      <c r="DF559"/>
      <c r="DG559" s="73"/>
    </row>
    <row r="560" spans="33:111" ht="15.75" hidden="1" customHeight="1">
      <c r="AG560" s="73"/>
      <c r="AH560" s="209"/>
      <c r="AI560" s="209"/>
      <c r="AJ560" s="209"/>
      <c r="AK560" s="209"/>
      <c r="AL560" s="181" t="str">
        <f t="shared" si="16"/>
        <v/>
      </c>
      <c r="AM560" s="181" t="str">
        <f t="shared" si="17"/>
        <v/>
      </c>
      <c r="AN560"/>
      <c r="AO560" s="209"/>
      <c r="AP560" s="148">
        <v>558</v>
      </c>
      <c r="AQ560" s="210"/>
      <c r="AR560" s="210"/>
      <c r="AS560" s="210"/>
      <c r="AT560" s="210"/>
      <c r="AU560" s="210"/>
      <c r="AV560" s="210"/>
      <c r="AW560" s="210"/>
      <c r="AX560" s="210"/>
      <c r="AY560" s="210"/>
      <c r="AZ560" s="210"/>
      <c r="BA560" s="210"/>
      <c r="BB560" s="210"/>
      <c r="BC560" s="210"/>
      <c r="BD560" s="210"/>
      <c r="BE560" s="210"/>
      <c r="BF560" s="210"/>
      <c r="BG560" s="210"/>
      <c r="BH560" s="210"/>
      <c r="BI560" s="210"/>
      <c r="BJ560" s="185" t="s">
        <v>5592</v>
      </c>
      <c r="BK560" s="210"/>
      <c r="BL560" s="210"/>
      <c r="BM560" s="210"/>
      <c r="BN560" s="210"/>
      <c r="BO560" s="210"/>
      <c r="BP560" s="210"/>
      <c r="BQ560" s="210"/>
      <c r="BR560" s="210"/>
      <c r="BS560" s="210"/>
      <c r="BT560" s="210"/>
      <c r="BU560" s="210"/>
      <c r="BV560" s="210"/>
      <c r="BW560" s="209"/>
      <c r="BX560" s="209"/>
      <c r="BY560" s="209"/>
      <c r="BZ560" s="211"/>
      <c r="CA560" s="211"/>
      <c r="CB560" s="211"/>
      <c r="CC560" s="211"/>
      <c r="CD560" s="211"/>
      <c r="CE560" s="211"/>
      <c r="CF560" s="211"/>
      <c r="CG560" s="211"/>
      <c r="CH560" s="211"/>
      <c r="CI560" s="211"/>
      <c r="CJ560" s="211"/>
      <c r="CK560" s="211"/>
      <c r="CL560" s="211"/>
      <c r="CM560" s="211"/>
      <c r="CN560" s="211"/>
      <c r="CO560" s="211"/>
      <c r="CP560" s="211"/>
      <c r="CQ560" s="211"/>
      <c r="CR560" s="211"/>
      <c r="CS560" s="187" t="s">
        <v>5593</v>
      </c>
      <c r="CT560" s="211"/>
      <c r="CU560" s="211"/>
      <c r="CV560" s="211"/>
      <c r="CW560" s="211"/>
      <c r="CX560" s="211"/>
      <c r="CY560" s="211"/>
      <c r="CZ560" s="211"/>
      <c r="DA560" s="211"/>
      <c r="DB560" s="211"/>
      <c r="DC560" s="211"/>
      <c r="DD560" s="211"/>
      <c r="DE560" s="211"/>
      <c r="DF560"/>
      <c r="DG560" s="73"/>
    </row>
    <row r="561" spans="33:111" ht="15.75" hidden="1" customHeight="1">
      <c r="AG561" s="73"/>
      <c r="AH561" s="209"/>
      <c r="AI561" s="209"/>
      <c r="AJ561" s="209"/>
      <c r="AK561" s="209"/>
      <c r="AL561" s="181" t="str">
        <f t="shared" si="16"/>
        <v/>
      </c>
      <c r="AM561" s="181" t="str">
        <f t="shared" si="17"/>
        <v/>
      </c>
      <c r="AN561"/>
      <c r="AO561" s="209"/>
      <c r="AP561" s="148">
        <v>559</v>
      </c>
      <c r="AQ561" s="210"/>
      <c r="AR561" s="210"/>
      <c r="AS561" s="210"/>
      <c r="AT561" s="210"/>
      <c r="AU561" s="210"/>
      <c r="AV561" s="210"/>
      <c r="AW561" s="210"/>
      <c r="AX561" s="210"/>
      <c r="AY561" s="210"/>
      <c r="AZ561" s="210"/>
      <c r="BA561" s="210"/>
      <c r="BB561" s="210"/>
      <c r="BC561" s="210"/>
      <c r="BD561" s="210"/>
      <c r="BE561" s="210"/>
      <c r="BF561" s="210"/>
      <c r="BG561" s="210"/>
      <c r="BH561" s="210"/>
      <c r="BI561" s="210"/>
      <c r="BJ561" s="185" t="s">
        <v>5594</v>
      </c>
      <c r="BK561" s="210"/>
      <c r="BL561" s="210"/>
      <c r="BM561" s="210"/>
      <c r="BN561" s="210"/>
      <c r="BO561" s="210"/>
      <c r="BP561" s="210"/>
      <c r="BQ561" s="210"/>
      <c r="BR561" s="210"/>
      <c r="BS561" s="210"/>
      <c r="BT561" s="210"/>
      <c r="BU561" s="210"/>
      <c r="BV561" s="210"/>
      <c r="BW561" s="209"/>
      <c r="BX561" s="209"/>
      <c r="BY561" s="209"/>
      <c r="BZ561" s="211"/>
      <c r="CA561" s="211"/>
      <c r="CB561" s="211"/>
      <c r="CC561" s="211"/>
      <c r="CD561" s="211"/>
      <c r="CE561" s="211"/>
      <c r="CF561" s="211"/>
      <c r="CG561" s="211"/>
      <c r="CH561" s="211"/>
      <c r="CI561" s="211"/>
      <c r="CJ561" s="211"/>
      <c r="CK561" s="211"/>
      <c r="CL561" s="211"/>
      <c r="CM561" s="211"/>
      <c r="CN561" s="211"/>
      <c r="CO561" s="211"/>
      <c r="CP561" s="211"/>
      <c r="CQ561" s="211"/>
      <c r="CR561" s="211"/>
      <c r="CS561" s="187" t="s">
        <v>5595</v>
      </c>
      <c r="CT561" s="211"/>
      <c r="CU561" s="211"/>
      <c r="CV561" s="211"/>
      <c r="CW561" s="211"/>
      <c r="CX561" s="211"/>
      <c r="CY561" s="211"/>
      <c r="CZ561" s="211"/>
      <c r="DA561" s="211"/>
      <c r="DB561" s="211"/>
      <c r="DC561" s="211"/>
      <c r="DD561" s="211"/>
      <c r="DE561" s="211"/>
      <c r="DF561"/>
      <c r="DG561" s="73"/>
    </row>
    <row r="562" spans="33:111" ht="15.75" hidden="1" customHeight="1">
      <c r="AG562" s="73"/>
      <c r="AH562" s="209"/>
      <c r="AI562" s="209"/>
      <c r="AJ562" s="209"/>
      <c r="AK562" s="209"/>
      <c r="AL562" s="181" t="str">
        <f t="shared" si="16"/>
        <v/>
      </c>
      <c r="AM562" s="181" t="str">
        <f t="shared" si="17"/>
        <v/>
      </c>
      <c r="AN562"/>
      <c r="AO562" s="209"/>
      <c r="AP562" s="148">
        <v>560</v>
      </c>
      <c r="AQ562" s="210"/>
      <c r="AR562" s="210"/>
      <c r="AS562" s="210"/>
      <c r="AT562" s="210"/>
      <c r="AU562" s="210"/>
      <c r="AV562" s="210"/>
      <c r="AW562" s="210"/>
      <c r="AX562" s="210"/>
      <c r="AY562" s="210"/>
      <c r="AZ562" s="210"/>
      <c r="BA562" s="210"/>
      <c r="BB562" s="210"/>
      <c r="BC562" s="210"/>
      <c r="BD562" s="210"/>
      <c r="BE562" s="210"/>
      <c r="BF562" s="210"/>
      <c r="BG562" s="210"/>
      <c r="BH562" s="210"/>
      <c r="BI562" s="210"/>
      <c r="BJ562" s="185" t="s">
        <v>5596</v>
      </c>
      <c r="BK562" s="210"/>
      <c r="BL562" s="210"/>
      <c r="BM562" s="210"/>
      <c r="BN562" s="210"/>
      <c r="BO562" s="210"/>
      <c r="BP562" s="210"/>
      <c r="BQ562" s="210"/>
      <c r="BR562" s="210"/>
      <c r="BS562" s="210"/>
      <c r="BT562" s="210"/>
      <c r="BU562" s="210"/>
      <c r="BV562" s="210"/>
      <c r="BW562" s="209"/>
      <c r="BX562" s="209"/>
      <c r="BY562" s="209"/>
      <c r="BZ562" s="211"/>
      <c r="CA562" s="211"/>
      <c r="CB562" s="211"/>
      <c r="CC562" s="211"/>
      <c r="CD562" s="211"/>
      <c r="CE562" s="211"/>
      <c r="CF562" s="211"/>
      <c r="CG562" s="211"/>
      <c r="CH562" s="211"/>
      <c r="CI562" s="211"/>
      <c r="CJ562" s="211"/>
      <c r="CK562" s="211"/>
      <c r="CL562" s="211"/>
      <c r="CM562" s="211"/>
      <c r="CN562" s="211"/>
      <c r="CO562" s="211"/>
      <c r="CP562" s="211"/>
      <c r="CQ562" s="211"/>
      <c r="CR562" s="211"/>
      <c r="CS562" s="187" t="s">
        <v>5597</v>
      </c>
      <c r="CT562" s="211"/>
      <c r="CU562" s="211"/>
      <c r="CV562" s="211"/>
      <c r="CW562" s="211"/>
      <c r="CX562" s="211"/>
      <c r="CY562" s="211"/>
      <c r="CZ562" s="211"/>
      <c r="DA562" s="211"/>
      <c r="DB562" s="211"/>
      <c r="DC562" s="211"/>
      <c r="DD562" s="211"/>
      <c r="DE562" s="211"/>
      <c r="DF562"/>
      <c r="DG562" s="73"/>
    </row>
    <row r="563" spans="33:111" ht="15.75" hidden="1" customHeight="1">
      <c r="AG563" s="73"/>
      <c r="AH563" s="209"/>
      <c r="AI563" s="209"/>
      <c r="AJ563" s="209"/>
      <c r="AK563" s="209"/>
      <c r="AL563" s="181" t="str">
        <f t="shared" si="16"/>
        <v/>
      </c>
      <c r="AM563" s="181" t="str">
        <f t="shared" si="17"/>
        <v/>
      </c>
      <c r="AN563"/>
      <c r="AO563" s="209"/>
      <c r="AP563" s="148">
        <v>561</v>
      </c>
      <c r="AQ563" s="210"/>
      <c r="AR563" s="210"/>
      <c r="AS563" s="210"/>
      <c r="AT563" s="210"/>
      <c r="AU563" s="210"/>
      <c r="AV563" s="210"/>
      <c r="AW563" s="210"/>
      <c r="AX563" s="210"/>
      <c r="AY563" s="210"/>
      <c r="AZ563" s="210"/>
      <c r="BA563" s="210"/>
      <c r="BB563" s="210"/>
      <c r="BC563" s="210"/>
      <c r="BD563" s="210"/>
      <c r="BE563" s="210"/>
      <c r="BF563" s="210"/>
      <c r="BG563" s="210"/>
      <c r="BH563" s="210"/>
      <c r="BI563" s="210"/>
      <c r="BJ563" s="185" t="s">
        <v>5598</v>
      </c>
      <c r="BK563" s="210"/>
      <c r="BL563" s="210"/>
      <c r="BM563" s="210"/>
      <c r="BN563" s="210"/>
      <c r="BO563" s="210"/>
      <c r="BP563" s="210"/>
      <c r="BQ563" s="210"/>
      <c r="BR563" s="210"/>
      <c r="BS563" s="210"/>
      <c r="BT563" s="210"/>
      <c r="BU563" s="210"/>
      <c r="BV563" s="210"/>
      <c r="BW563" s="209"/>
      <c r="BX563" s="209"/>
      <c r="BY563" s="209"/>
      <c r="BZ563" s="211"/>
      <c r="CA563" s="211"/>
      <c r="CB563" s="211"/>
      <c r="CC563" s="211"/>
      <c r="CD563" s="211"/>
      <c r="CE563" s="211"/>
      <c r="CF563" s="211"/>
      <c r="CG563" s="211"/>
      <c r="CH563" s="211"/>
      <c r="CI563" s="211"/>
      <c r="CJ563" s="211"/>
      <c r="CK563" s="211"/>
      <c r="CL563" s="211"/>
      <c r="CM563" s="211"/>
      <c r="CN563" s="211"/>
      <c r="CO563" s="211"/>
      <c r="CP563" s="211"/>
      <c r="CQ563" s="211"/>
      <c r="CR563" s="211"/>
      <c r="CS563" s="187" t="s">
        <v>5599</v>
      </c>
      <c r="CT563" s="211"/>
      <c r="CU563" s="211"/>
      <c r="CV563" s="211"/>
      <c r="CW563" s="211"/>
      <c r="CX563" s="211"/>
      <c r="CY563" s="211"/>
      <c r="CZ563" s="211"/>
      <c r="DA563" s="211"/>
      <c r="DB563" s="211"/>
      <c r="DC563" s="211"/>
      <c r="DD563" s="211"/>
      <c r="DE563" s="211"/>
      <c r="DF563"/>
      <c r="DG563" s="73"/>
    </row>
    <row r="564" spans="33:111" ht="15.75" hidden="1" customHeight="1">
      <c r="AG564" s="73"/>
      <c r="AH564" s="209"/>
      <c r="AI564" s="209"/>
      <c r="AJ564" s="209"/>
      <c r="AK564" s="209"/>
      <c r="AL564" s="181" t="str">
        <f t="shared" si="16"/>
        <v/>
      </c>
      <c r="AM564" s="181" t="str">
        <f t="shared" si="17"/>
        <v/>
      </c>
      <c r="AN564"/>
      <c r="AO564" s="209"/>
      <c r="AP564" s="148">
        <v>562</v>
      </c>
      <c r="AQ564" s="210"/>
      <c r="AR564" s="210"/>
      <c r="AS564" s="210"/>
      <c r="AT564" s="210"/>
      <c r="AU564" s="210"/>
      <c r="AV564" s="210"/>
      <c r="AW564" s="210"/>
      <c r="AX564" s="210"/>
      <c r="AY564" s="210"/>
      <c r="AZ564" s="210"/>
      <c r="BA564" s="210"/>
      <c r="BB564" s="210"/>
      <c r="BC564" s="210"/>
      <c r="BD564" s="210"/>
      <c r="BE564" s="210"/>
      <c r="BF564" s="210"/>
      <c r="BG564" s="210"/>
      <c r="BH564" s="210"/>
      <c r="BI564" s="210"/>
      <c r="BJ564" s="185" t="s">
        <v>5600</v>
      </c>
      <c r="BK564" s="210"/>
      <c r="BL564" s="210"/>
      <c r="BM564" s="210"/>
      <c r="BN564" s="210"/>
      <c r="BO564" s="210"/>
      <c r="BP564" s="210"/>
      <c r="BQ564" s="210"/>
      <c r="BR564" s="210"/>
      <c r="BS564" s="210"/>
      <c r="BT564" s="210"/>
      <c r="BU564" s="210"/>
      <c r="BV564" s="210"/>
      <c r="BW564" s="209"/>
      <c r="BX564" s="209"/>
      <c r="BY564" s="209"/>
      <c r="BZ564" s="211"/>
      <c r="CA564" s="211"/>
      <c r="CB564" s="211"/>
      <c r="CC564" s="211"/>
      <c r="CD564" s="211"/>
      <c r="CE564" s="211"/>
      <c r="CF564" s="211"/>
      <c r="CG564" s="211"/>
      <c r="CH564" s="211"/>
      <c r="CI564" s="211"/>
      <c r="CJ564" s="211"/>
      <c r="CK564" s="211"/>
      <c r="CL564" s="211"/>
      <c r="CM564" s="211"/>
      <c r="CN564" s="211"/>
      <c r="CO564" s="211"/>
      <c r="CP564" s="211"/>
      <c r="CQ564" s="211"/>
      <c r="CR564" s="211"/>
      <c r="CS564" s="187" t="s">
        <v>5601</v>
      </c>
      <c r="CT564" s="211"/>
      <c r="CU564" s="211"/>
      <c r="CV564" s="211"/>
      <c r="CW564" s="211"/>
      <c r="CX564" s="211"/>
      <c r="CY564" s="211"/>
      <c r="CZ564" s="211"/>
      <c r="DA564" s="211"/>
      <c r="DB564" s="211"/>
      <c r="DC564" s="211"/>
      <c r="DD564" s="211"/>
      <c r="DE564" s="211"/>
      <c r="DF564"/>
      <c r="DG564" s="73"/>
    </row>
    <row r="565" spans="33:111" ht="15.75" hidden="1" customHeight="1">
      <c r="AG565" s="73"/>
      <c r="AH565" s="209"/>
      <c r="AI565" s="209"/>
      <c r="AJ565" s="209"/>
      <c r="AK565" s="209"/>
      <c r="AL565" s="181" t="str">
        <f t="shared" si="16"/>
        <v/>
      </c>
      <c r="AM565" s="181" t="str">
        <f t="shared" si="17"/>
        <v/>
      </c>
      <c r="AN565"/>
      <c r="AO565" s="209"/>
      <c r="AP565" s="148">
        <v>563</v>
      </c>
      <c r="AQ565" s="210"/>
      <c r="AR565" s="210"/>
      <c r="AS565" s="210"/>
      <c r="AT565" s="210"/>
      <c r="AU565" s="210"/>
      <c r="AV565" s="210"/>
      <c r="AW565" s="210"/>
      <c r="AX565" s="210"/>
      <c r="AY565" s="210"/>
      <c r="AZ565" s="210"/>
      <c r="BA565" s="210"/>
      <c r="BB565" s="210"/>
      <c r="BC565" s="210"/>
      <c r="BD565" s="210"/>
      <c r="BE565" s="210"/>
      <c r="BF565" s="210"/>
      <c r="BG565" s="210"/>
      <c r="BH565" s="210"/>
      <c r="BI565" s="210"/>
      <c r="BJ565" s="185" t="s">
        <v>5602</v>
      </c>
      <c r="BK565" s="210"/>
      <c r="BL565" s="210"/>
      <c r="BM565" s="210"/>
      <c r="BN565" s="210"/>
      <c r="BO565" s="210"/>
      <c r="BP565" s="210"/>
      <c r="BQ565" s="210"/>
      <c r="BR565" s="210"/>
      <c r="BS565" s="210"/>
      <c r="BT565" s="210"/>
      <c r="BU565" s="210"/>
      <c r="BV565" s="210"/>
      <c r="BW565" s="209"/>
      <c r="BX565" s="209"/>
      <c r="BY565" s="209"/>
      <c r="BZ565" s="211"/>
      <c r="CA565" s="211"/>
      <c r="CB565" s="211"/>
      <c r="CC565" s="211"/>
      <c r="CD565" s="211"/>
      <c r="CE565" s="211"/>
      <c r="CF565" s="211"/>
      <c r="CG565" s="211"/>
      <c r="CH565" s="211"/>
      <c r="CI565" s="211"/>
      <c r="CJ565" s="211"/>
      <c r="CK565" s="211"/>
      <c r="CL565" s="211"/>
      <c r="CM565" s="211"/>
      <c r="CN565" s="211"/>
      <c r="CO565" s="211"/>
      <c r="CP565" s="211"/>
      <c r="CQ565" s="211"/>
      <c r="CR565" s="211"/>
      <c r="CS565" s="187" t="s">
        <v>5603</v>
      </c>
      <c r="CT565" s="211"/>
      <c r="CU565" s="211"/>
      <c r="CV565" s="211"/>
      <c r="CW565" s="211"/>
      <c r="CX565" s="211"/>
      <c r="CY565" s="211"/>
      <c r="CZ565" s="211"/>
      <c r="DA565" s="211"/>
      <c r="DB565" s="211"/>
      <c r="DC565" s="211"/>
      <c r="DD565" s="211"/>
      <c r="DE565" s="211"/>
      <c r="DF565"/>
      <c r="DG565" s="73"/>
    </row>
    <row r="566" spans="33:111" ht="15.75" hidden="1" customHeight="1">
      <c r="AG566" s="73"/>
      <c r="AH566" s="209"/>
      <c r="AI566" s="209"/>
      <c r="AJ566" s="209"/>
      <c r="AK566" s="209"/>
      <c r="AL566" s="181" t="str">
        <f t="shared" si="16"/>
        <v/>
      </c>
      <c r="AM566" s="181" t="str">
        <f t="shared" si="17"/>
        <v/>
      </c>
      <c r="AN566"/>
      <c r="AO566" s="209"/>
      <c r="AP566" s="148">
        <v>564</v>
      </c>
      <c r="AQ566" s="210"/>
      <c r="AR566" s="210"/>
      <c r="AS566" s="210"/>
      <c r="AT566" s="210"/>
      <c r="AU566" s="210"/>
      <c r="AV566" s="210"/>
      <c r="AW566" s="210"/>
      <c r="AX566" s="210"/>
      <c r="AY566" s="210"/>
      <c r="AZ566" s="210"/>
      <c r="BA566" s="210"/>
      <c r="BB566" s="210"/>
      <c r="BC566" s="210"/>
      <c r="BD566" s="210"/>
      <c r="BE566" s="210"/>
      <c r="BF566" s="210"/>
      <c r="BG566" s="210"/>
      <c r="BH566" s="210"/>
      <c r="BI566" s="210"/>
      <c r="BJ566" s="185" t="s">
        <v>5604</v>
      </c>
      <c r="BK566" s="210"/>
      <c r="BL566" s="210"/>
      <c r="BM566" s="210"/>
      <c r="BN566" s="210"/>
      <c r="BO566" s="210"/>
      <c r="BP566" s="210"/>
      <c r="BQ566" s="210"/>
      <c r="BR566" s="210"/>
      <c r="BS566" s="210"/>
      <c r="BT566" s="210"/>
      <c r="BU566" s="210"/>
      <c r="BV566" s="210"/>
      <c r="BW566" s="209"/>
      <c r="BX566" s="209"/>
      <c r="BY566" s="209"/>
      <c r="BZ566" s="211"/>
      <c r="CA566" s="211"/>
      <c r="CB566" s="211"/>
      <c r="CC566" s="211"/>
      <c r="CD566" s="211"/>
      <c r="CE566" s="211"/>
      <c r="CF566" s="211"/>
      <c r="CG566" s="211"/>
      <c r="CH566" s="211"/>
      <c r="CI566" s="211"/>
      <c r="CJ566" s="211"/>
      <c r="CK566" s="211"/>
      <c r="CL566" s="211"/>
      <c r="CM566" s="211"/>
      <c r="CN566" s="211"/>
      <c r="CO566" s="211"/>
      <c r="CP566" s="211"/>
      <c r="CQ566" s="211"/>
      <c r="CR566" s="211"/>
      <c r="CS566" s="187" t="s">
        <v>5605</v>
      </c>
      <c r="CT566" s="211"/>
      <c r="CU566" s="211"/>
      <c r="CV566" s="211"/>
      <c r="CW566" s="211"/>
      <c r="CX566" s="211"/>
      <c r="CY566" s="211"/>
      <c r="CZ566" s="211"/>
      <c r="DA566" s="211"/>
      <c r="DB566" s="211"/>
      <c r="DC566" s="211"/>
      <c r="DD566" s="211"/>
      <c r="DE566" s="211"/>
      <c r="DF566"/>
      <c r="DG566" s="73"/>
    </row>
    <row r="567" spans="33:111" ht="15.75" hidden="1" customHeight="1">
      <c r="AG567" s="73"/>
      <c r="AH567" s="209"/>
      <c r="AI567" s="209"/>
      <c r="AJ567" s="209"/>
      <c r="AK567" s="209"/>
      <c r="AL567" s="181" t="str">
        <f t="shared" si="16"/>
        <v/>
      </c>
      <c r="AM567" s="181" t="str">
        <f t="shared" si="17"/>
        <v/>
      </c>
      <c r="AN567"/>
      <c r="AO567" s="209"/>
      <c r="AP567" s="148">
        <v>565</v>
      </c>
      <c r="AQ567" s="210"/>
      <c r="AR567" s="210"/>
      <c r="AS567" s="210"/>
      <c r="AT567" s="210"/>
      <c r="AU567" s="210"/>
      <c r="AV567" s="210"/>
      <c r="AW567" s="210"/>
      <c r="AX567" s="210"/>
      <c r="AY567" s="210"/>
      <c r="AZ567" s="210"/>
      <c r="BA567" s="210"/>
      <c r="BB567" s="210"/>
      <c r="BC567" s="210"/>
      <c r="BD567" s="210"/>
      <c r="BE567" s="210"/>
      <c r="BF567" s="210"/>
      <c r="BG567" s="210"/>
      <c r="BH567" s="210"/>
      <c r="BI567" s="210"/>
      <c r="BJ567" s="185" t="s">
        <v>5606</v>
      </c>
      <c r="BK567" s="210"/>
      <c r="BL567" s="210"/>
      <c r="BM567" s="210"/>
      <c r="BN567" s="210"/>
      <c r="BO567" s="210"/>
      <c r="BP567" s="210"/>
      <c r="BQ567" s="210"/>
      <c r="BR567" s="210"/>
      <c r="BS567" s="210"/>
      <c r="BT567" s="210"/>
      <c r="BU567" s="210"/>
      <c r="BV567" s="210"/>
      <c r="BW567" s="209"/>
      <c r="BX567" s="209"/>
      <c r="BY567" s="209"/>
      <c r="BZ567" s="211"/>
      <c r="CA567" s="211"/>
      <c r="CB567" s="211"/>
      <c r="CC567" s="211"/>
      <c r="CD567" s="211"/>
      <c r="CE567" s="211"/>
      <c r="CF567" s="211"/>
      <c r="CG567" s="211"/>
      <c r="CH567" s="211"/>
      <c r="CI567" s="211"/>
      <c r="CJ567" s="211"/>
      <c r="CK567" s="211"/>
      <c r="CL567" s="211"/>
      <c r="CM567" s="211"/>
      <c r="CN567" s="211"/>
      <c r="CO567" s="211"/>
      <c r="CP567" s="211"/>
      <c r="CQ567" s="211"/>
      <c r="CR567" s="211"/>
      <c r="CS567" s="187" t="s">
        <v>5607</v>
      </c>
      <c r="CT567" s="211"/>
      <c r="CU567" s="211"/>
      <c r="CV567" s="211"/>
      <c r="CW567" s="211"/>
      <c r="CX567" s="211"/>
      <c r="CY567" s="211"/>
      <c r="CZ567" s="211"/>
      <c r="DA567" s="211"/>
      <c r="DB567" s="211"/>
      <c r="DC567" s="211"/>
      <c r="DD567" s="211"/>
      <c r="DE567" s="211"/>
      <c r="DF567"/>
      <c r="DG567" s="73"/>
    </row>
    <row r="568" spans="33:111" ht="15.75" hidden="1" customHeight="1">
      <c r="AG568" s="73"/>
      <c r="AH568" s="209"/>
      <c r="AI568" s="209"/>
      <c r="AJ568" s="209"/>
      <c r="AK568" s="209"/>
      <c r="AL568" s="181" t="str">
        <f t="shared" si="16"/>
        <v/>
      </c>
      <c r="AM568" s="181" t="str">
        <f t="shared" si="17"/>
        <v/>
      </c>
      <c r="AN568"/>
      <c r="AO568" s="209"/>
      <c r="AP568" s="148">
        <v>566</v>
      </c>
      <c r="AQ568" s="210"/>
      <c r="AR568" s="210"/>
      <c r="AS568" s="210"/>
      <c r="AT568" s="210"/>
      <c r="AU568" s="210"/>
      <c r="AV568" s="210"/>
      <c r="AW568" s="210"/>
      <c r="AX568" s="210"/>
      <c r="AY568" s="210"/>
      <c r="AZ568" s="210"/>
      <c r="BA568" s="210"/>
      <c r="BB568" s="210"/>
      <c r="BC568" s="210"/>
      <c r="BD568" s="210"/>
      <c r="BE568" s="210"/>
      <c r="BF568" s="210"/>
      <c r="BG568" s="210"/>
      <c r="BH568" s="210"/>
      <c r="BI568" s="210"/>
      <c r="BJ568" s="185" t="s">
        <v>5608</v>
      </c>
      <c r="BK568" s="210"/>
      <c r="BL568" s="210"/>
      <c r="BM568" s="210"/>
      <c r="BN568" s="210"/>
      <c r="BO568" s="210"/>
      <c r="BP568" s="210"/>
      <c r="BQ568" s="210"/>
      <c r="BR568" s="210"/>
      <c r="BS568" s="210"/>
      <c r="BT568" s="210"/>
      <c r="BU568" s="210"/>
      <c r="BV568" s="210"/>
      <c r="BW568" s="209"/>
      <c r="BX568" s="209"/>
      <c r="BY568" s="209"/>
      <c r="BZ568" s="211"/>
      <c r="CA568" s="211"/>
      <c r="CB568" s="211"/>
      <c r="CC568" s="211"/>
      <c r="CD568" s="211"/>
      <c r="CE568" s="211"/>
      <c r="CF568" s="211"/>
      <c r="CG568" s="211"/>
      <c r="CH568" s="211"/>
      <c r="CI568" s="211"/>
      <c r="CJ568" s="211"/>
      <c r="CK568" s="211"/>
      <c r="CL568" s="211"/>
      <c r="CM568" s="211"/>
      <c r="CN568" s="211"/>
      <c r="CO568" s="211"/>
      <c r="CP568" s="211"/>
      <c r="CQ568" s="211"/>
      <c r="CR568" s="211"/>
      <c r="CS568" s="187" t="s">
        <v>5609</v>
      </c>
      <c r="CT568" s="211"/>
      <c r="CU568" s="211"/>
      <c r="CV568" s="211"/>
      <c r="CW568" s="211"/>
      <c r="CX568" s="211"/>
      <c r="CY568" s="211"/>
      <c r="CZ568" s="211"/>
      <c r="DA568" s="211"/>
      <c r="DB568" s="211"/>
      <c r="DC568" s="211"/>
      <c r="DD568" s="211"/>
      <c r="DE568" s="211"/>
      <c r="DF568"/>
      <c r="DG568" s="73"/>
    </row>
    <row r="569" spans="33:111" ht="15.75" hidden="1" customHeight="1">
      <c r="AG569" s="73"/>
      <c r="AH569" s="209"/>
      <c r="AI569" s="209"/>
      <c r="AJ569" s="209"/>
      <c r="AK569" s="209"/>
      <c r="AL569" s="181" t="str">
        <f t="shared" si="16"/>
        <v/>
      </c>
      <c r="AM569" s="181" t="str">
        <f t="shared" si="17"/>
        <v/>
      </c>
      <c r="AN569"/>
      <c r="AO569" s="209"/>
      <c r="AP569" s="148">
        <v>567</v>
      </c>
      <c r="AQ569" s="210"/>
      <c r="AR569" s="210"/>
      <c r="AS569" s="210"/>
      <c r="AT569" s="210"/>
      <c r="AU569" s="210"/>
      <c r="AV569" s="210"/>
      <c r="AW569" s="210"/>
      <c r="AX569" s="210"/>
      <c r="AY569" s="210"/>
      <c r="AZ569" s="210"/>
      <c r="BA569" s="210"/>
      <c r="BB569" s="210"/>
      <c r="BC569" s="210"/>
      <c r="BD569" s="210"/>
      <c r="BE569" s="210"/>
      <c r="BF569" s="210"/>
      <c r="BG569" s="210"/>
      <c r="BH569" s="210"/>
      <c r="BI569" s="210"/>
      <c r="BJ569" s="185" t="s">
        <v>5610</v>
      </c>
      <c r="BK569" s="210"/>
      <c r="BL569" s="210"/>
      <c r="BM569" s="210"/>
      <c r="BN569" s="210"/>
      <c r="BO569" s="210"/>
      <c r="BP569" s="210"/>
      <c r="BQ569" s="210"/>
      <c r="BR569" s="210"/>
      <c r="BS569" s="210"/>
      <c r="BT569" s="210"/>
      <c r="BU569" s="210"/>
      <c r="BV569" s="210"/>
      <c r="BW569" s="209"/>
      <c r="BX569" s="209"/>
      <c r="BY569" s="209"/>
      <c r="BZ569" s="211"/>
      <c r="CA569" s="211"/>
      <c r="CB569" s="211"/>
      <c r="CC569" s="211"/>
      <c r="CD569" s="211"/>
      <c r="CE569" s="211"/>
      <c r="CF569" s="211"/>
      <c r="CG569" s="211"/>
      <c r="CH569" s="211"/>
      <c r="CI569" s="211"/>
      <c r="CJ569" s="211"/>
      <c r="CK569" s="211"/>
      <c r="CL569" s="211"/>
      <c r="CM569" s="211"/>
      <c r="CN569" s="211"/>
      <c r="CO569" s="211"/>
      <c r="CP569" s="211"/>
      <c r="CQ569" s="211"/>
      <c r="CR569" s="211"/>
      <c r="CS569" s="187" t="s">
        <v>5611</v>
      </c>
      <c r="CT569" s="211"/>
      <c r="CU569" s="211"/>
      <c r="CV569" s="211"/>
      <c r="CW569" s="211"/>
      <c r="CX569" s="211"/>
      <c r="CY569" s="211"/>
      <c r="CZ569" s="211"/>
      <c r="DA569" s="211"/>
      <c r="DB569" s="211"/>
      <c r="DC569" s="211"/>
      <c r="DD569" s="211"/>
      <c r="DE569" s="211"/>
      <c r="DF569"/>
      <c r="DG569" s="73"/>
    </row>
    <row r="570" spans="33:111" ht="15.75" hidden="1" customHeight="1">
      <c r="AG570" s="73"/>
      <c r="AH570" s="209"/>
      <c r="AI570" s="209"/>
      <c r="AJ570" s="209"/>
      <c r="AK570" s="209"/>
      <c r="AL570" s="181" t="str">
        <f t="shared" si="16"/>
        <v/>
      </c>
      <c r="AM570" s="181" t="str">
        <f t="shared" si="17"/>
        <v/>
      </c>
      <c r="AN570"/>
      <c r="AO570" s="209"/>
      <c r="AP570" s="148">
        <v>568</v>
      </c>
      <c r="AQ570" s="210"/>
      <c r="AR570" s="210"/>
      <c r="AS570" s="210"/>
      <c r="AT570" s="210"/>
      <c r="AU570" s="210"/>
      <c r="AV570" s="210"/>
      <c r="AW570" s="210"/>
      <c r="AX570" s="210"/>
      <c r="AY570" s="210"/>
      <c r="AZ570" s="210"/>
      <c r="BA570" s="210"/>
      <c r="BB570" s="210"/>
      <c r="BC570" s="210"/>
      <c r="BD570" s="210"/>
      <c r="BE570" s="210"/>
      <c r="BF570" s="210"/>
      <c r="BG570" s="210"/>
      <c r="BH570" s="210"/>
      <c r="BI570" s="210"/>
      <c r="BJ570" s="185" t="s">
        <v>5612</v>
      </c>
      <c r="BK570" s="210"/>
      <c r="BL570" s="210"/>
      <c r="BM570" s="210"/>
      <c r="BN570" s="210"/>
      <c r="BO570" s="210"/>
      <c r="BP570" s="210"/>
      <c r="BQ570" s="210"/>
      <c r="BR570" s="210"/>
      <c r="BS570" s="210"/>
      <c r="BT570" s="210"/>
      <c r="BU570" s="210"/>
      <c r="BV570" s="210"/>
      <c r="BW570" s="209"/>
      <c r="BX570" s="209"/>
      <c r="BY570" s="209"/>
      <c r="BZ570" s="211"/>
      <c r="CA570" s="211"/>
      <c r="CB570" s="211"/>
      <c r="CC570" s="211"/>
      <c r="CD570" s="211"/>
      <c r="CE570" s="211"/>
      <c r="CF570" s="211"/>
      <c r="CG570" s="211"/>
      <c r="CH570" s="211"/>
      <c r="CI570" s="211"/>
      <c r="CJ570" s="211"/>
      <c r="CK570" s="211"/>
      <c r="CL570" s="211"/>
      <c r="CM570" s="211"/>
      <c r="CN570" s="211"/>
      <c r="CO570" s="211"/>
      <c r="CP570" s="211"/>
      <c r="CQ570" s="211"/>
      <c r="CR570" s="211"/>
      <c r="CS570" s="187" t="s">
        <v>5613</v>
      </c>
      <c r="CT570" s="211"/>
      <c r="CU570" s="211"/>
      <c r="CV570" s="211"/>
      <c r="CW570" s="211"/>
      <c r="CX570" s="211"/>
      <c r="CY570" s="211"/>
      <c r="CZ570" s="211"/>
      <c r="DA570" s="211"/>
      <c r="DB570" s="211"/>
      <c r="DC570" s="211"/>
      <c r="DD570" s="211"/>
      <c r="DE570" s="211"/>
      <c r="DF570"/>
      <c r="DG570" s="73"/>
    </row>
    <row r="571" spans="33:111" ht="15.75" hidden="1" customHeight="1">
      <c r="AG571" s="73"/>
      <c r="AH571" s="148"/>
      <c r="AI571" s="148"/>
      <c r="AJ571" s="148"/>
      <c r="AK571" s="148"/>
      <c r="AL571" s="181" t="str">
        <f t="shared" si="16"/>
        <v/>
      </c>
      <c r="AM571" s="181" t="str">
        <f t="shared" si="17"/>
        <v/>
      </c>
      <c r="AN571"/>
      <c r="AO571" s="209"/>
      <c r="AP571" s="148">
        <v>569</v>
      </c>
      <c r="AQ571" s="210"/>
      <c r="AR571" s="210"/>
      <c r="AS571" s="210"/>
      <c r="AT571" s="210"/>
      <c r="AU571" s="210"/>
      <c r="AV571" s="210"/>
      <c r="AW571" s="210"/>
      <c r="AX571" s="210"/>
      <c r="AY571" s="210"/>
      <c r="AZ571" s="210"/>
      <c r="BA571" s="210"/>
      <c r="BB571" s="210"/>
      <c r="BC571" s="210"/>
      <c r="BD571" s="210"/>
      <c r="BE571" s="210"/>
      <c r="BF571" s="210"/>
      <c r="BG571" s="210"/>
      <c r="BH571" s="210"/>
      <c r="BI571" s="210"/>
      <c r="BJ571" s="185" t="s">
        <v>5614</v>
      </c>
      <c r="BK571" s="210"/>
      <c r="BL571" s="210"/>
      <c r="BM571" s="210"/>
      <c r="BN571" s="210"/>
      <c r="BO571" s="210"/>
      <c r="BP571" s="210"/>
      <c r="BQ571" s="210"/>
      <c r="BR571" s="210"/>
      <c r="BS571" s="210"/>
      <c r="BT571" s="210"/>
      <c r="BU571" s="210"/>
      <c r="BV571" s="210"/>
      <c r="BW571" s="209"/>
      <c r="BX571" s="209"/>
      <c r="BY571" s="209"/>
      <c r="BZ571" s="211"/>
      <c r="CA571" s="211"/>
      <c r="CB571" s="211"/>
      <c r="CC571" s="211"/>
      <c r="CD571" s="211"/>
      <c r="CE571" s="211"/>
      <c r="CF571" s="211"/>
      <c r="CG571" s="211"/>
      <c r="CH571" s="211"/>
      <c r="CI571" s="211"/>
      <c r="CJ571" s="211"/>
      <c r="CK571" s="211"/>
      <c r="CL571" s="211"/>
      <c r="CM571" s="211"/>
      <c r="CN571" s="211"/>
      <c r="CO571" s="211"/>
      <c r="CP571" s="211"/>
      <c r="CQ571" s="211"/>
      <c r="CR571" s="211"/>
      <c r="CS571" s="187" t="s">
        <v>5615</v>
      </c>
      <c r="CT571" s="211"/>
      <c r="CU571" s="211"/>
      <c r="CV571" s="211"/>
      <c r="CW571" s="211"/>
      <c r="CX571" s="211"/>
      <c r="CY571" s="211"/>
      <c r="CZ571" s="211"/>
      <c r="DA571" s="211"/>
      <c r="DB571" s="211"/>
      <c r="DC571" s="211"/>
      <c r="DD571" s="211"/>
      <c r="DE571" s="211"/>
      <c r="DF571"/>
      <c r="DG571" s="73"/>
    </row>
    <row r="572" spans="33:111" ht="15.75" hidden="1" customHeight="1">
      <c r="AG572" s="73"/>
      <c r="AH572" s="148"/>
      <c r="AI572" s="148"/>
      <c r="AJ572" s="148"/>
      <c r="AK572" s="148"/>
      <c r="AL572" s="181" t="str">
        <f t="shared" si="16"/>
        <v/>
      </c>
      <c r="AM572" s="181" t="str">
        <f t="shared" si="17"/>
        <v/>
      </c>
      <c r="AN572"/>
      <c r="AO572" s="209"/>
      <c r="AP572" s="148">
        <v>570</v>
      </c>
      <c r="AQ572" s="210"/>
      <c r="AR572" s="210"/>
      <c r="AS572" s="210"/>
      <c r="AT572" s="210"/>
      <c r="AU572" s="210"/>
      <c r="AV572" s="210"/>
      <c r="AW572" s="210"/>
      <c r="AX572" s="210"/>
      <c r="AY572" s="210"/>
      <c r="AZ572" s="210"/>
      <c r="BA572" s="210"/>
      <c r="BB572" s="210"/>
      <c r="BC572" s="210"/>
      <c r="BD572" s="210"/>
      <c r="BE572" s="210"/>
      <c r="BF572" s="210"/>
      <c r="BG572" s="210"/>
      <c r="BH572" s="210"/>
      <c r="BI572" s="210"/>
      <c r="BJ572" s="185" t="s">
        <v>5616</v>
      </c>
      <c r="BK572" s="210"/>
      <c r="BL572" s="210"/>
      <c r="BM572" s="210"/>
      <c r="BN572" s="210"/>
      <c r="BO572" s="210"/>
      <c r="BP572" s="210"/>
      <c r="BQ572" s="210"/>
      <c r="BR572" s="210"/>
      <c r="BS572" s="210"/>
      <c r="BT572" s="210"/>
      <c r="BU572" s="210"/>
      <c r="BV572" s="210"/>
      <c r="BW572" s="209"/>
      <c r="BX572" s="209"/>
      <c r="BY572" s="209"/>
      <c r="BZ572" s="211"/>
      <c r="CA572" s="211"/>
      <c r="CB572" s="211"/>
      <c r="CC572" s="211"/>
      <c r="CD572" s="211"/>
      <c r="CE572" s="211"/>
      <c r="CF572" s="211"/>
      <c r="CG572" s="211"/>
      <c r="CH572" s="211"/>
      <c r="CI572" s="211"/>
      <c r="CJ572" s="211"/>
      <c r="CK572" s="211"/>
      <c r="CL572" s="211"/>
      <c r="CM572" s="211"/>
      <c r="CN572" s="211"/>
      <c r="CO572" s="211"/>
      <c r="CP572" s="211"/>
      <c r="CQ572" s="211"/>
      <c r="CR572" s="211"/>
      <c r="CS572" s="187" t="s">
        <v>5617</v>
      </c>
      <c r="CT572" s="211"/>
      <c r="CU572" s="211"/>
      <c r="CV572" s="211"/>
      <c r="CW572" s="211"/>
      <c r="CX572" s="211"/>
      <c r="CY572" s="211"/>
      <c r="CZ572" s="211"/>
      <c r="DA572" s="211"/>
      <c r="DB572" s="211"/>
      <c r="DC572" s="211"/>
      <c r="DD572" s="211"/>
      <c r="DE572" s="211"/>
      <c r="DF572"/>
      <c r="DG572" s="73"/>
    </row>
    <row r="573" spans="33:111" ht="15.75" hidden="1" customHeight="1">
      <c r="AG573" s="73"/>
      <c r="AH573"/>
      <c r="AI573"/>
      <c r="AJ573"/>
      <c r="AK573"/>
      <c r="AL573" s="181" t="str">
        <f t="shared" si="16"/>
        <v/>
      </c>
      <c r="AM573" s="181" t="str">
        <f t="shared" si="17"/>
        <v/>
      </c>
      <c r="AN573"/>
      <c r="AO573" s="209"/>
      <c r="AP573" s="148">
        <v>571</v>
      </c>
      <c r="AQ573" s="210"/>
      <c r="AR573" s="210"/>
      <c r="AS573" s="210"/>
      <c r="AT573" s="210"/>
      <c r="AU573" s="210"/>
      <c r="AV573" s="210"/>
      <c r="AW573" s="210"/>
      <c r="AX573" s="210"/>
      <c r="AY573" s="210"/>
      <c r="AZ573" s="210"/>
      <c r="BA573" s="210"/>
      <c r="BB573" s="210"/>
      <c r="BC573" s="210"/>
      <c r="BD573" s="210"/>
      <c r="BE573" s="210"/>
      <c r="BF573" s="210"/>
      <c r="BG573" s="210"/>
      <c r="BH573" s="210"/>
      <c r="BI573" s="210"/>
      <c r="BJ573" s="185" t="s">
        <v>5618</v>
      </c>
      <c r="BK573" s="210"/>
      <c r="BL573" s="210"/>
      <c r="BM573" s="210"/>
      <c r="BN573" s="210"/>
      <c r="BO573" s="210"/>
      <c r="BP573" s="210"/>
      <c r="BQ573" s="210"/>
      <c r="BR573" s="210"/>
      <c r="BS573" s="210"/>
      <c r="BT573" s="210"/>
      <c r="BU573" s="210"/>
      <c r="BV573" s="210"/>
      <c r="BW573" s="209"/>
      <c r="BX573" s="209"/>
      <c r="BY573" s="209"/>
      <c r="BZ573" s="211"/>
      <c r="CA573" s="211"/>
      <c r="CB573" s="211"/>
      <c r="CC573" s="211"/>
      <c r="CD573" s="211"/>
      <c r="CE573" s="211"/>
      <c r="CF573" s="211"/>
      <c r="CG573" s="211"/>
      <c r="CH573" s="211"/>
      <c r="CI573" s="211"/>
      <c r="CJ573" s="211"/>
      <c r="CK573" s="211"/>
      <c r="CL573" s="211"/>
      <c r="CM573" s="211"/>
      <c r="CN573" s="211"/>
      <c r="CO573" s="211"/>
      <c r="CP573" s="211"/>
      <c r="CQ573" s="211"/>
      <c r="CR573" s="211"/>
      <c r="CS573" s="187" t="s">
        <v>5619</v>
      </c>
      <c r="CT573" s="211"/>
      <c r="CU573" s="211"/>
      <c r="CV573" s="211"/>
      <c r="CW573" s="211"/>
      <c r="CX573" s="211"/>
      <c r="CY573" s="211"/>
      <c r="CZ573" s="211"/>
      <c r="DA573" s="211"/>
      <c r="DB573" s="211"/>
      <c r="DC573" s="211"/>
      <c r="DD573" s="211"/>
      <c r="DE573" s="211"/>
      <c r="DF573"/>
      <c r="DG573" s="73"/>
    </row>
    <row r="574" spans="33:111" ht="15.75" hidden="1" customHeight="1">
      <c r="AG574" s="73"/>
      <c r="AH574"/>
      <c r="AI574"/>
      <c r="AJ574"/>
      <c r="AK574"/>
      <c r="AL574" s="181" t="str">
        <f t="shared" si="16"/>
        <v/>
      </c>
      <c r="AM574" s="181" t="str">
        <f t="shared" si="17"/>
        <v/>
      </c>
      <c r="AN574"/>
      <c r="AO574" s="209"/>
      <c r="AP574" s="148">
        <v>572</v>
      </c>
      <c r="AQ574" s="210"/>
      <c r="AR574" s="210"/>
      <c r="AS574" s="210"/>
      <c r="AT574" s="210"/>
      <c r="AU574" s="210"/>
      <c r="AV574" s="210"/>
      <c r="AW574" s="210"/>
      <c r="AX574" s="210"/>
      <c r="AY574" s="210"/>
      <c r="AZ574" s="210"/>
      <c r="BA574" s="210"/>
      <c r="BB574" s="210"/>
      <c r="BC574" s="210"/>
      <c r="BD574" s="210"/>
      <c r="BE574" s="210"/>
      <c r="BF574" s="210"/>
      <c r="BG574" s="210"/>
      <c r="BH574" s="210"/>
      <c r="BI574" s="210"/>
      <c r="BJ574" s="210">
        <v>20999</v>
      </c>
      <c r="BK574" s="210"/>
      <c r="BL574" s="210"/>
      <c r="BM574" s="210"/>
      <c r="BN574" s="210"/>
      <c r="BO574" s="210"/>
      <c r="BP574" s="210"/>
      <c r="BQ574" s="210"/>
      <c r="BR574" s="210"/>
      <c r="BS574" s="210"/>
      <c r="BT574" s="210"/>
      <c r="BU574" s="210"/>
      <c r="BV574" s="210"/>
      <c r="BW574" s="209"/>
      <c r="BX574" s="209"/>
      <c r="BY574" s="209"/>
      <c r="BZ574" s="211"/>
      <c r="CA574" s="211"/>
      <c r="CB574" s="211"/>
      <c r="CC574" s="211"/>
      <c r="CD574" s="211"/>
      <c r="CE574" s="211"/>
      <c r="CF574" s="211"/>
      <c r="CG574" s="211"/>
      <c r="CH574" s="211"/>
      <c r="CI574" s="211"/>
      <c r="CJ574" s="211"/>
      <c r="CK574" s="211"/>
      <c r="CL574" s="211"/>
      <c r="CM574" s="211"/>
      <c r="CN574" s="211"/>
      <c r="CO574" s="211"/>
      <c r="CP574" s="211"/>
      <c r="CQ574" s="211"/>
      <c r="CR574" s="211"/>
      <c r="CS574" s="187" t="s">
        <v>274</v>
      </c>
      <c r="CT574" s="211"/>
      <c r="CU574" s="211"/>
      <c r="CV574" s="211"/>
      <c r="CW574" s="211"/>
      <c r="CX574" s="211"/>
      <c r="CY574" s="211"/>
      <c r="CZ574" s="211"/>
      <c r="DA574" s="211"/>
      <c r="DB574" s="211"/>
      <c r="DC574" s="211"/>
      <c r="DD574" s="211"/>
      <c r="DE574" s="211"/>
      <c r="DF574"/>
      <c r="DG574" s="73"/>
    </row>
    <row r="575" spans="33:111" ht="15.75" hidden="1" customHeight="1">
      <c r="AG575" s="73"/>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s="73"/>
    </row>
  </sheetData>
  <sheetProtection algorithmName="SHA-512" hashValue="OTpIZjamHpWaS6L7Cn8cnz8mAHjvSJbvxkyPF3G64PQOCXScltbWGN8Ztz4XC0lzxI569PubHVuMJ9/sQa1cvQ==" saltValue="XnqZklJVRnKMT2uoMk+dxQ==" spinCount="100000" sheet="1" objects="1" scenarios="1"/>
  <mergeCells count="72">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D71:AC71"/>
    <mergeCell ref="C49:AC49"/>
    <mergeCell ref="C51:AC51"/>
    <mergeCell ref="C53:AC53"/>
    <mergeCell ref="C55:AC55"/>
    <mergeCell ref="C57:AC57"/>
    <mergeCell ref="C59:AC59"/>
    <mergeCell ref="D61:AC61"/>
    <mergeCell ref="C63:AC63"/>
    <mergeCell ref="D65:AC65"/>
    <mergeCell ref="D67:AC67"/>
    <mergeCell ref="D69:AC69"/>
    <mergeCell ref="C97:AC97"/>
    <mergeCell ref="D73:AC73"/>
    <mergeCell ref="C75:AC75"/>
    <mergeCell ref="C77:AC77"/>
    <mergeCell ref="C79:AC79"/>
    <mergeCell ref="D81:AC81"/>
    <mergeCell ref="C83:AC83"/>
    <mergeCell ref="C85:AC85"/>
    <mergeCell ref="C87:AC87"/>
    <mergeCell ref="C91:AC91"/>
    <mergeCell ref="C93:AC93"/>
    <mergeCell ref="C95:AC95"/>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G127:AC127"/>
    <mergeCell ref="I128:AC128"/>
    <mergeCell ref="G129:Q129"/>
    <mergeCell ref="U129:AC129"/>
    <mergeCell ref="D115:AC115"/>
    <mergeCell ref="H117:AC117"/>
    <mergeCell ref="H119:AC119"/>
    <mergeCell ref="C123:AC123"/>
    <mergeCell ref="G125:AC125"/>
    <mergeCell ref="K126:AC126"/>
  </mergeCells>
  <dataValidations count="1">
    <dataValidation type="list" allowBlank="1" showInputMessage="1" showErrorMessage="1" sqref="B10:L10">
      <formula1>$AH$3:$AH$35</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VIII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58"/>
  <sheetViews>
    <sheetView showGridLines="0" tabSelected="1" view="pageBreakPreview" zoomScale="140" zoomScaleNormal="100" zoomScaleSheetLayoutView="140" workbookViewId="0"/>
  </sheetViews>
  <sheetFormatPr baseColWidth="10" defaultColWidth="0" defaultRowHeight="14.25" customHeight="1" zeroHeight="1"/>
  <cols>
    <col min="1" max="1" width="5.7109375" style="5" customWidth="1"/>
    <col min="2" max="30" width="3.7109375" style="5" customWidth="1"/>
    <col min="31" max="31" width="5.7109375" style="5" customWidth="1"/>
    <col min="32" max="16384" width="3.7109375" style="5" hidden="1"/>
  </cols>
  <sheetData>
    <row r="1" spans="2:30" ht="173.25" customHeight="1">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239" t="s">
        <v>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75" customHeight="1">
      <c r="B7" s="239" t="s">
        <v>673</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28"/>
      <c r="D9" s="28"/>
      <c r="E9" s="28"/>
      <c r="F9" s="28"/>
      <c r="G9" s="28"/>
      <c r="H9" s="28"/>
      <c r="I9" s="28"/>
      <c r="J9" s="28"/>
      <c r="K9" s="28"/>
      <c r="L9" s="28"/>
      <c r="M9" s="28"/>
      <c r="N9" s="2" t="s">
        <v>4</v>
      </c>
      <c r="O9" s="28"/>
      <c r="P9" s="1"/>
      <c r="Q9" s="1"/>
      <c r="R9" s="1"/>
      <c r="S9" s="1"/>
      <c r="T9" s="1"/>
      <c r="U9" s="1"/>
      <c r="V9" s="1"/>
      <c r="W9" s="1"/>
      <c r="X9" s="1"/>
      <c r="Y9" s="1"/>
      <c r="Z9" s="1"/>
      <c r="AA9" s="275" t="s">
        <v>2</v>
      </c>
      <c r="AB9" s="275"/>
      <c r="AC9" s="275"/>
      <c r="AD9" s="275"/>
    </row>
    <row r="10" spans="2:30" ht="15" customHeight="1" thickBot="1">
      <c r="B10" s="241" t="str">
        <f>IF(Presentación!B10="","",Presentación!B10)</f>
        <v>Veracruz de Ignacio de la Llave</v>
      </c>
      <c r="C10" s="242"/>
      <c r="D10" s="242"/>
      <c r="E10" s="242"/>
      <c r="F10" s="242"/>
      <c r="G10" s="242"/>
      <c r="H10" s="242"/>
      <c r="I10" s="242"/>
      <c r="J10" s="242"/>
      <c r="K10" s="242"/>
      <c r="L10" s="243"/>
      <c r="M10" s="35"/>
      <c r="N10" s="241" t="str">
        <f>IF(Presentación!N10="","",Presentación!N10)</f>
        <v>230</v>
      </c>
      <c r="O10" s="243"/>
      <c r="P10" s="3"/>
      <c r="Q10" s="3"/>
      <c r="R10" s="3"/>
      <c r="S10" s="3"/>
      <c r="T10" s="3"/>
      <c r="U10" s="3"/>
      <c r="V10" s="3"/>
      <c r="W10" s="3"/>
      <c r="X10" s="3"/>
      <c r="Y10" s="3"/>
      <c r="Z10" s="3"/>
      <c r="AA10" s="3"/>
      <c r="AB10" s="3"/>
      <c r="AC10" s="3"/>
      <c r="AD10" s="3"/>
    </row>
    <row r="11" spans="2:30" ht="15" customHeight="1" thickBot="1"/>
    <row r="12" spans="2:30" ht="15" customHeight="1" thickBot="1">
      <c r="B12" s="267" t="s">
        <v>39</v>
      </c>
      <c r="C12" s="268"/>
      <c r="D12" s="268"/>
      <c r="E12" s="268"/>
      <c r="F12" s="268"/>
      <c r="G12" s="268"/>
      <c r="H12" s="268"/>
      <c r="I12" s="268"/>
      <c r="J12" s="268"/>
      <c r="K12" s="268"/>
      <c r="L12" s="268"/>
      <c r="M12" s="268"/>
      <c r="N12" s="268"/>
      <c r="O12" s="268"/>
      <c r="P12" s="268"/>
      <c r="Q12" s="268"/>
      <c r="R12" s="269"/>
      <c r="S12" s="6"/>
      <c r="T12" s="267" t="s">
        <v>40</v>
      </c>
      <c r="U12" s="268"/>
      <c r="V12" s="268"/>
      <c r="W12" s="268"/>
      <c r="X12" s="268"/>
      <c r="Y12" s="268"/>
      <c r="Z12" s="268"/>
      <c r="AA12" s="268"/>
      <c r="AB12" s="268"/>
      <c r="AC12" s="268"/>
      <c r="AD12" s="269"/>
    </row>
    <row r="13" spans="2:30" ht="48" customHeight="1" thickBot="1">
      <c r="B13" s="7"/>
      <c r="C13" s="274" t="s">
        <v>41</v>
      </c>
      <c r="D13" s="274"/>
      <c r="E13" s="274"/>
      <c r="F13" s="274"/>
      <c r="G13" s="274"/>
      <c r="H13" s="274"/>
      <c r="I13" s="274"/>
      <c r="J13" s="274"/>
      <c r="K13" s="274"/>
      <c r="L13" s="274"/>
      <c r="M13" s="274"/>
      <c r="N13" s="274"/>
      <c r="O13" s="274"/>
      <c r="P13" s="274"/>
      <c r="Q13" s="274"/>
      <c r="R13" s="8"/>
      <c r="S13" s="6"/>
      <c r="T13" s="271" t="s">
        <v>42</v>
      </c>
      <c r="U13" s="272"/>
      <c r="V13" s="272"/>
      <c r="W13" s="272"/>
      <c r="X13" s="272"/>
      <c r="Y13" s="272"/>
      <c r="Z13" s="272"/>
      <c r="AA13" s="272"/>
      <c r="AB13" s="272"/>
      <c r="AC13" s="272"/>
      <c r="AD13" s="273"/>
    </row>
    <row r="14" spans="2:30" ht="15" customHeight="1">
      <c r="B14" s="9"/>
      <c r="C14" s="10"/>
      <c r="D14" s="10"/>
      <c r="E14" s="10"/>
      <c r="F14" s="10"/>
      <c r="G14" s="10"/>
      <c r="H14" s="10"/>
      <c r="I14" s="10"/>
      <c r="J14" s="10"/>
      <c r="K14" s="10"/>
      <c r="L14" s="10"/>
      <c r="M14" s="10"/>
      <c r="N14" s="10"/>
      <c r="O14" s="10"/>
      <c r="P14" s="10"/>
      <c r="Q14" s="10"/>
      <c r="R14" s="11"/>
      <c r="S14" s="6"/>
      <c r="T14" s="12"/>
      <c r="U14" s="6"/>
      <c r="V14" s="6"/>
      <c r="W14"/>
      <c r="X14"/>
      <c r="Y14"/>
      <c r="Z14"/>
      <c r="AA14"/>
      <c r="AB14" s="6"/>
      <c r="AC14" s="6"/>
      <c r="AD14" s="13"/>
    </row>
    <row r="15" spans="2:30" ht="15" customHeight="1">
      <c r="B15" s="12"/>
      <c r="C15" s="14" t="s">
        <v>663</v>
      </c>
      <c r="D15" s="15"/>
      <c r="E15" s="15"/>
      <c r="F15" s="15"/>
      <c r="G15" s="15"/>
      <c r="H15" s="4"/>
      <c r="I15" s="4"/>
      <c r="J15" s="4"/>
      <c r="K15" s="4"/>
      <c r="L15" s="4"/>
      <c r="M15" s="264"/>
      <c r="N15" s="264"/>
      <c r="O15" s="264"/>
      <c r="P15" s="264"/>
      <c r="Q15" s="264"/>
      <c r="R15" s="13"/>
      <c r="S15" s="6"/>
      <c r="T15" s="12"/>
      <c r="U15" s="253" t="s">
        <v>43</v>
      </c>
      <c r="V15" s="254"/>
      <c r="W15" s="254"/>
      <c r="X15" s="254"/>
      <c r="Y15" s="254"/>
      <c r="Z15" s="254"/>
      <c r="AA15" s="254"/>
      <c r="AB15" s="254"/>
      <c r="AC15" s="255"/>
      <c r="AD15" s="13"/>
    </row>
    <row r="16" spans="2:30" ht="15" customHeight="1">
      <c r="B16" s="12"/>
      <c r="C16" s="14" t="s">
        <v>44</v>
      </c>
      <c r="D16" s="15"/>
      <c r="E16" s="15"/>
      <c r="F16" s="264"/>
      <c r="G16" s="264"/>
      <c r="H16" s="264"/>
      <c r="I16" s="264"/>
      <c r="J16" s="264"/>
      <c r="K16" s="264"/>
      <c r="L16" s="264"/>
      <c r="M16" s="264"/>
      <c r="N16" s="264"/>
      <c r="O16" s="264"/>
      <c r="P16" s="264"/>
      <c r="Q16" s="264"/>
      <c r="R16" s="13"/>
      <c r="S16" s="6"/>
      <c r="T16" s="12"/>
      <c r="U16" s="265"/>
      <c r="V16" s="265"/>
      <c r="W16" s="265"/>
      <c r="X16" s="265"/>
      <c r="Y16" s="265"/>
      <c r="Z16" s="265"/>
      <c r="AA16" s="265"/>
      <c r="AB16" s="265"/>
      <c r="AC16" s="265"/>
      <c r="AD16" s="13"/>
    </row>
    <row r="17" spans="2:30" ht="15" customHeight="1">
      <c r="B17" s="12"/>
      <c r="C17" s="14" t="s">
        <v>45</v>
      </c>
      <c r="D17" s="15"/>
      <c r="E17" s="15"/>
      <c r="F17" s="15"/>
      <c r="G17" s="266"/>
      <c r="H17" s="266"/>
      <c r="I17" s="266"/>
      <c r="J17" s="266"/>
      <c r="K17" s="266"/>
      <c r="L17" s="266"/>
      <c r="M17" s="266"/>
      <c r="N17" s="266"/>
      <c r="O17" s="266"/>
      <c r="P17" s="266"/>
      <c r="Q17" s="266"/>
      <c r="R17" s="13"/>
      <c r="S17" s="6"/>
      <c r="T17" s="12"/>
      <c r="U17" s="265"/>
      <c r="V17" s="265"/>
      <c r="W17" s="265"/>
      <c r="X17" s="265"/>
      <c r="Y17" s="265"/>
      <c r="Z17" s="265"/>
      <c r="AA17" s="265"/>
      <c r="AB17" s="265"/>
      <c r="AC17" s="265"/>
      <c r="AD17" s="13"/>
    </row>
    <row r="18" spans="2:30" ht="15" customHeight="1">
      <c r="B18" s="12"/>
      <c r="C18" s="14" t="s">
        <v>46</v>
      </c>
      <c r="D18" s="15"/>
      <c r="E18" s="15"/>
      <c r="F18" s="15"/>
      <c r="G18" s="15"/>
      <c r="H18" s="266"/>
      <c r="I18" s="266"/>
      <c r="J18" s="266"/>
      <c r="K18" s="266"/>
      <c r="L18" s="266"/>
      <c r="M18" s="266"/>
      <c r="N18" s="266"/>
      <c r="O18" s="266"/>
      <c r="P18" s="266"/>
      <c r="Q18" s="266"/>
      <c r="R18" s="13"/>
      <c r="S18" s="6"/>
      <c r="T18" s="12"/>
      <c r="U18" s="265"/>
      <c r="V18" s="265"/>
      <c r="W18" s="265"/>
      <c r="X18" s="265"/>
      <c r="Y18" s="265"/>
      <c r="Z18" s="265"/>
      <c r="AA18" s="265"/>
      <c r="AB18" s="265"/>
      <c r="AC18" s="265"/>
      <c r="AD18" s="13"/>
    </row>
    <row r="19" spans="2:30" ht="15" customHeight="1">
      <c r="B19" s="12"/>
      <c r="C19" s="14" t="s">
        <v>47</v>
      </c>
      <c r="D19" s="15"/>
      <c r="E19" s="15"/>
      <c r="F19" s="15"/>
      <c r="G19" s="15"/>
      <c r="H19" s="266"/>
      <c r="I19" s="266"/>
      <c r="J19" s="266"/>
      <c r="K19" s="266"/>
      <c r="L19" s="266"/>
      <c r="M19" s="266"/>
      <c r="N19" s="266"/>
      <c r="O19" s="266"/>
      <c r="P19" s="266"/>
      <c r="Q19" s="266"/>
      <c r="R19" s="13"/>
      <c r="S19" s="6"/>
      <c r="T19" s="12"/>
      <c r="U19" s="265"/>
      <c r="V19" s="265"/>
      <c r="W19" s="265"/>
      <c r="X19" s="265"/>
      <c r="Y19" s="265"/>
      <c r="Z19" s="265"/>
      <c r="AA19" s="265"/>
      <c r="AB19" s="265"/>
      <c r="AC19" s="265"/>
      <c r="AD19" s="13"/>
    </row>
    <row r="20" spans="2:30" ht="15" customHeight="1">
      <c r="B20" s="12"/>
      <c r="C20" s="14" t="s">
        <v>35</v>
      </c>
      <c r="D20" s="15"/>
      <c r="E20" s="264"/>
      <c r="F20" s="264"/>
      <c r="G20" s="264"/>
      <c r="H20" s="264"/>
      <c r="I20" s="264"/>
      <c r="J20" s="264"/>
      <c r="K20" s="264"/>
      <c r="L20" s="264"/>
      <c r="M20" s="264"/>
      <c r="N20" s="264"/>
      <c r="O20" s="264"/>
      <c r="P20" s="264"/>
      <c r="Q20" s="264"/>
      <c r="R20" s="13"/>
      <c r="S20" s="6"/>
      <c r="T20" s="12"/>
      <c r="U20" s="265"/>
      <c r="V20" s="265"/>
      <c r="W20" s="265"/>
      <c r="X20" s="265"/>
      <c r="Y20" s="265"/>
      <c r="Z20" s="265"/>
      <c r="AA20" s="265"/>
      <c r="AB20" s="265"/>
      <c r="AC20" s="265"/>
      <c r="AD20" s="13"/>
    </row>
    <row r="21" spans="2:30" ht="15" customHeight="1">
      <c r="B21" s="12"/>
      <c r="C21" s="14" t="s">
        <v>37</v>
      </c>
      <c r="D21" s="15"/>
      <c r="E21" s="15"/>
      <c r="F21" s="266"/>
      <c r="G21" s="266"/>
      <c r="H21" s="266"/>
      <c r="I21" s="266"/>
      <c r="J21" s="266"/>
      <c r="K21" s="266"/>
      <c r="L21" s="266"/>
      <c r="M21" s="266"/>
      <c r="N21" s="266"/>
      <c r="O21" s="266"/>
      <c r="P21" s="266"/>
      <c r="Q21" s="266"/>
      <c r="R21" s="13"/>
      <c r="S21" s="6"/>
      <c r="T21" s="12"/>
      <c r="U21" s="265"/>
      <c r="V21" s="265"/>
      <c r="W21" s="265"/>
      <c r="X21" s="265"/>
      <c r="Y21" s="265"/>
      <c r="Z21" s="265"/>
      <c r="AA21" s="265"/>
      <c r="AB21" s="265"/>
      <c r="AC21" s="265"/>
      <c r="AD21" s="13"/>
    </row>
    <row r="22" spans="2:30" ht="15" customHeight="1">
      <c r="B22" s="12"/>
      <c r="C22" s="14" t="s">
        <v>36</v>
      </c>
      <c r="D22" s="15"/>
      <c r="E22" s="15"/>
      <c r="F22" s="16"/>
      <c r="G22" s="16"/>
      <c r="H22" s="266"/>
      <c r="I22" s="266"/>
      <c r="J22" s="266"/>
      <c r="K22" s="266"/>
      <c r="L22" s="266"/>
      <c r="M22" s="266"/>
      <c r="N22" s="266"/>
      <c r="O22" s="266"/>
      <c r="P22" s="266"/>
      <c r="Q22" s="266"/>
      <c r="R22" s="13"/>
      <c r="S22" s="6"/>
      <c r="T22" s="12"/>
      <c r="U22" s="265"/>
      <c r="V22" s="265"/>
      <c r="W22" s="265"/>
      <c r="X22" s="265"/>
      <c r="Y22" s="265"/>
      <c r="Z22" s="265"/>
      <c r="AA22" s="265"/>
      <c r="AB22" s="265"/>
      <c r="AC22" s="265"/>
      <c r="AD22" s="13"/>
    </row>
    <row r="23" spans="2:30" ht="15" customHeight="1" thickBot="1">
      <c r="B23" s="17"/>
      <c r="C23" s="18"/>
      <c r="D23" s="18"/>
      <c r="E23" s="18"/>
      <c r="F23" s="18"/>
      <c r="G23" s="18"/>
      <c r="H23" s="18"/>
      <c r="I23" s="18"/>
      <c r="J23" s="18"/>
      <c r="K23" s="18"/>
      <c r="L23" s="18"/>
      <c r="M23" s="18"/>
      <c r="N23" s="18"/>
      <c r="O23" s="18"/>
      <c r="P23" s="18"/>
      <c r="Q23" s="18"/>
      <c r="R23" s="19"/>
      <c r="S23" s="6"/>
      <c r="T23" s="17"/>
      <c r="U23" s="18"/>
      <c r="V23" s="18"/>
      <c r="W23" s="18"/>
      <c r="X23" s="18"/>
      <c r="Y23" s="18"/>
      <c r="Z23" s="18"/>
      <c r="AA23" s="18"/>
      <c r="AB23" s="18"/>
      <c r="AC23" s="18"/>
      <c r="AD23" s="19"/>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67" t="s">
        <v>48</v>
      </c>
      <c r="C25" s="268"/>
      <c r="D25" s="268"/>
      <c r="E25" s="268"/>
      <c r="F25" s="268"/>
      <c r="G25" s="268"/>
      <c r="H25" s="268"/>
      <c r="I25" s="268"/>
      <c r="J25" s="268"/>
      <c r="K25" s="268"/>
      <c r="L25" s="268"/>
      <c r="M25" s="268"/>
      <c r="N25" s="268"/>
      <c r="O25" s="268"/>
      <c r="P25" s="268"/>
      <c r="Q25" s="268"/>
      <c r="R25" s="269"/>
      <c r="S25" s="6"/>
      <c r="T25" s="267" t="s">
        <v>40</v>
      </c>
      <c r="U25" s="268"/>
      <c r="V25" s="268"/>
      <c r="W25" s="268"/>
      <c r="X25" s="268"/>
      <c r="Y25" s="268"/>
      <c r="Z25" s="268"/>
      <c r="AA25" s="268"/>
      <c r="AB25" s="268"/>
      <c r="AC25" s="268"/>
      <c r="AD25" s="269"/>
    </row>
    <row r="26" spans="2:30" ht="60" customHeight="1" thickBot="1">
      <c r="B26" s="7"/>
      <c r="C26" s="274" t="s">
        <v>49</v>
      </c>
      <c r="D26" s="274"/>
      <c r="E26" s="274"/>
      <c r="F26" s="274"/>
      <c r="G26" s="274"/>
      <c r="H26" s="274"/>
      <c r="I26" s="274"/>
      <c r="J26" s="274"/>
      <c r="K26" s="274"/>
      <c r="L26" s="274"/>
      <c r="M26" s="274"/>
      <c r="N26" s="274"/>
      <c r="O26" s="274"/>
      <c r="P26" s="274"/>
      <c r="Q26" s="274"/>
      <c r="R26" s="8"/>
      <c r="S26" s="6"/>
      <c r="T26" s="271" t="s">
        <v>42</v>
      </c>
      <c r="U26" s="272"/>
      <c r="V26" s="272"/>
      <c r="W26" s="272"/>
      <c r="X26" s="272"/>
      <c r="Y26" s="272"/>
      <c r="Z26" s="272"/>
      <c r="AA26" s="272"/>
      <c r="AB26" s="272"/>
      <c r="AC26" s="272"/>
      <c r="AD26" s="273"/>
    </row>
    <row r="27" spans="2:30" ht="15" customHeight="1">
      <c r="B27" s="9"/>
      <c r="C27" s="10"/>
      <c r="D27" s="10"/>
      <c r="E27" s="10"/>
      <c r="F27" s="10"/>
      <c r="G27" s="10"/>
      <c r="H27" s="10"/>
      <c r="I27" s="10"/>
      <c r="J27" s="10"/>
      <c r="K27" s="10"/>
      <c r="L27" s="10"/>
      <c r="M27" s="10"/>
      <c r="N27" s="10"/>
      <c r="O27" s="10"/>
      <c r="P27" s="10"/>
      <c r="Q27" s="10"/>
      <c r="R27" s="11"/>
      <c r="S27" s="6"/>
      <c r="T27" s="12"/>
      <c r="U27" s="6"/>
      <c r="V27" s="6"/>
      <c r="W27"/>
      <c r="X27"/>
      <c r="Y27"/>
      <c r="Z27"/>
      <c r="AA27"/>
      <c r="AB27" s="6"/>
      <c r="AC27" s="6"/>
      <c r="AD27" s="13"/>
    </row>
    <row r="28" spans="2:30" ht="15" customHeight="1">
      <c r="B28" s="12"/>
      <c r="C28" s="14" t="s">
        <v>663</v>
      </c>
      <c r="D28" s="15"/>
      <c r="E28" s="15"/>
      <c r="F28" s="15"/>
      <c r="G28" s="15"/>
      <c r="H28" s="4"/>
      <c r="I28" s="4"/>
      <c r="J28" s="4"/>
      <c r="K28" s="4"/>
      <c r="L28" s="4"/>
      <c r="M28" s="264"/>
      <c r="N28" s="264"/>
      <c r="O28" s="264"/>
      <c r="P28" s="264"/>
      <c r="Q28" s="264"/>
      <c r="R28" s="13"/>
      <c r="S28" s="6"/>
      <c r="T28" s="12"/>
      <c r="U28" s="253" t="s">
        <v>43</v>
      </c>
      <c r="V28" s="254"/>
      <c r="W28" s="254"/>
      <c r="X28" s="254"/>
      <c r="Y28" s="254"/>
      <c r="Z28" s="254"/>
      <c r="AA28" s="254"/>
      <c r="AB28" s="254"/>
      <c r="AC28" s="255"/>
      <c r="AD28" s="13"/>
    </row>
    <row r="29" spans="2:30" ht="15" customHeight="1">
      <c r="B29" s="12"/>
      <c r="C29" s="14" t="s">
        <v>44</v>
      </c>
      <c r="D29" s="15"/>
      <c r="E29" s="15"/>
      <c r="F29" s="264"/>
      <c r="G29" s="264"/>
      <c r="H29" s="264"/>
      <c r="I29" s="264"/>
      <c r="J29" s="264"/>
      <c r="K29" s="264"/>
      <c r="L29" s="264"/>
      <c r="M29" s="264"/>
      <c r="N29" s="264"/>
      <c r="O29" s="264"/>
      <c r="P29" s="264"/>
      <c r="Q29" s="264"/>
      <c r="R29" s="13"/>
      <c r="S29" s="6"/>
      <c r="T29" s="12"/>
      <c r="U29" s="265"/>
      <c r="V29" s="265"/>
      <c r="W29" s="265"/>
      <c r="X29" s="265"/>
      <c r="Y29" s="265"/>
      <c r="Z29" s="265"/>
      <c r="AA29" s="265"/>
      <c r="AB29" s="265"/>
      <c r="AC29" s="265"/>
      <c r="AD29" s="13"/>
    </row>
    <row r="30" spans="2:30" ht="15" customHeight="1">
      <c r="B30" s="12"/>
      <c r="C30" s="14" t="s">
        <v>45</v>
      </c>
      <c r="D30" s="15"/>
      <c r="E30" s="15"/>
      <c r="F30" s="15"/>
      <c r="G30" s="266"/>
      <c r="H30" s="266"/>
      <c r="I30" s="266"/>
      <c r="J30" s="266"/>
      <c r="K30" s="266"/>
      <c r="L30" s="266"/>
      <c r="M30" s="266"/>
      <c r="N30" s="266"/>
      <c r="O30" s="266"/>
      <c r="P30" s="266"/>
      <c r="Q30" s="266"/>
      <c r="R30" s="13"/>
      <c r="S30" s="6"/>
      <c r="T30" s="12"/>
      <c r="U30" s="265"/>
      <c r="V30" s="265"/>
      <c r="W30" s="265"/>
      <c r="X30" s="265"/>
      <c r="Y30" s="265"/>
      <c r="Z30" s="265"/>
      <c r="AA30" s="265"/>
      <c r="AB30" s="265"/>
      <c r="AC30" s="265"/>
      <c r="AD30" s="13"/>
    </row>
    <row r="31" spans="2:30" ht="15" customHeight="1">
      <c r="B31" s="12"/>
      <c r="C31" s="14" t="s">
        <v>46</v>
      </c>
      <c r="D31" s="15"/>
      <c r="E31" s="15"/>
      <c r="F31" s="15"/>
      <c r="G31" s="15"/>
      <c r="H31" s="266"/>
      <c r="I31" s="266"/>
      <c r="J31" s="266"/>
      <c r="K31" s="266"/>
      <c r="L31" s="266"/>
      <c r="M31" s="266"/>
      <c r="N31" s="266"/>
      <c r="O31" s="266"/>
      <c r="P31" s="266"/>
      <c r="Q31" s="266"/>
      <c r="R31" s="13"/>
      <c r="S31" s="6"/>
      <c r="T31" s="12"/>
      <c r="U31" s="265"/>
      <c r="V31" s="265"/>
      <c r="W31" s="265"/>
      <c r="X31" s="265"/>
      <c r="Y31" s="265"/>
      <c r="Z31" s="265"/>
      <c r="AA31" s="265"/>
      <c r="AB31" s="265"/>
      <c r="AC31" s="265"/>
      <c r="AD31" s="13"/>
    </row>
    <row r="32" spans="2:30" ht="15" customHeight="1">
      <c r="B32" s="12"/>
      <c r="C32" s="14" t="s">
        <v>47</v>
      </c>
      <c r="D32" s="15"/>
      <c r="E32" s="15"/>
      <c r="F32" s="15"/>
      <c r="G32" s="15"/>
      <c r="H32" s="266"/>
      <c r="I32" s="266"/>
      <c r="J32" s="266"/>
      <c r="K32" s="266"/>
      <c r="L32" s="266"/>
      <c r="M32" s="266"/>
      <c r="N32" s="266"/>
      <c r="O32" s="266"/>
      <c r="P32" s="266"/>
      <c r="Q32" s="266"/>
      <c r="R32" s="13"/>
      <c r="S32" s="6"/>
      <c r="T32" s="12"/>
      <c r="U32" s="265"/>
      <c r="V32" s="265"/>
      <c r="W32" s="265"/>
      <c r="X32" s="265"/>
      <c r="Y32" s="265"/>
      <c r="Z32" s="265"/>
      <c r="AA32" s="265"/>
      <c r="AB32" s="265"/>
      <c r="AC32" s="265"/>
      <c r="AD32" s="13"/>
    </row>
    <row r="33" spans="2:30" ht="15" customHeight="1">
      <c r="B33" s="12"/>
      <c r="C33" s="14" t="s">
        <v>35</v>
      </c>
      <c r="D33" s="15"/>
      <c r="E33" s="264"/>
      <c r="F33" s="264"/>
      <c r="G33" s="264"/>
      <c r="H33" s="264"/>
      <c r="I33" s="264"/>
      <c r="J33" s="264"/>
      <c r="K33" s="264"/>
      <c r="L33" s="264"/>
      <c r="M33" s="264"/>
      <c r="N33" s="264"/>
      <c r="O33" s="264"/>
      <c r="P33" s="264"/>
      <c r="Q33" s="264"/>
      <c r="R33" s="13"/>
      <c r="S33" s="6"/>
      <c r="T33" s="12"/>
      <c r="U33" s="265"/>
      <c r="V33" s="265"/>
      <c r="W33" s="265"/>
      <c r="X33" s="265"/>
      <c r="Y33" s="265"/>
      <c r="Z33" s="265"/>
      <c r="AA33" s="265"/>
      <c r="AB33" s="265"/>
      <c r="AC33" s="265"/>
      <c r="AD33" s="13"/>
    </row>
    <row r="34" spans="2:30" ht="15" customHeight="1">
      <c r="B34" s="12"/>
      <c r="C34" s="14" t="s">
        <v>37</v>
      </c>
      <c r="D34" s="15"/>
      <c r="E34" s="15"/>
      <c r="F34" s="266"/>
      <c r="G34" s="266"/>
      <c r="H34" s="266"/>
      <c r="I34" s="266"/>
      <c r="J34" s="266"/>
      <c r="K34" s="266"/>
      <c r="L34" s="266"/>
      <c r="M34" s="266"/>
      <c r="N34" s="266"/>
      <c r="O34" s="266"/>
      <c r="P34" s="266"/>
      <c r="Q34" s="266"/>
      <c r="R34" s="13"/>
      <c r="S34" s="6"/>
      <c r="T34" s="12"/>
      <c r="U34" s="265"/>
      <c r="V34" s="265"/>
      <c r="W34" s="265"/>
      <c r="X34" s="265"/>
      <c r="Y34" s="265"/>
      <c r="Z34" s="265"/>
      <c r="AA34" s="265"/>
      <c r="AB34" s="265"/>
      <c r="AC34" s="265"/>
      <c r="AD34" s="13"/>
    </row>
    <row r="35" spans="2:30" ht="15" customHeight="1">
      <c r="B35" s="12"/>
      <c r="C35" s="14" t="s">
        <v>36</v>
      </c>
      <c r="D35" s="15"/>
      <c r="E35" s="15"/>
      <c r="F35" s="16"/>
      <c r="G35" s="16"/>
      <c r="H35" s="266"/>
      <c r="I35" s="266"/>
      <c r="J35" s="266"/>
      <c r="K35" s="266"/>
      <c r="L35" s="266"/>
      <c r="M35" s="266"/>
      <c r="N35" s="266"/>
      <c r="O35" s="266"/>
      <c r="P35" s="266"/>
      <c r="Q35" s="266"/>
      <c r="R35" s="13"/>
      <c r="S35" s="6"/>
      <c r="T35" s="12"/>
      <c r="U35" s="265"/>
      <c r="V35" s="265"/>
      <c r="W35" s="265"/>
      <c r="X35" s="265"/>
      <c r="Y35" s="265"/>
      <c r="Z35" s="265"/>
      <c r="AA35" s="265"/>
      <c r="AB35" s="265"/>
      <c r="AC35" s="265"/>
      <c r="AD35" s="13"/>
    </row>
    <row r="36" spans="2:30" ht="15" customHeight="1" thickBot="1">
      <c r="B36" s="17"/>
      <c r="C36" s="18"/>
      <c r="D36" s="18"/>
      <c r="E36" s="18"/>
      <c r="F36" s="18"/>
      <c r="G36" s="18"/>
      <c r="H36" s="18"/>
      <c r="I36" s="18"/>
      <c r="J36" s="18"/>
      <c r="K36" s="18"/>
      <c r="L36" s="18"/>
      <c r="M36" s="18"/>
      <c r="N36" s="18"/>
      <c r="O36" s="18"/>
      <c r="P36" s="18"/>
      <c r="Q36" s="18"/>
      <c r="R36" s="19"/>
      <c r="S36" s="6"/>
      <c r="T36" s="17"/>
      <c r="U36" s="18"/>
      <c r="V36" s="18"/>
      <c r="W36" s="18"/>
      <c r="X36" s="18"/>
      <c r="Y36" s="18"/>
      <c r="Z36" s="18"/>
      <c r="AA36" s="18"/>
      <c r="AB36" s="18"/>
      <c r="AC36" s="18"/>
      <c r="AD36" s="19"/>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67" t="s">
        <v>50</v>
      </c>
      <c r="C38" s="268"/>
      <c r="D38" s="268"/>
      <c r="E38" s="268"/>
      <c r="F38" s="268"/>
      <c r="G38" s="268"/>
      <c r="H38" s="268"/>
      <c r="I38" s="268"/>
      <c r="J38" s="268"/>
      <c r="K38" s="268"/>
      <c r="L38" s="268"/>
      <c r="M38" s="268"/>
      <c r="N38" s="268"/>
      <c r="O38" s="268"/>
      <c r="P38" s="268"/>
      <c r="Q38" s="268"/>
      <c r="R38" s="269"/>
      <c r="S38" s="6"/>
      <c r="T38" s="267" t="s">
        <v>40</v>
      </c>
      <c r="U38" s="268"/>
      <c r="V38" s="268"/>
      <c r="W38" s="268"/>
      <c r="X38" s="268"/>
      <c r="Y38" s="268"/>
      <c r="Z38" s="268"/>
      <c r="AA38" s="268"/>
      <c r="AB38" s="268"/>
      <c r="AC38" s="268"/>
      <c r="AD38" s="269"/>
    </row>
    <row r="39" spans="2:30" ht="72" customHeight="1" thickBot="1">
      <c r="B39" s="7"/>
      <c r="C39" s="270" t="s">
        <v>51</v>
      </c>
      <c r="D39" s="270"/>
      <c r="E39" s="270"/>
      <c r="F39" s="270"/>
      <c r="G39" s="270"/>
      <c r="H39" s="270"/>
      <c r="I39" s="270"/>
      <c r="J39" s="270"/>
      <c r="K39" s="270"/>
      <c r="L39" s="270"/>
      <c r="M39" s="270"/>
      <c r="N39" s="270"/>
      <c r="O39" s="270"/>
      <c r="P39" s="270"/>
      <c r="Q39" s="270"/>
      <c r="R39" s="8"/>
      <c r="S39" s="6"/>
      <c r="T39" s="271" t="s">
        <v>42</v>
      </c>
      <c r="U39" s="272"/>
      <c r="V39" s="272"/>
      <c r="W39" s="272"/>
      <c r="X39" s="272"/>
      <c r="Y39" s="272"/>
      <c r="Z39" s="272"/>
      <c r="AA39" s="272"/>
      <c r="AB39" s="272"/>
      <c r="AC39" s="272"/>
      <c r="AD39" s="273"/>
    </row>
    <row r="40" spans="2:30" ht="15" customHeight="1">
      <c r="B40" s="9"/>
      <c r="C40" s="10"/>
      <c r="D40" s="10"/>
      <c r="E40" s="10"/>
      <c r="F40" s="10"/>
      <c r="G40" s="10"/>
      <c r="H40" s="10"/>
      <c r="I40" s="10"/>
      <c r="J40" s="10"/>
      <c r="K40" s="10"/>
      <c r="L40" s="10"/>
      <c r="M40" s="10"/>
      <c r="N40" s="10"/>
      <c r="O40" s="10"/>
      <c r="P40" s="10"/>
      <c r="Q40" s="10"/>
      <c r="R40" s="11"/>
      <c r="S40" s="6"/>
      <c r="T40" s="12"/>
      <c r="U40" s="6"/>
      <c r="V40" s="6"/>
      <c r="W40"/>
      <c r="X40"/>
      <c r="Y40"/>
      <c r="Z40"/>
      <c r="AA40"/>
      <c r="AB40" s="6"/>
      <c r="AC40" s="6"/>
      <c r="AD40" s="13"/>
    </row>
    <row r="41" spans="2:30" ht="15" customHeight="1">
      <c r="B41" s="12"/>
      <c r="C41" s="14" t="s">
        <v>663</v>
      </c>
      <c r="D41" s="15"/>
      <c r="E41" s="15"/>
      <c r="F41" s="15"/>
      <c r="G41" s="15"/>
      <c r="H41" s="4"/>
      <c r="I41" s="4"/>
      <c r="J41" s="4"/>
      <c r="K41" s="4"/>
      <c r="L41" s="4"/>
      <c r="M41" s="264"/>
      <c r="N41" s="264"/>
      <c r="O41" s="264"/>
      <c r="P41" s="264"/>
      <c r="Q41" s="264"/>
      <c r="R41" s="13"/>
      <c r="S41" s="6"/>
      <c r="T41" s="12"/>
      <c r="U41" s="253" t="s">
        <v>43</v>
      </c>
      <c r="V41" s="254"/>
      <c r="W41" s="254"/>
      <c r="X41" s="254"/>
      <c r="Y41" s="254"/>
      <c r="Z41" s="254"/>
      <c r="AA41" s="254"/>
      <c r="AB41" s="254"/>
      <c r="AC41" s="255"/>
      <c r="AD41" s="13"/>
    </row>
    <row r="42" spans="2:30" ht="15" customHeight="1">
      <c r="B42" s="12"/>
      <c r="C42" s="14" t="s">
        <v>44</v>
      </c>
      <c r="D42" s="15"/>
      <c r="E42" s="15"/>
      <c r="F42" s="264"/>
      <c r="G42" s="264"/>
      <c r="H42" s="264"/>
      <c r="I42" s="264"/>
      <c r="J42" s="264"/>
      <c r="K42" s="264"/>
      <c r="L42" s="264"/>
      <c r="M42" s="264"/>
      <c r="N42" s="264"/>
      <c r="O42" s="264"/>
      <c r="P42" s="264"/>
      <c r="Q42" s="264"/>
      <c r="R42" s="13"/>
      <c r="S42" s="6"/>
      <c r="T42" s="12"/>
      <c r="U42" s="265"/>
      <c r="V42" s="265"/>
      <c r="W42" s="265"/>
      <c r="X42" s="265"/>
      <c r="Y42" s="265"/>
      <c r="Z42" s="265"/>
      <c r="AA42" s="265"/>
      <c r="AB42" s="265"/>
      <c r="AC42" s="265"/>
      <c r="AD42" s="13"/>
    </row>
    <row r="43" spans="2:30" ht="15" customHeight="1">
      <c r="B43" s="12"/>
      <c r="C43" s="14" t="s">
        <v>45</v>
      </c>
      <c r="D43" s="15"/>
      <c r="E43" s="15"/>
      <c r="F43" s="15"/>
      <c r="G43" s="266"/>
      <c r="H43" s="266"/>
      <c r="I43" s="266"/>
      <c r="J43" s="266"/>
      <c r="K43" s="266"/>
      <c r="L43" s="266"/>
      <c r="M43" s="266"/>
      <c r="N43" s="266"/>
      <c r="O43" s="266"/>
      <c r="P43" s="266"/>
      <c r="Q43" s="266"/>
      <c r="R43" s="13"/>
      <c r="S43" s="6"/>
      <c r="T43" s="12"/>
      <c r="U43" s="265"/>
      <c r="V43" s="265"/>
      <c r="W43" s="265"/>
      <c r="X43" s="265"/>
      <c r="Y43" s="265"/>
      <c r="Z43" s="265"/>
      <c r="AA43" s="265"/>
      <c r="AB43" s="265"/>
      <c r="AC43" s="265"/>
      <c r="AD43" s="13"/>
    </row>
    <row r="44" spans="2:30" ht="15" customHeight="1">
      <c r="B44" s="12"/>
      <c r="C44" s="14" t="s">
        <v>46</v>
      </c>
      <c r="D44" s="15"/>
      <c r="E44" s="15"/>
      <c r="F44" s="15"/>
      <c r="G44" s="15"/>
      <c r="H44" s="266"/>
      <c r="I44" s="266"/>
      <c r="J44" s="266"/>
      <c r="K44" s="266"/>
      <c r="L44" s="266"/>
      <c r="M44" s="266"/>
      <c r="N44" s="266"/>
      <c r="O44" s="266"/>
      <c r="P44" s="266"/>
      <c r="Q44" s="266"/>
      <c r="R44" s="13"/>
      <c r="S44" s="6"/>
      <c r="T44" s="12"/>
      <c r="U44" s="265"/>
      <c r="V44" s="265"/>
      <c r="W44" s="265"/>
      <c r="X44" s="265"/>
      <c r="Y44" s="265"/>
      <c r="Z44" s="265"/>
      <c r="AA44" s="265"/>
      <c r="AB44" s="265"/>
      <c r="AC44" s="265"/>
      <c r="AD44" s="13"/>
    </row>
    <row r="45" spans="2:30" ht="15" customHeight="1">
      <c r="B45" s="12"/>
      <c r="C45" s="14" t="s">
        <v>47</v>
      </c>
      <c r="D45" s="15"/>
      <c r="E45" s="15"/>
      <c r="F45" s="15"/>
      <c r="G45" s="15"/>
      <c r="H45" s="266"/>
      <c r="I45" s="266"/>
      <c r="J45" s="266"/>
      <c r="K45" s="266"/>
      <c r="L45" s="266"/>
      <c r="M45" s="266"/>
      <c r="N45" s="266"/>
      <c r="O45" s="266"/>
      <c r="P45" s="266"/>
      <c r="Q45" s="266"/>
      <c r="R45" s="13"/>
      <c r="S45" s="6"/>
      <c r="T45" s="12"/>
      <c r="U45" s="265"/>
      <c r="V45" s="265"/>
      <c r="W45" s="265"/>
      <c r="X45" s="265"/>
      <c r="Y45" s="265"/>
      <c r="Z45" s="265"/>
      <c r="AA45" s="265"/>
      <c r="AB45" s="265"/>
      <c r="AC45" s="265"/>
      <c r="AD45" s="13"/>
    </row>
    <row r="46" spans="2:30" ht="15" customHeight="1">
      <c r="B46" s="12"/>
      <c r="C46" s="14" t="s">
        <v>35</v>
      </c>
      <c r="D46" s="15"/>
      <c r="E46" s="264"/>
      <c r="F46" s="264"/>
      <c r="G46" s="264"/>
      <c r="H46" s="264"/>
      <c r="I46" s="264"/>
      <c r="J46" s="264"/>
      <c r="K46" s="264"/>
      <c r="L46" s="264"/>
      <c r="M46" s="264"/>
      <c r="N46" s="264"/>
      <c r="O46" s="264"/>
      <c r="P46" s="264"/>
      <c r="Q46" s="264"/>
      <c r="R46" s="13"/>
      <c r="S46" s="6"/>
      <c r="T46" s="12"/>
      <c r="U46" s="265"/>
      <c r="V46" s="265"/>
      <c r="W46" s="265"/>
      <c r="X46" s="265"/>
      <c r="Y46" s="265"/>
      <c r="Z46" s="265"/>
      <c r="AA46" s="265"/>
      <c r="AB46" s="265"/>
      <c r="AC46" s="265"/>
      <c r="AD46" s="13"/>
    </row>
    <row r="47" spans="2:30" ht="15" customHeight="1">
      <c r="B47" s="12"/>
      <c r="C47" s="14" t="s">
        <v>37</v>
      </c>
      <c r="D47" s="15"/>
      <c r="E47" s="15"/>
      <c r="F47" s="266"/>
      <c r="G47" s="266"/>
      <c r="H47" s="266"/>
      <c r="I47" s="266"/>
      <c r="J47" s="266"/>
      <c r="K47" s="266"/>
      <c r="L47" s="266"/>
      <c r="M47" s="266"/>
      <c r="N47" s="266"/>
      <c r="O47" s="266"/>
      <c r="P47" s="266"/>
      <c r="Q47" s="266"/>
      <c r="R47" s="13"/>
      <c r="S47" s="6"/>
      <c r="T47" s="12"/>
      <c r="U47" s="265"/>
      <c r="V47" s="265"/>
      <c r="W47" s="265"/>
      <c r="X47" s="265"/>
      <c r="Y47" s="265"/>
      <c r="Z47" s="265"/>
      <c r="AA47" s="265"/>
      <c r="AB47" s="265"/>
      <c r="AC47" s="265"/>
      <c r="AD47" s="13"/>
    </row>
    <row r="48" spans="2:30" ht="15" customHeight="1">
      <c r="B48" s="12"/>
      <c r="C48" s="14" t="s">
        <v>36</v>
      </c>
      <c r="D48" s="15"/>
      <c r="E48" s="15"/>
      <c r="F48" s="16"/>
      <c r="G48" s="16"/>
      <c r="H48" s="266"/>
      <c r="I48" s="266"/>
      <c r="J48" s="266"/>
      <c r="K48" s="266"/>
      <c r="L48" s="266"/>
      <c r="M48" s="266"/>
      <c r="N48" s="266"/>
      <c r="O48" s="266"/>
      <c r="P48" s="266"/>
      <c r="Q48" s="266"/>
      <c r="R48" s="13"/>
      <c r="S48" s="6"/>
      <c r="T48" s="12"/>
      <c r="U48" s="265"/>
      <c r="V48" s="265"/>
      <c r="W48" s="265"/>
      <c r="X48" s="265"/>
      <c r="Y48" s="265"/>
      <c r="Z48" s="265"/>
      <c r="AA48" s="265"/>
      <c r="AB48" s="265"/>
      <c r="AC48" s="265"/>
      <c r="AD48" s="13"/>
    </row>
    <row r="49" spans="2:30" ht="15" customHeight="1" thickBot="1">
      <c r="B49" s="17"/>
      <c r="C49" s="18"/>
      <c r="D49" s="18"/>
      <c r="E49" s="18"/>
      <c r="F49" s="18"/>
      <c r="G49" s="18"/>
      <c r="H49" s="18"/>
      <c r="I49" s="18"/>
      <c r="J49" s="18"/>
      <c r="K49" s="18"/>
      <c r="L49" s="18"/>
      <c r="M49" s="18"/>
      <c r="N49" s="18"/>
      <c r="O49" s="18"/>
      <c r="P49" s="18"/>
      <c r="Q49" s="18"/>
      <c r="R49" s="19"/>
      <c r="S49" s="6"/>
      <c r="T49" s="17"/>
      <c r="U49" s="18"/>
      <c r="V49" s="18"/>
      <c r="W49" s="18"/>
      <c r="X49" s="18"/>
      <c r="Y49" s="18"/>
      <c r="Z49" s="18"/>
      <c r="AA49" s="18"/>
      <c r="AB49" s="18"/>
      <c r="AC49" s="18"/>
      <c r="AD49" s="19"/>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20"/>
      <c r="C51" s="21" t="s">
        <v>52</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2"/>
    </row>
    <row r="52" spans="2:30" ht="72" customHeight="1" thickBot="1">
      <c r="B52" s="2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4"/>
    </row>
    <row r="53" spans="2:30" ht="15" customHeight="1"/>
    <row r="54" spans="2:30" ht="15" customHeight="1"/>
    <row r="55" spans="2:30" ht="15" customHeight="1"/>
    <row r="56" spans="2:30" ht="15" customHeight="1"/>
    <row r="57" spans="2:30" ht="15" customHeight="1"/>
    <row r="58" spans="2:30" ht="15" customHeight="1"/>
  </sheetData>
  <sheetProtection algorithmName="SHA-512" hashValue="+66czJ2GG0VMd44w2a1c7flVJcksOPKHshRHH0RekuEcmGhFp9jTZU9YDlRSxWt8RnyGnJa1uIN0H005o+NoDw==" saltValue="aF44cxLPgMVT1TS6p96Grg=="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VIII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FC72"/>
  <sheetViews>
    <sheetView showGridLines="0" tabSelected="1" view="pageBreakPreview" zoomScale="140" zoomScaleNormal="100" zoomScaleSheetLayoutView="140" workbookViewId="0"/>
  </sheetViews>
  <sheetFormatPr baseColWidth="10" defaultColWidth="0" defaultRowHeight="15.75" customHeight="1" zeroHeight="1"/>
  <cols>
    <col min="1" max="1" width="5.7109375" customWidth="1"/>
    <col min="2" max="57" width="3.7109375" customWidth="1"/>
    <col min="58" max="58" width="5.7109375" customWidth="1"/>
    <col min="59" max="59" width="8.7109375" style="100" hidden="1"/>
    <col min="60" max="16383" width="11.42578125" hidden="1"/>
    <col min="16384" max="16384" width="3.7109375" hidden="1"/>
  </cols>
  <sheetData>
    <row r="1" spans="1:61" s="150" customFormat="1" ht="173.25" customHeight="1">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G1" s="151"/>
    </row>
    <row r="2" spans="1:61" s="152" customFormat="1" ht="15" customHeight="1">
      <c r="BG2" s="153"/>
    </row>
    <row r="3" spans="1:61" s="6" customFormat="1" ht="45" customHeight="1">
      <c r="B3" s="307" t="s">
        <v>1</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G3" s="154"/>
    </row>
    <row r="4" spans="1:61" s="152" customFormat="1" ht="15" customHeight="1">
      <c r="BG4" s="153"/>
    </row>
    <row r="5" spans="1:61" s="4" customFormat="1" ht="45" customHeight="1">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G5" s="155"/>
    </row>
    <row r="6" spans="1:61" s="4"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BG6" s="155"/>
    </row>
    <row r="7" spans="1:61" s="6" customFormat="1" ht="75" customHeight="1">
      <c r="B7" s="308" t="s">
        <v>543</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G7" s="154"/>
    </row>
    <row r="8" spans="1:61" s="152" customFormat="1" ht="15" customHeight="1">
      <c r="BG8" s="153"/>
    </row>
    <row r="9" spans="1:61" s="73" customFormat="1" ht="15" customHeight="1" thickBot="1">
      <c r="B9" s="156" t="s">
        <v>3</v>
      </c>
      <c r="N9" s="156" t="s">
        <v>4</v>
      </c>
      <c r="AA9"/>
      <c r="AB9"/>
      <c r="AC9"/>
      <c r="AD9"/>
      <c r="AE9"/>
      <c r="AF9"/>
      <c r="AG9"/>
      <c r="AH9"/>
      <c r="AI9"/>
      <c r="AJ9"/>
      <c r="AK9"/>
      <c r="AL9"/>
      <c r="AM9"/>
      <c r="AN9"/>
      <c r="AO9"/>
      <c r="AP9"/>
      <c r="AQ9"/>
      <c r="AR9"/>
      <c r="AS9"/>
      <c r="AT9"/>
      <c r="AU9"/>
      <c r="AV9"/>
      <c r="AW9"/>
      <c r="AX9"/>
      <c r="AY9"/>
      <c r="AZ9"/>
      <c r="BA9"/>
      <c r="BB9" s="258" t="s">
        <v>2</v>
      </c>
      <c r="BC9" s="258"/>
      <c r="BD9" s="258"/>
      <c r="BE9" s="258"/>
      <c r="BG9" s="74"/>
    </row>
    <row r="10" spans="1:61" s="6" customFormat="1" ht="15" customHeight="1" thickBot="1">
      <c r="A10" s="157"/>
      <c r="B10" s="241" t="str">
        <f>IF(Presentación!B10="","",Presentación!B10)</f>
        <v>Veracruz de Ignacio de la Llave</v>
      </c>
      <c r="C10" s="242"/>
      <c r="D10" s="242"/>
      <c r="E10" s="242"/>
      <c r="F10" s="242"/>
      <c r="G10" s="242"/>
      <c r="H10" s="242"/>
      <c r="I10" s="242"/>
      <c r="J10" s="242"/>
      <c r="K10" s="242"/>
      <c r="L10" s="243"/>
      <c r="M10" s="158"/>
      <c r="N10" s="241" t="str">
        <f>IF(Presentación!N10="","",Presentación!N10)</f>
        <v>230</v>
      </c>
      <c r="O10" s="243"/>
      <c r="BG10" s="154"/>
    </row>
    <row r="11" spans="1:61" thickBot="1"/>
    <row r="12" spans="1:61" ht="15" customHeight="1" thickBot="1">
      <c r="A12" s="159"/>
      <c r="B12" s="267" t="s">
        <v>542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160"/>
      <c r="BG12" s="161"/>
      <c r="BH12" s="160"/>
      <c r="BI12" s="160"/>
    </row>
    <row r="13" spans="1:61" ht="15" customHeight="1">
      <c r="A13" s="162"/>
      <c r="B13" s="304" t="s">
        <v>334</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6"/>
    </row>
    <row r="14" spans="1:61" ht="15" customHeight="1">
      <c r="A14" s="162"/>
      <c r="B14" s="163"/>
      <c r="C14" s="294" t="s">
        <v>335</v>
      </c>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5"/>
      <c r="BF14" s="147"/>
    </row>
    <row r="15" spans="1:61" ht="15" customHeight="1">
      <c r="A15" s="162"/>
      <c r="B15" s="163"/>
      <c r="C15" s="294" t="s">
        <v>336</v>
      </c>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5"/>
      <c r="BF15" s="147"/>
    </row>
    <row r="16" spans="1:61" ht="15" customHeight="1">
      <c r="A16" s="162"/>
      <c r="B16" s="163"/>
      <c r="C16" s="294" t="s">
        <v>337</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5"/>
      <c r="BF16" s="147"/>
    </row>
    <row r="17" spans="1:79" ht="15" customHeight="1">
      <c r="A17" s="162"/>
      <c r="B17" s="163"/>
      <c r="C17" s="294" t="s">
        <v>338</v>
      </c>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5"/>
      <c r="BF17" s="147"/>
    </row>
    <row r="18" spans="1:79" ht="15" customHeight="1">
      <c r="A18" s="162"/>
      <c r="B18" s="164"/>
      <c r="C18" s="294" t="s">
        <v>339</v>
      </c>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5"/>
      <c r="BF18" s="147"/>
    </row>
    <row r="19" spans="1:79" ht="15" customHeight="1">
      <c r="A19" s="162"/>
      <c r="B19" s="164"/>
      <c r="C19" s="294" t="s">
        <v>340</v>
      </c>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5"/>
      <c r="BF19" s="147"/>
    </row>
    <row r="20" spans="1:79" ht="48" customHeight="1">
      <c r="A20" s="162"/>
      <c r="B20" s="164"/>
      <c r="C20" s="294" t="s">
        <v>341</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5"/>
      <c r="BF20" s="147"/>
    </row>
    <row r="21" spans="1:79" ht="15" customHeight="1">
      <c r="A21" s="162"/>
      <c r="B21" s="164"/>
      <c r="C21" s="302" t="s">
        <v>342</v>
      </c>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3"/>
    </row>
    <row r="22" spans="1:79" ht="15" customHeight="1">
      <c r="A22" s="162"/>
      <c r="B22" s="164"/>
      <c r="D22" s="292" t="s">
        <v>343</v>
      </c>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3"/>
    </row>
    <row r="23" spans="1:79" ht="15" customHeight="1">
      <c r="A23" s="162"/>
      <c r="B23" s="164"/>
      <c r="D23" s="292" t="s">
        <v>344</v>
      </c>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3"/>
    </row>
    <row r="24" spans="1:79" ht="15" customHeight="1">
      <c r="A24" s="162"/>
      <c r="B24" s="164"/>
      <c r="D24" s="292" t="s">
        <v>345</v>
      </c>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3"/>
    </row>
    <row r="25" spans="1:79" s="165" customFormat="1" ht="216" customHeight="1">
      <c r="B25" s="166"/>
      <c r="E25" s="294" t="s">
        <v>346</v>
      </c>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5"/>
      <c r="BG25" s="167"/>
    </row>
    <row r="26" spans="1:79" ht="15" customHeight="1">
      <c r="A26" s="162"/>
      <c r="B26" s="168"/>
      <c r="C26" s="296" t="s">
        <v>664</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7"/>
    </row>
    <row r="27" spans="1:79" ht="15" customHeight="1" thickBot="1">
      <c r="A27" s="162"/>
      <c r="B27" s="2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row>
    <row r="28" spans="1:79" ht="15" customHeight="1">
      <c r="A28" s="169"/>
      <c r="B28" s="298" t="s">
        <v>53</v>
      </c>
      <c r="C28" s="290" t="s">
        <v>54</v>
      </c>
      <c r="D28" s="290"/>
      <c r="E28" s="290"/>
      <c r="F28" s="290" t="s">
        <v>55</v>
      </c>
      <c r="G28" s="290"/>
      <c r="H28" s="290"/>
      <c r="I28" s="290" t="s">
        <v>56</v>
      </c>
      <c r="J28" s="290"/>
      <c r="K28" s="290"/>
      <c r="L28" s="290" t="s">
        <v>57</v>
      </c>
      <c r="M28" s="290"/>
      <c r="N28" s="290"/>
      <c r="O28" s="290" t="s">
        <v>58</v>
      </c>
      <c r="P28" s="290"/>
      <c r="Q28" s="290"/>
      <c r="R28" s="290"/>
      <c r="S28" s="290" t="s">
        <v>59</v>
      </c>
      <c r="T28" s="290"/>
      <c r="U28" s="290"/>
      <c r="V28" s="290" t="s">
        <v>60</v>
      </c>
      <c r="W28" s="290"/>
      <c r="X28" s="290"/>
      <c r="Y28" s="290" t="s">
        <v>347</v>
      </c>
      <c r="Z28" s="290"/>
      <c r="AA28" s="290"/>
      <c r="AB28" s="290" t="s">
        <v>348</v>
      </c>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300"/>
      <c r="BF28" s="170"/>
      <c r="BG28" s="171"/>
      <c r="BH28" s="170"/>
      <c r="BI28" s="170"/>
    </row>
    <row r="29" spans="1:79" ht="15" customHeight="1">
      <c r="A29" s="169"/>
      <c r="B29" s="299"/>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t="s">
        <v>349</v>
      </c>
      <c r="AC29" s="291"/>
      <c r="AD29" s="291"/>
      <c r="AE29" s="291"/>
      <c r="AF29" s="291"/>
      <c r="AG29" s="291"/>
      <c r="AH29" s="291"/>
      <c r="AI29" s="291"/>
      <c r="AJ29" s="291" t="s">
        <v>350</v>
      </c>
      <c r="AK29" s="291"/>
      <c r="AL29" s="291"/>
      <c r="AM29" s="291"/>
      <c r="AN29" s="291"/>
      <c r="AO29" s="291"/>
      <c r="AP29" s="291"/>
      <c r="AQ29" s="291"/>
      <c r="AR29" s="291" t="s">
        <v>351</v>
      </c>
      <c r="AS29" s="291"/>
      <c r="AT29" s="291"/>
      <c r="AU29" s="291"/>
      <c r="AV29" s="291"/>
      <c r="AW29" s="291"/>
      <c r="AX29" s="291"/>
      <c r="AY29" s="291"/>
      <c r="AZ29" s="291" t="s">
        <v>352</v>
      </c>
      <c r="BA29" s="291"/>
      <c r="BB29" s="291"/>
      <c r="BC29" s="291"/>
      <c r="BD29" s="291"/>
      <c r="BE29" s="301"/>
      <c r="BF29" s="170"/>
      <c r="BG29" s="171"/>
      <c r="BH29" s="170"/>
      <c r="BI29" s="170"/>
    </row>
    <row r="30" spans="1:79" ht="24" customHeight="1">
      <c r="A30" s="169"/>
      <c r="B30" s="299"/>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t="s">
        <v>353</v>
      </c>
      <c r="AC30" s="291"/>
      <c r="AD30" s="291"/>
      <c r="AE30" s="291"/>
      <c r="AF30" s="291" t="s">
        <v>354</v>
      </c>
      <c r="AG30" s="291"/>
      <c r="AH30" s="291"/>
      <c r="AI30" s="291"/>
      <c r="AJ30" s="291" t="s">
        <v>353</v>
      </c>
      <c r="AK30" s="291"/>
      <c r="AL30" s="291"/>
      <c r="AM30" s="291"/>
      <c r="AN30" s="291" t="s">
        <v>354</v>
      </c>
      <c r="AO30" s="291"/>
      <c r="AP30" s="291"/>
      <c r="AQ30" s="291"/>
      <c r="AR30" s="291" t="s">
        <v>353</v>
      </c>
      <c r="AS30" s="291"/>
      <c r="AT30" s="291"/>
      <c r="AU30" s="291"/>
      <c r="AV30" s="291" t="s">
        <v>354</v>
      </c>
      <c r="AW30" s="291"/>
      <c r="AX30" s="291"/>
      <c r="AY30" s="291"/>
      <c r="AZ30" s="291"/>
      <c r="BA30" s="291"/>
      <c r="BB30" s="291"/>
      <c r="BC30" s="291"/>
      <c r="BD30" s="291"/>
      <c r="BE30" s="301"/>
      <c r="BF30" s="170"/>
      <c r="BG30" s="171"/>
      <c r="BH30" s="170"/>
      <c r="BI30" s="170"/>
    </row>
    <row r="31" spans="1:79" ht="48" customHeight="1">
      <c r="A31" s="172"/>
      <c r="B31" s="173" t="s">
        <v>355</v>
      </c>
      <c r="C31" s="287" t="s">
        <v>61</v>
      </c>
      <c r="D31" s="287"/>
      <c r="E31" s="287"/>
      <c r="F31" s="287" t="s">
        <v>62</v>
      </c>
      <c r="G31" s="287"/>
      <c r="H31" s="287"/>
      <c r="I31" s="287" t="s">
        <v>63</v>
      </c>
      <c r="J31" s="287"/>
      <c r="K31" s="287"/>
      <c r="L31" s="287" t="s">
        <v>64</v>
      </c>
      <c r="M31" s="287"/>
      <c r="N31" s="287"/>
      <c r="O31" s="287" t="s">
        <v>65</v>
      </c>
      <c r="P31" s="287"/>
      <c r="Q31" s="287"/>
      <c r="R31" s="287"/>
      <c r="S31" s="287" t="s">
        <v>356</v>
      </c>
      <c r="T31" s="287"/>
      <c r="U31" s="287"/>
      <c r="V31" s="288" t="s">
        <v>357</v>
      </c>
      <c r="W31" s="289"/>
      <c r="X31" s="289"/>
      <c r="Y31" s="287" t="s">
        <v>358</v>
      </c>
      <c r="Z31" s="287"/>
      <c r="AA31" s="287"/>
      <c r="AB31" s="285" t="s">
        <v>359</v>
      </c>
      <c r="AC31" s="285"/>
      <c r="AD31" s="285"/>
      <c r="AE31" s="285"/>
      <c r="AF31" s="285" t="s">
        <v>360</v>
      </c>
      <c r="AG31" s="285"/>
      <c r="AH31" s="285"/>
      <c r="AI31" s="285"/>
      <c r="AJ31" s="285" t="s">
        <v>361</v>
      </c>
      <c r="AK31" s="285"/>
      <c r="AL31" s="285"/>
      <c r="AM31" s="285"/>
      <c r="AN31" s="285" t="s">
        <v>362</v>
      </c>
      <c r="AO31" s="285"/>
      <c r="AP31" s="285"/>
      <c r="AQ31" s="285"/>
      <c r="AR31" s="285" t="s">
        <v>359</v>
      </c>
      <c r="AS31" s="285"/>
      <c r="AT31" s="285"/>
      <c r="AU31" s="285"/>
      <c r="AV31" s="285" t="s">
        <v>363</v>
      </c>
      <c r="AW31" s="285"/>
      <c r="AX31" s="285"/>
      <c r="AY31" s="285"/>
      <c r="AZ31" s="285"/>
      <c r="BA31" s="285"/>
      <c r="BB31" s="285"/>
      <c r="BC31" s="285"/>
      <c r="BD31" s="285"/>
      <c r="BE31" s="286"/>
      <c r="BF31" s="162"/>
      <c r="BG31" s="174"/>
      <c r="BH31" s="162"/>
      <c r="BI31" s="162"/>
      <c r="BZ31" t="s">
        <v>5632</v>
      </c>
    </row>
    <row r="32" spans="1:79" ht="15" customHeight="1">
      <c r="B32" s="175" t="s">
        <v>66</v>
      </c>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1"/>
      <c r="BG32" s="100">
        <v>1</v>
      </c>
      <c r="BH32" t="s">
        <v>362</v>
      </c>
      <c r="BX32" s="100">
        <f>COUNTIF(AB32:AY32,"Otra")</f>
        <v>0</v>
      </c>
      <c r="BY32">
        <f>IF(AND(BX32&gt;0,AZ32=""),1,0)</f>
        <v>0</v>
      </c>
      <c r="BZ32">
        <f>IF(OR(COUNTBLANK(C32:AI32)=33,COUNTBLANK(C32:AI32)=23),0,1)</f>
        <v>0</v>
      </c>
      <c r="CA32">
        <f>COUNTBLANK(C32:AI32)</f>
        <v>33</v>
      </c>
    </row>
    <row r="33" spans="2:78" ht="15" customHeight="1">
      <c r="B33" s="175" t="s">
        <v>67</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1"/>
      <c r="BG33" s="100">
        <v>2</v>
      </c>
      <c r="BH33" t="s">
        <v>364</v>
      </c>
      <c r="BX33" s="100">
        <f t="shared" ref="BX33:BX66" si="0">COUNTIF(AB33:AY33,"Otra")</f>
        <v>0</v>
      </c>
      <c r="BY33">
        <f t="shared" ref="BY33:BY66" si="1">IF(AND(BX33&gt;0,AZ33=""),1,0)</f>
        <v>0</v>
      </c>
      <c r="BZ33">
        <f t="shared" ref="BZ33:BZ66" si="2">IF(OR(COUNTBLANK(C33:AI33)=33,COUNTBLANK(C33:AI33)=23),0,1)</f>
        <v>0</v>
      </c>
    </row>
    <row r="34" spans="2:78" ht="15" customHeight="1">
      <c r="B34" s="175" t="s">
        <v>68</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2"/>
      <c r="BA34" s="283"/>
      <c r="BB34" s="280"/>
      <c r="BC34" s="280"/>
      <c r="BD34" s="283"/>
      <c r="BE34" s="284"/>
      <c r="BG34" s="100">
        <v>3</v>
      </c>
      <c r="BH34" t="s">
        <v>360</v>
      </c>
      <c r="BX34" s="100">
        <f t="shared" si="0"/>
        <v>0</v>
      </c>
      <c r="BY34">
        <f t="shared" si="1"/>
        <v>0</v>
      </c>
      <c r="BZ34">
        <f t="shared" si="2"/>
        <v>0</v>
      </c>
    </row>
    <row r="35" spans="2:78" ht="15" customHeight="1">
      <c r="B35" s="175" t="s">
        <v>69</v>
      </c>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1"/>
      <c r="BG35" s="100">
        <v>4</v>
      </c>
      <c r="BH35" t="s">
        <v>365</v>
      </c>
      <c r="BX35" s="100">
        <f t="shared" si="0"/>
        <v>0</v>
      </c>
      <c r="BY35">
        <f t="shared" si="1"/>
        <v>0</v>
      </c>
      <c r="BZ35">
        <f t="shared" si="2"/>
        <v>0</v>
      </c>
    </row>
    <row r="36" spans="2:78" ht="15" customHeight="1">
      <c r="B36" s="175" t="s">
        <v>70</v>
      </c>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1"/>
      <c r="BG36" s="100">
        <v>5</v>
      </c>
      <c r="BH36" t="s">
        <v>366</v>
      </c>
      <c r="BX36" s="100">
        <f t="shared" si="0"/>
        <v>0</v>
      </c>
      <c r="BY36">
        <f t="shared" si="1"/>
        <v>0</v>
      </c>
      <c r="BZ36">
        <f t="shared" si="2"/>
        <v>0</v>
      </c>
    </row>
    <row r="37" spans="2:78" ht="15" customHeight="1">
      <c r="B37" s="175" t="s">
        <v>71</v>
      </c>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1"/>
      <c r="BG37" s="100">
        <v>6</v>
      </c>
      <c r="BH37" t="s">
        <v>367</v>
      </c>
      <c r="BX37" s="100">
        <f t="shared" si="0"/>
        <v>0</v>
      </c>
      <c r="BY37">
        <f t="shared" si="1"/>
        <v>0</v>
      </c>
      <c r="BZ37">
        <f t="shared" si="2"/>
        <v>0</v>
      </c>
    </row>
    <row r="38" spans="2:78" ht="15" customHeight="1">
      <c r="B38" s="175" t="s">
        <v>72</v>
      </c>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1"/>
      <c r="BG38" s="100">
        <v>7</v>
      </c>
      <c r="BH38" t="s">
        <v>368</v>
      </c>
      <c r="BX38" s="100">
        <f t="shared" si="0"/>
        <v>0</v>
      </c>
      <c r="BY38">
        <f t="shared" si="1"/>
        <v>0</v>
      </c>
      <c r="BZ38">
        <f t="shared" si="2"/>
        <v>0</v>
      </c>
    </row>
    <row r="39" spans="2:78" ht="15" customHeight="1">
      <c r="B39" s="175" t="s">
        <v>73</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1"/>
      <c r="BG39" s="100">
        <v>8</v>
      </c>
      <c r="BH39" t="s">
        <v>369</v>
      </c>
      <c r="BX39" s="100">
        <f t="shared" si="0"/>
        <v>0</v>
      </c>
      <c r="BY39">
        <f t="shared" si="1"/>
        <v>0</v>
      </c>
      <c r="BZ39">
        <f t="shared" si="2"/>
        <v>0</v>
      </c>
    </row>
    <row r="40" spans="2:78" ht="15" customHeight="1">
      <c r="B40" s="175" t="s">
        <v>74</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1"/>
      <c r="BG40" s="100">
        <v>9</v>
      </c>
      <c r="BH40" t="s">
        <v>370</v>
      </c>
      <c r="BX40" s="100">
        <f t="shared" si="0"/>
        <v>0</v>
      </c>
      <c r="BY40">
        <f t="shared" si="1"/>
        <v>0</v>
      </c>
      <c r="BZ40">
        <f t="shared" si="2"/>
        <v>0</v>
      </c>
    </row>
    <row r="41" spans="2:78" ht="15" customHeight="1">
      <c r="B41" s="175" t="s">
        <v>75</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1"/>
      <c r="BG41" s="100">
        <v>10</v>
      </c>
      <c r="BH41" t="s">
        <v>371</v>
      </c>
      <c r="BX41" s="100">
        <f t="shared" si="0"/>
        <v>0</v>
      </c>
      <c r="BY41">
        <f t="shared" si="1"/>
        <v>0</v>
      </c>
      <c r="BZ41">
        <f t="shared" si="2"/>
        <v>0</v>
      </c>
    </row>
    <row r="42" spans="2:78" ht="15" customHeight="1">
      <c r="B42" s="175" t="s">
        <v>76</v>
      </c>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1"/>
      <c r="BX42" s="100">
        <f t="shared" si="0"/>
        <v>0</v>
      </c>
      <c r="BY42">
        <f t="shared" si="1"/>
        <v>0</v>
      </c>
      <c r="BZ42">
        <f t="shared" si="2"/>
        <v>0</v>
      </c>
    </row>
    <row r="43" spans="2:78" ht="15" customHeight="1">
      <c r="B43" s="175" t="s">
        <v>77</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1"/>
      <c r="BX43" s="100">
        <f t="shared" si="0"/>
        <v>0</v>
      </c>
      <c r="BY43">
        <f t="shared" si="1"/>
        <v>0</v>
      </c>
      <c r="BZ43">
        <f t="shared" si="2"/>
        <v>0</v>
      </c>
    </row>
    <row r="44" spans="2:78" ht="15" customHeight="1">
      <c r="B44" s="175" t="s">
        <v>78</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1"/>
      <c r="BX44" s="100">
        <f t="shared" si="0"/>
        <v>0</v>
      </c>
      <c r="BY44">
        <f t="shared" si="1"/>
        <v>0</v>
      </c>
      <c r="BZ44">
        <f t="shared" si="2"/>
        <v>0</v>
      </c>
    </row>
    <row r="45" spans="2:78" ht="15" customHeight="1">
      <c r="B45" s="175" t="s">
        <v>79</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1"/>
      <c r="BX45" s="100">
        <f t="shared" si="0"/>
        <v>0</v>
      </c>
      <c r="BY45">
        <f t="shared" si="1"/>
        <v>0</v>
      </c>
      <c r="BZ45">
        <f t="shared" si="2"/>
        <v>0</v>
      </c>
    </row>
    <row r="46" spans="2:78" ht="15" customHeight="1">
      <c r="B46" s="175" t="s">
        <v>80</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1"/>
      <c r="BX46" s="100">
        <f t="shared" si="0"/>
        <v>0</v>
      </c>
      <c r="BY46">
        <f t="shared" si="1"/>
        <v>0</v>
      </c>
      <c r="BZ46">
        <f t="shared" si="2"/>
        <v>0</v>
      </c>
    </row>
    <row r="47" spans="2:78" ht="15" customHeight="1">
      <c r="B47" s="175" t="s">
        <v>81</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1"/>
      <c r="BX47" s="100">
        <f t="shared" si="0"/>
        <v>0</v>
      </c>
      <c r="BY47">
        <f t="shared" si="1"/>
        <v>0</v>
      </c>
      <c r="BZ47">
        <f t="shared" si="2"/>
        <v>0</v>
      </c>
    </row>
    <row r="48" spans="2:78" ht="15" customHeight="1">
      <c r="B48" s="175" t="s">
        <v>82</v>
      </c>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1"/>
      <c r="BX48" s="100">
        <f t="shared" si="0"/>
        <v>0</v>
      </c>
      <c r="BY48">
        <f t="shared" si="1"/>
        <v>0</v>
      </c>
      <c r="BZ48">
        <f t="shared" si="2"/>
        <v>0</v>
      </c>
    </row>
    <row r="49" spans="2:78" ht="15" customHeight="1">
      <c r="B49" s="175" t="s">
        <v>83</v>
      </c>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1"/>
      <c r="BX49" s="100">
        <f t="shared" si="0"/>
        <v>0</v>
      </c>
      <c r="BY49">
        <f t="shared" si="1"/>
        <v>0</v>
      </c>
      <c r="BZ49">
        <f t="shared" si="2"/>
        <v>0</v>
      </c>
    </row>
    <row r="50" spans="2:78" ht="15" customHeight="1">
      <c r="B50" s="175" t="s">
        <v>84</v>
      </c>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1"/>
      <c r="BX50" s="100">
        <f t="shared" si="0"/>
        <v>0</v>
      </c>
      <c r="BY50">
        <f t="shared" si="1"/>
        <v>0</v>
      </c>
      <c r="BZ50">
        <f t="shared" si="2"/>
        <v>0</v>
      </c>
    </row>
    <row r="51" spans="2:78" ht="15" customHeight="1">
      <c r="B51" s="175" t="s">
        <v>85</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1"/>
      <c r="BX51" s="100">
        <f t="shared" si="0"/>
        <v>0</v>
      </c>
      <c r="BY51">
        <f t="shared" si="1"/>
        <v>0</v>
      </c>
      <c r="BZ51">
        <f t="shared" si="2"/>
        <v>0</v>
      </c>
    </row>
    <row r="52" spans="2:78" ht="15" customHeight="1">
      <c r="B52" s="175" t="s">
        <v>86</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1"/>
      <c r="BX52" s="100">
        <f t="shared" si="0"/>
        <v>0</v>
      </c>
      <c r="BY52">
        <f t="shared" si="1"/>
        <v>0</v>
      </c>
      <c r="BZ52">
        <f t="shared" si="2"/>
        <v>0</v>
      </c>
    </row>
    <row r="53" spans="2:78" ht="15" customHeight="1">
      <c r="B53" s="175" t="s">
        <v>87</v>
      </c>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1"/>
      <c r="BX53" s="100">
        <f t="shared" si="0"/>
        <v>0</v>
      </c>
      <c r="BY53">
        <f t="shared" si="1"/>
        <v>0</v>
      </c>
      <c r="BZ53">
        <f t="shared" si="2"/>
        <v>0</v>
      </c>
    </row>
    <row r="54" spans="2:78" ht="15" customHeight="1">
      <c r="B54" s="175" t="s">
        <v>88</v>
      </c>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1"/>
      <c r="BX54" s="100">
        <f t="shared" si="0"/>
        <v>0</v>
      </c>
      <c r="BY54">
        <f t="shared" si="1"/>
        <v>0</v>
      </c>
      <c r="BZ54">
        <f t="shared" si="2"/>
        <v>0</v>
      </c>
    </row>
    <row r="55" spans="2:78" ht="15" customHeight="1">
      <c r="B55" s="175" t="s">
        <v>89</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1"/>
      <c r="BX55" s="100">
        <f t="shared" si="0"/>
        <v>0</v>
      </c>
      <c r="BY55">
        <f t="shared" si="1"/>
        <v>0</v>
      </c>
      <c r="BZ55">
        <f t="shared" si="2"/>
        <v>0</v>
      </c>
    </row>
    <row r="56" spans="2:78" ht="15" customHeight="1">
      <c r="B56" s="175" t="s">
        <v>90</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1"/>
      <c r="BX56" s="100">
        <f t="shared" si="0"/>
        <v>0</v>
      </c>
      <c r="BY56">
        <f t="shared" si="1"/>
        <v>0</v>
      </c>
      <c r="BZ56">
        <f t="shared" si="2"/>
        <v>0</v>
      </c>
    </row>
    <row r="57" spans="2:78" ht="15" customHeight="1">
      <c r="B57" s="175" t="s">
        <v>91</v>
      </c>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1"/>
      <c r="BX57" s="100">
        <f t="shared" si="0"/>
        <v>0</v>
      </c>
      <c r="BY57">
        <f t="shared" si="1"/>
        <v>0</v>
      </c>
      <c r="BZ57">
        <f t="shared" si="2"/>
        <v>0</v>
      </c>
    </row>
    <row r="58" spans="2:78" ht="15" customHeight="1">
      <c r="B58" s="175" t="s">
        <v>92</v>
      </c>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1"/>
      <c r="BX58" s="100">
        <f t="shared" si="0"/>
        <v>0</v>
      </c>
      <c r="BY58">
        <f t="shared" si="1"/>
        <v>0</v>
      </c>
      <c r="BZ58">
        <f t="shared" si="2"/>
        <v>0</v>
      </c>
    </row>
    <row r="59" spans="2:78" ht="15" customHeight="1">
      <c r="B59" s="175" t="s">
        <v>93</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1"/>
      <c r="BX59" s="100">
        <f t="shared" si="0"/>
        <v>0</v>
      </c>
      <c r="BY59">
        <f t="shared" si="1"/>
        <v>0</v>
      </c>
      <c r="BZ59">
        <f t="shared" si="2"/>
        <v>0</v>
      </c>
    </row>
    <row r="60" spans="2:78" ht="15" customHeight="1">
      <c r="B60" s="175" t="s">
        <v>94</v>
      </c>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1"/>
      <c r="BX60" s="100">
        <f t="shared" si="0"/>
        <v>0</v>
      </c>
      <c r="BY60">
        <f t="shared" si="1"/>
        <v>0</v>
      </c>
      <c r="BZ60">
        <f t="shared" si="2"/>
        <v>0</v>
      </c>
    </row>
    <row r="61" spans="2:78" ht="15" customHeight="1">
      <c r="B61" s="175" t="s">
        <v>95</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1"/>
      <c r="BX61" s="100">
        <f t="shared" si="0"/>
        <v>0</v>
      </c>
      <c r="BY61">
        <f t="shared" si="1"/>
        <v>0</v>
      </c>
      <c r="BZ61">
        <f t="shared" si="2"/>
        <v>0</v>
      </c>
    </row>
    <row r="62" spans="2:78" ht="15" customHeight="1">
      <c r="B62" s="175" t="s">
        <v>96</v>
      </c>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1"/>
      <c r="BX62" s="100">
        <f t="shared" si="0"/>
        <v>0</v>
      </c>
      <c r="BY62">
        <f t="shared" si="1"/>
        <v>0</v>
      </c>
      <c r="BZ62">
        <f t="shared" si="2"/>
        <v>0</v>
      </c>
    </row>
    <row r="63" spans="2:78" ht="15" customHeight="1">
      <c r="B63" s="175" t="s">
        <v>97</v>
      </c>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1"/>
      <c r="BX63" s="100">
        <f t="shared" si="0"/>
        <v>0</v>
      </c>
      <c r="BY63">
        <f t="shared" si="1"/>
        <v>0</v>
      </c>
      <c r="BZ63">
        <f t="shared" si="2"/>
        <v>0</v>
      </c>
    </row>
    <row r="64" spans="2:78" ht="15" customHeight="1">
      <c r="B64" s="175" t="s">
        <v>98</v>
      </c>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1"/>
      <c r="BX64" s="100">
        <f t="shared" si="0"/>
        <v>0</v>
      </c>
      <c r="BY64">
        <f t="shared" si="1"/>
        <v>0</v>
      </c>
      <c r="BZ64">
        <f t="shared" si="2"/>
        <v>0</v>
      </c>
    </row>
    <row r="65" spans="2:78" ht="15" customHeight="1">
      <c r="B65" s="175" t="s">
        <v>99</v>
      </c>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1"/>
      <c r="BX65" s="100">
        <f t="shared" si="0"/>
        <v>0</v>
      </c>
      <c r="BY65">
        <f t="shared" si="1"/>
        <v>0</v>
      </c>
      <c r="BZ65">
        <f t="shared" si="2"/>
        <v>0</v>
      </c>
    </row>
    <row r="66" spans="2:78" ht="15" customHeight="1" thickBot="1">
      <c r="B66" s="176" t="s">
        <v>100</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9"/>
      <c r="BX66" s="100">
        <f t="shared" si="0"/>
        <v>0</v>
      </c>
      <c r="BY66">
        <f t="shared" si="1"/>
        <v>0</v>
      </c>
      <c r="BZ66">
        <f t="shared" si="2"/>
        <v>0</v>
      </c>
    </row>
    <row r="67" spans="2:78" ht="15">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Y67" s="100">
        <f>SUM(BY32:BY66)</f>
        <v>0</v>
      </c>
      <c r="BZ67" s="100">
        <f>SUM(BZ32:BZ66)</f>
        <v>0</v>
      </c>
    </row>
    <row r="68" spans="2:78" ht="15">
      <c r="B68" s="276" t="str">
        <f>IF(BY67=0,"","Error: favor de especificar el otro tipo de fuente")</f>
        <v/>
      </c>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row>
    <row r="69" spans="2:78" ht="15">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row>
    <row r="70" spans="2:78" ht="15"/>
    <row r="71" spans="2:78" ht="15">
      <c r="B71" s="277" t="str">
        <f>IF(BZ67=0,"","Error: debe completar toda la información requerida")</f>
        <v/>
      </c>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row>
    <row r="72" spans="2:78" ht="15" customHeight="1"/>
  </sheetData>
  <sheetProtection algorithmName="SHA-512" hashValue="uLTBzmE6n/Dv5cU4IXypzxAfOxoBL1/EEX1hc2pYXaO/hLmxWeQJf1VbybfW9ot1o6qjY554YJyMgMAfud8szw==" saltValue="JxiUTKtzu6g1nzZ8CAWYiQ==" spinCount="100000" sheet="1" objects="1" scenarios="1"/>
  <mergeCells count="584">
    <mergeCell ref="B1:BE1"/>
    <mergeCell ref="B3:BE3"/>
    <mergeCell ref="B5:BE5"/>
    <mergeCell ref="B7:BE7"/>
    <mergeCell ref="BB9:BE9"/>
    <mergeCell ref="B10:L10"/>
    <mergeCell ref="N10:O10"/>
    <mergeCell ref="C18:BE18"/>
    <mergeCell ref="C19:BE19"/>
    <mergeCell ref="C20:BE20"/>
    <mergeCell ref="C21:BE21"/>
    <mergeCell ref="D22:BE22"/>
    <mergeCell ref="D23:BE23"/>
    <mergeCell ref="B12:BE12"/>
    <mergeCell ref="B13:BE13"/>
    <mergeCell ref="C14:BE14"/>
    <mergeCell ref="C15:BE15"/>
    <mergeCell ref="C16:BE16"/>
    <mergeCell ref="C17:BE17"/>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C33:E33"/>
    <mergeCell ref="F33:H33"/>
    <mergeCell ref="I33:K33"/>
    <mergeCell ref="L33:N33"/>
    <mergeCell ref="O33:R33"/>
    <mergeCell ref="S33:U33"/>
    <mergeCell ref="V33:X33"/>
    <mergeCell ref="Y33:AA33"/>
    <mergeCell ref="AB33:AE33"/>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I36:K36"/>
    <mergeCell ref="L36:N36"/>
    <mergeCell ref="O36:R36"/>
    <mergeCell ref="S36:U36"/>
    <mergeCell ref="C39:E39"/>
    <mergeCell ref="F39:H39"/>
    <mergeCell ref="I39:K39"/>
    <mergeCell ref="L39:N39"/>
    <mergeCell ref="O39:R39"/>
    <mergeCell ref="S39:U39"/>
    <mergeCell ref="V39:X39"/>
    <mergeCell ref="V38:X38"/>
    <mergeCell ref="Y38:AA38"/>
    <mergeCell ref="C38:E38"/>
    <mergeCell ref="F38:H38"/>
    <mergeCell ref="I38:K38"/>
    <mergeCell ref="L38:N38"/>
    <mergeCell ref="O38:R38"/>
    <mergeCell ref="S38:U38"/>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AF41:AI41"/>
    <mergeCell ref="AJ41:AM41"/>
    <mergeCell ref="AN41:AQ41"/>
    <mergeCell ref="AR41:AU41"/>
    <mergeCell ref="S42:U42"/>
    <mergeCell ref="AV43:AY43"/>
    <mergeCell ref="AZ43:BE43"/>
    <mergeCell ref="AV41:AY41"/>
    <mergeCell ref="AZ41:BE41"/>
    <mergeCell ref="AZ42:BE42"/>
    <mergeCell ref="AR43:AU43"/>
    <mergeCell ref="C41:E41"/>
    <mergeCell ref="F41:H41"/>
    <mergeCell ref="I41:K41"/>
    <mergeCell ref="L41:N41"/>
    <mergeCell ref="O41:R41"/>
    <mergeCell ref="S41:U41"/>
    <mergeCell ref="V41:X41"/>
    <mergeCell ref="Y41:AA41"/>
    <mergeCell ref="AB41:AE41"/>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2:E42"/>
    <mergeCell ref="F42:H42"/>
    <mergeCell ref="I42:K42"/>
    <mergeCell ref="L42:N42"/>
    <mergeCell ref="O42:R42"/>
    <mergeCell ref="AB43:AE43"/>
    <mergeCell ref="AF43:AI43"/>
    <mergeCell ref="AJ43:AM43"/>
    <mergeCell ref="AN43:AQ43"/>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I44:K44"/>
    <mergeCell ref="L44:N44"/>
    <mergeCell ref="O44:R44"/>
    <mergeCell ref="S44:U44"/>
    <mergeCell ref="C47:E47"/>
    <mergeCell ref="F47:H47"/>
    <mergeCell ref="I47:K47"/>
    <mergeCell ref="L47:N47"/>
    <mergeCell ref="O47:R47"/>
    <mergeCell ref="S47:U47"/>
    <mergeCell ref="V47:X47"/>
    <mergeCell ref="V46:X46"/>
    <mergeCell ref="Y46:AA46"/>
    <mergeCell ref="C46:E46"/>
    <mergeCell ref="F46:H46"/>
    <mergeCell ref="I46:K46"/>
    <mergeCell ref="L46:N46"/>
    <mergeCell ref="O46:R46"/>
    <mergeCell ref="S46:U46"/>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AF49:AI49"/>
    <mergeCell ref="AJ49:AM49"/>
    <mergeCell ref="AN49:AQ49"/>
    <mergeCell ref="AR49:AU49"/>
    <mergeCell ref="S50:U50"/>
    <mergeCell ref="AV51:AY51"/>
    <mergeCell ref="AZ51:BE51"/>
    <mergeCell ref="AV49:AY49"/>
    <mergeCell ref="AZ49:BE49"/>
    <mergeCell ref="AZ50:BE50"/>
    <mergeCell ref="AR51:AU51"/>
    <mergeCell ref="C49:E49"/>
    <mergeCell ref="F49:H49"/>
    <mergeCell ref="I49:K49"/>
    <mergeCell ref="L49:N49"/>
    <mergeCell ref="O49:R49"/>
    <mergeCell ref="S49:U49"/>
    <mergeCell ref="V49:X49"/>
    <mergeCell ref="Y49:AA49"/>
    <mergeCell ref="AB49:AE49"/>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50:E50"/>
    <mergeCell ref="F50:H50"/>
    <mergeCell ref="I50:K50"/>
    <mergeCell ref="L50:N50"/>
    <mergeCell ref="O50:R50"/>
    <mergeCell ref="AB51:AE51"/>
    <mergeCell ref="AF51:AI51"/>
    <mergeCell ref="AJ51:AM51"/>
    <mergeCell ref="AN51:AQ51"/>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I52:K52"/>
    <mergeCell ref="L52:N52"/>
    <mergeCell ref="O52:R52"/>
    <mergeCell ref="S52:U52"/>
    <mergeCell ref="C55:E55"/>
    <mergeCell ref="F55:H55"/>
    <mergeCell ref="I55:K55"/>
    <mergeCell ref="L55:N55"/>
    <mergeCell ref="O55:R55"/>
    <mergeCell ref="S55:U55"/>
    <mergeCell ref="V55:X55"/>
    <mergeCell ref="V54:X54"/>
    <mergeCell ref="Y54:AA54"/>
    <mergeCell ref="C54:E54"/>
    <mergeCell ref="F54:H54"/>
    <mergeCell ref="I54:K54"/>
    <mergeCell ref="L54:N54"/>
    <mergeCell ref="O54:R54"/>
    <mergeCell ref="S54:U54"/>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AF57:AI57"/>
    <mergeCell ref="AJ57:AM57"/>
    <mergeCell ref="AN57:AQ57"/>
    <mergeCell ref="AR57:AU57"/>
    <mergeCell ref="S58:U58"/>
    <mergeCell ref="AV59:AY59"/>
    <mergeCell ref="AZ59:BE59"/>
    <mergeCell ref="AV57:AY57"/>
    <mergeCell ref="AZ57:BE57"/>
    <mergeCell ref="AZ58:BE58"/>
    <mergeCell ref="AR59:AU59"/>
    <mergeCell ref="C57:E57"/>
    <mergeCell ref="F57:H57"/>
    <mergeCell ref="I57:K57"/>
    <mergeCell ref="L57:N57"/>
    <mergeCell ref="O57:R57"/>
    <mergeCell ref="S57:U57"/>
    <mergeCell ref="V57:X57"/>
    <mergeCell ref="Y57:AA57"/>
    <mergeCell ref="AB57:AE57"/>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8:E58"/>
    <mergeCell ref="F58:H58"/>
    <mergeCell ref="I58:K58"/>
    <mergeCell ref="L58:N58"/>
    <mergeCell ref="O58:R58"/>
    <mergeCell ref="AB59:AE59"/>
    <mergeCell ref="AF59:AI59"/>
    <mergeCell ref="AJ59:AM59"/>
    <mergeCell ref="AN59:AQ59"/>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AR65:AU65"/>
    <mergeCell ref="AV65:AY65"/>
    <mergeCell ref="AZ65:BE65"/>
    <mergeCell ref="AZ64:BE64"/>
    <mergeCell ref="AB64:AE64"/>
    <mergeCell ref="AF64:AI64"/>
    <mergeCell ref="AJ64:AM64"/>
    <mergeCell ref="AN64:AQ64"/>
    <mergeCell ref="AR64:AU64"/>
    <mergeCell ref="AV64:AY64"/>
    <mergeCell ref="AF65:AI65"/>
    <mergeCell ref="AJ65:AM65"/>
    <mergeCell ref="AN65:AQ65"/>
    <mergeCell ref="C65:E65"/>
    <mergeCell ref="F65:H65"/>
    <mergeCell ref="I65:K65"/>
    <mergeCell ref="L65:N65"/>
    <mergeCell ref="O65:R65"/>
    <mergeCell ref="S65:U65"/>
    <mergeCell ref="V65:X65"/>
    <mergeCell ref="Y65:AA65"/>
    <mergeCell ref="AB65:AE65"/>
    <mergeCell ref="B68:BE68"/>
    <mergeCell ref="B71:BE71"/>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5" orientation="landscape" r:id="rId2"/>
  <headerFooter>
    <oddHeader>&amp;CMódulo 1 Sección VIII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I1201"/>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5" customWidth="1"/>
    <col min="2" max="30" width="3.7109375" style="5" customWidth="1"/>
    <col min="31" max="31" width="5.7109375" style="5" customWidth="1"/>
    <col min="32" max="32" width="3.7109375" style="60" hidden="1" customWidth="1"/>
    <col min="33" max="33" width="3.7109375" style="5" hidden="1" customWidth="1"/>
    <col min="34" max="34" width="5.140625" style="5" hidden="1" customWidth="1"/>
    <col min="35" max="40" width="3.7109375" style="5" hidden="1" customWidth="1"/>
    <col min="41" max="41" width="6.5703125" style="5" hidden="1" customWidth="1"/>
    <col min="42" max="48" width="3.7109375" style="5" hidden="1" customWidth="1"/>
    <col min="49" max="49" width="5.7109375" style="5" hidden="1" customWidth="1"/>
    <col min="50" max="16384" width="3.7109375" style="5" hidden="1"/>
  </cols>
  <sheetData>
    <row r="1" spans="1:32" ht="173.25" customHeight="1">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F1" s="60" t="s">
        <v>5646</v>
      </c>
    </row>
    <row r="2" spans="1:3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2" ht="45" customHeight="1">
      <c r="B3" s="239" t="s">
        <v>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1:32"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2" ht="45" customHeight="1">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2"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row>
    <row r="7" spans="1:32"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381" t="s">
        <v>2</v>
      </c>
      <c r="AB7" s="381"/>
      <c r="AC7" s="381"/>
      <c r="AD7" s="381"/>
    </row>
    <row r="8" spans="1:32" ht="15" customHeight="1" thickBot="1">
      <c r="B8" s="241" t="str">
        <f>IF(Presentación!B10="","",Presentación!B10)</f>
        <v>Veracruz de Ignacio de la Llave</v>
      </c>
      <c r="C8" s="242"/>
      <c r="D8" s="242"/>
      <c r="E8" s="242"/>
      <c r="F8" s="242"/>
      <c r="G8" s="242"/>
      <c r="H8" s="242"/>
      <c r="I8" s="242"/>
      <c r="J8" s="242"/>
      <c r="K8" s="242"/>
      <c r="L8" s="243"/>
      <c r="M8" s="36"/>
      <c r="N8" s="241" t="str">
        <f>IF(Presentación!N10="","",Presentación!N10)</f>
        <v>230</v>
      </c>
      <c r="O8" s="243"/>
      <c r="P8" s="3"/>
      <c r="Q8" s="3"/>
      <c r="R8" s="3"/>
      <c r="S8" s="3"/>
      <c r="T8" s="3"/>
      <c r="U8" s="3"/>
      <c r="V8" s="3"/>
      <c r="W8" s="3"/>
      <c r="X8" s="3"/>
      <c r="Y8" s="3"/>
      <c r="Z8" s="3"/>
      <c r="AA8" s="3"/>
      <c r="AB8" s="3"/>
      <c r="AC8" s="3"/>
      <c r="AD8" s="3"/>
    </row>
    <row r="9" spans="1:32" ht="15" customHeight="1"/>
    <row r="10" spans="1:32" ht="15" customHeight="1">
      <c r="A10" s="61"/>
      <c r="B10" s="363" t="s">
        <v>127</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5"/>
    </row>
    <row r="11" spans="1:32" ht="36" customHeight="1">
      <c r="A11" s="61"/>
      <c r="B11" s="62"/>
      <c r="C11" s="294" t="s">
        <v>307</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85"/>
    </row>
    <row r="12" spans="1:32" ht="24" customHeight="1">
      <c r="A12" s="61"/>
      <c r="B12" s="62"/>
      <c r="C12" s="366" t="s">
        <v>309</v>
      </c>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8"/>
    </row>
    <row r="13" spans="1:32" ht="36" customHeight="1">
      <c r="A13" s="61"/>
      <c r="B13" s="62"/>
      <c r="C13" s="366" t="s">
        <v>674</v>
      </c>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0"/>
    </row>
    <row r="14" spans="1:32" ht="36" customHeight="1">
      <c r="A14" s="61"/>
      <c r="B14" s="62"/>
      <c r="C14" s="294" t="s">
        <v>310</v>
      </c>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5"/>
    </row>
    <row r="15" spans="1:32" ht="48" customHeight="1">
      <c r="A15" s="61"/>
      <c r="B15" s="62"/>
      <c r="C15" s="294" t="s">
        <v>311</v>
      </c>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5"/>
    </row>
    <row r="16" spans="1:32" ht="15" customHeight="1">
      <c r="A16" s="61"/>
      <c r="B16" s="65"/>
      <c r="C16" s="386" t="s">
        <v>312</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8"/>
    </row>
    <row r="17" spans="1:33" ht="15" customHeight="1" thickBot="1">
      <c r="A17" s="61"/>
      <c r="B17" s="66"/>
      <c r="C17" s="63"/>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1:33" ht="15" customHeight="1" thickBot="1">
      <c r="A18" s="67" t="s">
        <v>313</v>
      </c>
      <c r="B18" s="360" t="s">
        <v>553</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row>
    <row r="19" spans="1:33" ht="15" customHeight="1">
      <c r="A19" s="61"/>
      <c r="B19" s="363" t="s">
        <v>128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5"/>
    </row>
    <row r="20" spans="1:33" ht="48" customHeight="1">
      <c r="A20" s="61"/>
      <c r="B20" s="68"/>
      <c r="C20" s="382" t="s">
        <v>676</v>
      </c>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4"/>
    </row>
    <row r="21" spans="1:33" ht="15" customHeight="1">
      <c r="A21" s="61"/>
      <c r="B21" s="357" t="s">
        <v>129</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9"/>
    </row>
    <row r="22" spans="1:33" ht="48" customHeight="1">
      <c r="A22" s="61"/>
      <c r="B22" s="69"/>
      <c r="C22" s="296" t="s">
        <v>130</v>
      </c>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2"/>
    </row>
    <row r="23" spans="1:33" ht="15" customHeight="1" thickBot="1">
      <c r="A23" s="61"/>
      <c r="B23" s="70"/>
      <c r="C23" s="63"/>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1:33" ht="15" customHeight="1" thickBot="1">
      <c r="A24" s="67" t="s">
        <v>313</v>
      </c>
      <c r="B24" s="340" t="s">
        <v>554</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2"/>
    </row>
    <row r="25" spans="1:33" ht="15" customHeight="1">
      <c r="A25" s="61"/>
      <c r="B25" s="389" t="s">
        <v>131</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1"/>
    </row>
    <row r="26" spans="1:33" ht="36" customHeight="1">
      <c r="A26" s="61"/>
      <c r="B26" s="69"/>
      <c r="C26" s="296" t="s">
        <v>455</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7"/>
    </row>
    <row r="27" spans="1:33" ht="15" customHeight="1">
      <c r="A27" s="6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3" s="73" customFormat="1" ht="24" customHeight="1">
      <c r="A28" s="71" t="s">
        <v>549</v>
      </c>
      <c r="B28" s="318" t="s">
        <v>675</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F28" s="74"/>
      <c r="AG28" s="73" t="s">
        <v>5620</v>
      </c>
    </row>
    <row r="29" spans="1:33" ht="15" customHeight="1">
      <c r="A29" s="75"/>
      <c r="B29" s="66"/>
      <c r="C29" s="326" t="s">
        <v>132</v>
      </c>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row>
    <row r="30" spans="1:33" ht="15" customHeight="1" thickBot="1">
      <c r="A30" s="7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3" ht="15" customHeight="1" thickBot="1">
      <c r="A31" s="75"/>
      <c r="B31" s="66"/>
      <c r="C31" s="76"/>
      <c r="D31" s="14" t="s">
        <v>133</v>
      </c>
      <c r="E31" s="66"/>
      <c r="F31" s="66"/>
      <c r="G31" s="66"/>
      <c r="H31" s="66"/>
      <c r="I31" s="76"/>
      <c r="J31" s="14" t="s">
        <v>550</v>
      </c>
      <c r="K31" s="66"/>
      <c r="L31" s="66"/>
      <c r="M31" s="66"/>
      <c r="N31" s="66"/>
      <c r="O31" s="66"/>
      <c r="P31" s="66"/>
      <c r="Q31" s="66"/>
      <c r="R31" s="66"/>
      <c r="S31" s="66"/>
      <c r="T31" s="76"/>
      <c r="U31" s="14" t="s">
        <v>551</v>
      </c>
      <c r="V31" s="66"/>
      <c r="W31" s="66"/>
      <c r="X31" s="66"/>
      <c r="Y31" s="66"/>
      <c r="Z31" s="66"/>
      <c r="AA31" s="66"/>
      <c r="AB31" s="66"/>
      <c r="AC31" s="66"/>
      <c r="AD31" s="66"/>
    </row>
    <row r="32" spans="1:33" ht="15" customHeight="1">
      <c r="A32" s="7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7" ht="24" customHeight="1">
      <c r="A33" s="75"/>
      <c r="B33" s="66"/>
      <c r="C33" s="294" t="s">
        <v>117</v>
      </c>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row>
    <row r="34" spans="1:37" ht="60" customHeight="1">
      <c r="A34" s="75"/>
      <c r="B34" s="66"/>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row>
    <row r="35" spans="1:37" ht="15" customHeight="1">
      <c r="A35" s="61"/>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73"/>
      <c r="AF35" s="77"/>
      <c r="AG35"/>
      <c r="AH35"/>
      <c r="AI35"/>
      <c r="AJ35"/>
    </row>
    <row r="36" spans="1:37" ht="15" customHeight="1">
      <c r="A36" s="61"/>
      <c r="B36" s="309" t="str">
        <f>IF(AG36&gt;1,"Error: debe seleccionar un solo código","")</f>
        <v/>
      </c>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73"/>
      <c r="AF36" s="77"/>
      <c r="AG36">
        <f>COUNTIF(C31:Z31,"X")</f>
        <v>0</v>
      </c>
      <c r="AH36"/>
      <c r="AI36"/>
      <c r="AJ36"/>
    </row>
    <row r="37" spans="1:37" ht="15" customHeight="1">
      <c r="A37" s="61"/>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73"/>
      <c r="AF37" s="77"/>
      <c r="AG37"/>
      <c r="AH37"/>
      <c r="AI37"/>
      <c r="AJ37"/>
    </row>
    <row r="38" spans="1:37" ht="15" customHeight="1">
      <c r="A38" s="61"/>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73"/>
      <c r="AF38" s="77"/>
      <c r="AG38"/>
      <c r="AH38"/>
      <c r="AI38"/>
      <c r="AJ38"/>
    </row>
    <row r="39" spans="1:37" ht="15" customHeight="1">
      <c r="A39" s="61"/>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73"/>
      <c r="AF39" s="77"/>
      <c r="AG39"/>
      <c r="AH39" t="s">
        <v>5621</v>
      </c>
      <c r="AI39" t="s">
        <v>5622</v>
      </c>
      <c r="AJ39" t="s">
        <v>5623</v>
      </c>
      <c r="AK39" s="5" t="s">
        <v>5624</v>
      </c>
    </row>
    <row r="40" spans="1:37" ht="15" customHeight="1">
      <c r="A40" s="61"/>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73"/>
      <c r="AF40" s="77"/>
      <c r="AG40"/>
      <c r="AH40">
        <v>16</v>
      </c>
      <c r="AI40"/>
      <c r="AJ40">
        <f>COUNTBLANK(C31:T31)</f>
        <v>16</v>
      </c>
      <c r="AK40" s="5">
        <f>IF(OR(AJ40=AH40,AJ40=AI40),0,1)</f>
        <v>0</v>
      </c>
    </row>
    <row r="41" spans="1:37" ht="36" customHeight="1">
      <c r="A41" s="71" t="s">
        <v>552</v>
      </c>
      <c r="B41" s="331" t="s">
        <v>305</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row>
    <row r="42" spans="1:37" ht="36" customHeight="1">
      <c r="A42" s="75"/>
      <c r="B42" s="66"/>
      <c r="C42" s="326" t="s">
        <v>314</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row>
    <row r="43" spans="1:37" ht="24" customHeight="1">
      <c r="A43" s="75"/>
      <c r="B43" s="66"/>
      <c r="C43" s="294" t="s">
        <v>315</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row>
    <row r="44" spans="1:37" ht="24" customHeight="1">
      <c r="A44" s="75"/>
      <c r="B44" s="66"/>
      <c r="C44" s="326" t="s">
        <v>316</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row>
    <row r="45" spans="1:37" ht="36" customHeight="1">
      <c r="A45" s="75"/>
      <c r="B45" s="66"/>
      <c r="C45" s="326" t="s">
        <v>317</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G45" s="5">
        <v>1</v>
      </c>
      <c r="AH45" s="5" t="s">
        <v>5620</v>
      </c>
    </row>
    <row r="46" spans="1:37" s="73" customFormat="1" ht="36" customHeight="1">
      <c r="A46" s="79"/>
      <c r="B46" s="66"/>
      <c r="C46" s="294" t="s">
        <v>318</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F46" s="74"/>
      <c r="AG46" s="73">
        <v>2</v>
      </c>
    </row>
    <row r="47" spans="1:37" ht="15" customHeight="1">
      <c r="A47" s="75"/>
      <c r="B47" s="66"/>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G47" s="5">
        <v>3</v>
      </c>
    </row>
    <row r="48" spans="1:37" ht="48" customHeight="1">
      <c r="A48" s="75"/>
      <c r="B48" s="66"/>
      <c r="C48" s="256" t="s">
        <v>319</v>
      </c>
      <c r="D48" s="252"/>
      <c r="E48" s="252"/>
      <c r="F48" s="252"/>
      <c r="G48" s="252"/>
      <c r="H48" s="252"/>
      <c r="I48" s="252"/>
      <c r="J48" s="252"/>
      <c r="K48" s="252"/>
      <c r="L48" s="252"/>
      <c r="M48" s="252"/>
      <c r="N48" s="252"/>
      <c r="O48" s="252"/>
      <c r="P48" s="252"/>
      <c r="Q48" s="252"/>
      <c r="R48" s="252" t="s">
        <v>320</v>
      </c>
      <c r="S48" s="252"/>
      <c r="T48" s="252"/>
      <c r="U48" s="252"/>
      <c r="V48" s="252"/>
      <c r="W48" s="252"/>
      <c r="X48" s="252"/>
      <c r="Y48" s="252"/>
      <c r="Z48" s="252"/>
      <c r="AA48" s="252"/>
      <c r="AB48" s="252"/>
      <c r="AC48" s="252"/>
      <c r="AD48" s="252"/>
      <c r="AG48" s="5">
        <v>9</v>
      </c>
    </row>
    <row r="49" spans="1:33" ht="15" customHeight="1">
      <c r="A49" s="75"/>
      <c r="B49" s="66"/>
      <c r="C49" s="252"/>
      <c r="D49" s="252"/>
      <c r="E49" s="252"/>
      <c r="F49" s="252"/>
      <c r="G49" s="252"/>
      <c r="H49" s="252"/>
      <c r="I49" s="252"/>
      <c r="J49" s="252"/>
      <c r="K49" s="252"/>
      <c r="L49" s="252"/>
      <c r="M49" s="252"/>
      <c r="N49" s="252"/>
      <c r="O49" s="252"/>
      <c r="P49" s="252"/>
      <c r="Q49" s="252"/>
      <c r="R49" s="81" t="s">
        <v>66</v>
      </c>
      <c r="S49" s="81" t="s">
        <v>67</v>
      </c>
      <c r="T49" s="81" t="s">
        <v>68</v>
      </c>
      <c r="U49" s="81" t="s">
        <v>69</v>
      </c>
      <c r="V49" s="81" t="s">
        <v>70</v>
      </c>
      <c r="W49" s="81" t="s">
        <v>71</v>
      </c>
      <c r="X49" s="81" t="s">
        <v>72</v>
      </c>
      <c r="Y49" s="81" t="s">
        <v>73</v>
      </c>
      <c r="Z49" s="81" t="s">
        <v>74</v>
      </c>
      <c r="AA49" s="81" t="s">
        <v>75</v>
      </c>
      <c r="AB49" s="81" t="s">
        <v>76</v>
      </c>
      <c r="AC49" s="81" t="s">
        <v>77</v>
      </c>
      <c r="AD49" s="81" t="s">
        <v>115</v>
      </c>
    </row>
    <row r="50" spans="1:33" ht="15" customHeight="1">
      <c r="A50" s="75"/>
      <c r="B50" s="66"/>
      <c r="C50" s="315"/>
      <c r="D50" s="246"/>
      <c r="E50" s="246"/>
      <c r="F50" s="246"/>
      <c r="G50" s="246"/>
      <c r="H50" s="246"/>
      <c r="I50" s="246"/>
      <c r="J50" s="246"/>
      <c r="K50" s="246"/>
      <c r="L50" s="246"/>
      <c r="M50" s="246"/>
      <c r="N50" s="246"/>
      <c r="O50" s="246"/>
      <c r="P50" s="246"/>
      <c r="Q50" s="316"/>
      <c r="R50" s="82"/>
      <c r="S50" s="82"/>
      <c r="T50" s="82"/>
      <c r="U50" s="82"/>
      <c r="V50" s="82"/>
      <c r="W50" s="82"/>
      <c r="X50" s="82"/>
      <c r="Y50" s="82"/>
      <c r="Z50" s="82"/>
      <c r="AA50" s="82"/>
      <c r="AB50" s="82"/>
      <c r="AC50" s="82"/>
      <c r="AD50" s="82"/>
      <c r="AG50" s="5">
        <f>IF(AND(AD50="x",COUNTA(R50:AC50)&gt;0),1,0)</f>
        <v>0</v>
      </c>
    </row>
    <row r="51" spans="1:33" ht="15" customHeight="1">
      <c r="A51" s="7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3" ht="45" customHeight="1">
      <c r="A52" s="75"/>
      <c r="B52" s="66"/>
      <c r="C52" s="323" t="s">
        <v>134</v>
      </c>
      <c r="D52" s="323"/>
      <c r="E52" s="323"/>
      <c r="F52" s="315"/>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316"/>
      <c r="AG52" s="5">
        <f>IF(AC50="",0,1)</f>
        <v>0</v>
      </c>
    </row>
    <row r="53" spans="1:33" ht="15" customHeight="1">
      <c r="A53" s="75"/>
      <c r="B53" s="66"/>
      <c r="C53" s="83"/>
      <c r="D53" s="83"/>
      <c r="E53" s="83"/>
      <c r="F53" s="83"/>
      <c r="G53" s="83"/>
      <c r="H53" s="83"/>
      <c r="I53" s="83"/>
      <c r="J53" s="83"/>
      <c r="K53" s="83"/>
      <c r="L53" s="83"/>
      <c r="M53" s="83"/>
      <c r="N53" s="83"/>
      <c r="O53" s="83"/>
      <c r="P53" s="83"/>
      <c r="Q53" s="83"/>
      <c r="R53" s="83"/>
      <c r="S53" s="83"/>
      <c r="T53" s="83"/>
      <c r="U53" s="83"/>
      <c r="V53" s="83"/>
      <c r="W53" s="83"/>
      <c r="X53" s="84"/>
      <c r="Y53" s="84"/>
      <c r="Z53" s="84"/>
      <c r="AA53" s="84"/>
      <c r="AB53" s="84"/>
      <c r="AC53" s="84"/>
      <c r="AD53" s="84"/>
    </row>
    <row r="54" spans="1:33" ht="24" customHeight="1">
      <c r="A54" s="75"/>
      <c r="B54" s="66"/>
      <c r="C54" s="249" t="s">
        <v>321</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1"/>
    </row>
    <row r="55" spans="1:33" ht="24" customHeight="1">
      <c r="A55" s="75"/>
      <c r="B55" s="66"/>
      <c r="C55" s="85" t="s">
        <v>66</v>
      </c>
      <c r="D55" s="336" t="s">
        <v>135</v>
      </c>
      <c r="E55" s="337"/>
      <c r="F55" s="337"/>
      <c r="G55" s="337"/>
      <c r="H55" s="337"/>
      <c r="I55" s="337"/>
      <c r="J55" s="337"/>
      <c r="K55" s="337"/>
      <c r="L55" s="337"/>
      <c r="M55" s="337"/>
      <c r="N55" s="337"/>
      <c r="O55" s="337"/>
      <c r="P55" s="338"/>
      <c r="Q55" s="81" t="s">
        <v>73</v>
      </c>
      <c r="R55" s="336" t="s">
        <v>136</v>
      </c>
      <c r="S55" s="337"/>
      <c r="T55" s="337"/>
      <c r="U55" s="337"/>
      <c r="V55" s="337"/>
      <c r="W55" s="337"/>
      <c r="X55" s="337"/>
      <c r="Y55" s="337"/>
      <c r="Z55" s="337"/>
      <c r="AA55" s="337"/>
      <c r="AB55" s="337"/>
      <c r="AC55" s="337"/>
      <c r="AD55" s="338"/>
    </row>
    <row r="56" spans="1:33" ht="15" customHeight="1">
      <c r="A56" s="75"/>
      <c r="B56" s="66"/>
      <c r="C56" s="81" t="s">
        <v>67</v>
      </c>
      <c r="D56" s="336" t="s">
        <v>137</v>
      </c>
      <c r="E56" s="337"/>
      <c r="F56" s="337"/>
      <c r="G56" s="337"/>
      <c r="H56" s="337"/>
      <c r="I56" s="337"/>
      <c r="J56" s="337"/>
      <c r="K56" s="337"/>
      <c r="L56" s="337"/>
      <c r="M56" s="337"/>
      <c r="N56" s="337"/>
      <c r="O56" s="337"/>
      <c r="P56" s="338"/>
      <c r="Q56" s="81" t="s">
        <v>74</v>
      </c>
      <c r="R56" s="336" t="s">
        <v>138</v>
      </c>
      <c r="S56" s="337"/>
      <c r="T56" s="337"/>
      <c r="U56" s="337"/>
      <c r="V56" s="337"/>
      <c r="W56" s="337"/>
      <c r="X56" s="337"/>
      <c r="Y56" s="337"/>
      <c r="Z56" s="337"/>
      <c r="AA56" s="337"/>
      <c r="AB56" s="337"/>
      <c r="AC56" s="337"/>
      <c r="AD56" s="338"/>
    </row>
    <row r="57" spans="1:33" ht="24" customHeight="1">
      <c r="A57" s="75"/>
      <c r="B57" s="66"/>
      <c r="C57" s="81" t="s">
        <v>68</v>
      </c>
      <c r="D57" s="336" t="s">
        <v>139</v>
      </c>
      <c r="E57" s="337"/>
      <c r="F57" s="337"/>
      <c r="G57" s="337"/>
      <c r="H57" s="337"/>
      <c r="I57" s="337"/>
      <c r="J57" s="337"/>
      <c r="K57" s="337"/>
      <c r="L57" s="337"/>
      <c r="M57" s="337"/>
      <c r="N57" s="337"/>
      <c r="O57" s="337"/>
      <c r="P57" s="338"/>
      <c r="Q57" s="81" t="s">
        <v>75</v>
      </c>
      <c r="R57" s="336" t="s">
        <v>140</v>
      </c>
      <c r="S57" s="337"/>
      <c r="T57" s="337"/>
      <c r="U57" s="337"/>
      <c r="V57" s="337"/>
      <c r="W57" s="337"/>
      <c r="X57" s="337"/>
      <c r="Y57" s="337"/>
      <c r="Z57" s="337"/>
      <c r="AA57" s="337"/>
      <c r="AB57" s="337"/>
      <c r="AC57" s="337"/>
      <c r="AD57" s="338"/>
    </row>
    <row r="58" spans="1:33" ht="24" customHeight="1">
      <c r="A58" s="75"/>
      <c r="B58" s="66"/>
      <c r="C58" s="81" t="s">
        <v>69</v>
      </c>
      <c r="D58" s="336" t="s">
        <v>141</v>
      </c>
      <c r="E58" s="337"/>
      <c r="F58" s="337"/>
      <c r="G58" s="337"/>
      <c r="H58" s="337"/>
      <c r="I58" s="337"/>
      <c r="J58" s="337"/>
      <c r="K58" s="337"/>
      <c r="L58" s="337"/>
      <c r="M58" s="337"/>
      <c r="N58" s="337"/>
      <c r="O58" s="337"/>
      <c r="P58" s="338"/>
      <c r="Q58" s="81" t="s">
        <v>76</v>
      </c>
      <c r="R58" s="336" t="s">
        <v>677</v>
      </c>
      <c r="S58" s="337"/>
      <c r="T58" s="337"/>
      <c r="U58" s="337"/>
      <c r="V58" s="337"/>
      <c r="W58" s="337"/>
      <c r="X58" s="337"/>
      <c r="Y58" s="337"/>
      <c r="Z58" s="337"/>
      <c r="AA58" s="337"/>
      <c r="AB58" s="337"/>
      <c r="AC58" s="337"/>
      <c r="AD58" s="338"/>
    </row>
    <row r="59" spans="1:33" ht="24" customHeight="1">
      <c r="A59" s="75"/>
      <c r="B59" s="66"/>
      <c r="C59" s="81" t="s">
        <v>70</v>
      </c>
      <c r="D59" s="336" t="s">
        <v>142</v>
      </c>
      <c r="E59" s="337"/>
      <c r="F59" s="337"/>
      <c r="G59" s="337"/>
      <c r="H59" s="337"/>
      <c r="I59" s="337"/>
      <c r="J59" s="337"/>
      <c r="K59" s="337"/>
      <c r="L59" s="337"/>
      <c r="M59" s="337"/>
      <c r="N59" s="337"/>
      <c r="O59" s="337"/>
      <c r="P59" s="338"/>
      <c r="Q59" s="81" t="s">
        <v>77</v>
      </c>
      <c r="R59" s="336" t="s">
        <v>143</v>
      </c>
      <c r="S59" s="337"/>
      <c r="T59" s="337"/>
      <c r="U59" s="337"/>
      <c r="V59" s="337"/>
      <c r="W59" s="337"/>
      <c r="X59" s="337"/>
      <c r="Y59" s="337"/>
      <c r="Z59" s="337"/>
      <c r="AA59" s="337"/>
      <c r="AB59" s="337"/>
      <c r="AC59" s="337"/>
      <c r="AD59" s="338"/>
    </row>
    <row r="60" spans="1:33" ht="15" customHeight="1">
      <c r="A60" s="75"/>
      <c r="B60" s="66"/>
      <c r="C60" s="81" t="s">
        <v>71</v>
      </c>
      <c r="D60" s="336" t="s">
        <v>144</v>
      </c>
      <c r="E60" s="337"/>
      <c r="F60" s="337"/>
      <c r="G60" s="337"/>
      <c r="H60" s="337"/>
      <c r="I60" s="337"/>
      <c r="J60" s="337"/>
      <c r="K60" s="337"/>
      <c r="L60" s="337"/>
      <c r="M60" s="337"/>
      <c r="N60" s="337"/>
      <c r="O60" s="337"/>
      <c r="P60" s="338"/>
      <c r="Q60" s="81" t="s">
        <v>115</v>
      </c>
      <c r="R60" s="336" t="s">
        <v>274</v>
      </c>
      <c r="S60" s="337"/>
      <c r="T60" s="337"/>
      <c r="U60" s="337"/>
      <c r="V60" s="337"/>
      <c r="W60" s="337"/>
      <c r="X60" s="337"/>
      <c r="Y60" s="337"/>
      <c r="Z60" s="337"/>
      <c r="AA60" s="337"/>
      <c r="AB60" s="337"/>
      <c r="AC60" s="337"/>
      <c r="AD60" s="338"/>
    </row>
    <row r="61" spans="1:33" ht="15" customHeight="1">
      <c r="A61" s="75"/>
      <c r="B61" s="66"/>
      <c r="C61" s="81" t="s">
        <v>72</v>
      </c>
      <c r="D61" s="336" t="s">
        <v>145</v>
      </c>
      <c r="E61" s="337"/>
      <c r="F61" s="337"/>
      <c r="G61" s="337"/>
      <c r="H61" s="337"/>
      <c r="I61" s="337"/>
      <c r="J61" s="337"/>
      <c r="K61" s="337"/>
      <c r="L61" s="337"/>
      <c r="M61" s="337"/>
      <c r="N61" s="337"/>
      <c r="O61" s="337"/>
      <c r="P61" s="338"/>
      <c r="Q61" s="354"/>
      <c r="R61" s="355"/>
      <c r="S61" s="355"/>
      <c r="T61" s="355"/>
      <c r="U61" s="355"/>
      <c r="V61" s="355"/>
      <c r="W61" s="355"/>
      <c r="X61" s="355"/>
      <c r="Y61" s="355"/>
      <c r="Z61" s="355"/>
      <c r="AA61" s="355"/>
      <c r="AB61" s="355"/>
      <c r="AC61" s="355"/>
      <c r="AD61" s="356"/>
    </row>
    <row r="62" spans="1:33" ht="15" customHeight="1">
      <c r="A62" s="75"/>
      <c r="B62" s="66"/>
      <c r="C62" s="83"/>
      <c r="D62" s="83"/>
      <c r="E62" s="83"/>
      <c r="F62" s="83"/>
      <c r="G62" s="83"/>
      <c r="H62" s="83"/>
      <c r="I62" s="83"/>
      <c r="J62" s="83"/>
      <c r="K62" s="83"/>
      <c r="L62" s="83"/>
      <c r="M62" s="83"/>
      <c r="N62" s="83"/>
      <c r="O62" s="83"/>
      <c r="P62" s="83"/>
      <c r="Q62" s="83"/>
      <c r="R62" s="83"/>
      <c r="S62" s="83"/>
      <c r="T62" s="83"/>
      <c r="U62" s="83"/>
      <c r="V62" s="83"/>
      <c r="W62" s="83"/>
      <c r="X62" s="84"/>
      <c r="Y62" s="84"/>
      <c r="Z62" s="84"/>
      <c r="AA62" s="84"/>
      <c r="AB62" s="84"/>
      <c r="AC62" s="84"/>
      <c r="AD62" s="84"/>
    </row>
    <row r="63" spans="1:33" ht="24" customHeight="1">
      <c r="A63" s="75"/>
      <c r="B63" s="66"/>
      <c r="C63" s="294" t="s">
        <v>117</v>
      </c>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row>
    <row r="64" spans="1:33" ht="60" customHeight="1">
      <c r="A64" s="75"/>
      <c r="B64" s="66"/>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1:37" ht="15" customHeight="1">
      <c r="A65" s="61"/>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73"/>
      <c r="AF65" s="77"/>
      <c r="AG65"/>
      <c r="AH65"/>
      <c r="AI65"/>
      <c r="AJ65"/>
    </row>
    <row r="66" spans="1:37" ht="15" customHeight="1">
      <c r="A66" s="61"/>
      <c r="B66" s="343" t="str">
        <f>IF(C50&gt;2,"Alerta: explique la situación en la que se encuentra la Comisión Intersecretarial para la Reinserción Social de su entidad","")</f>
        <v/>
      </c>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73"/>
      <c r="AF66" s="77"/>
      <c r="AG66"/>
      <c r="AH66"/>
      <c r="AI66"/>
      <c r="AJ66"/>
    </row>
    <row r="67" spans="1:37" ht="15" customHeight="1">
      <c r="A67" s="61"/>
      <c r="B67" s="309" t="str">
        <f>IF(AG50=0,"","Error: en caso de que seleccione el código ''99'' no puede seleccionar otro código")</f>
        <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73"/>
      <c r="AF67" s="77"/>
      <c r="AG67"/>
      <c r="AH67"/>
      <c r="AI67"/>
      <c r="AJ67"/>
    </row>
    <row r="68" spans="1:37" ht="15" customHeight="1">
      <c r="A68" s="61"/>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73"/>
      <c r="AF68" s="77"/>
      <c r="AG68"/>
      <c r="AH68"/>
      <c r="AI68"/>
      <c r="AJ68"/>
    </row>
    <row r="69" spans="1:37" ht="15" customHeight="1">
      <c r="A69" s="61"/>
      <c r="B69" s="309" t="str">
        <f>IF(OR(AND(AG52&gt;0,F52=""),AND(AG52=0,F52&lt;&gt;"")),"Error: especificar la otra institución en caso de seleccionar  la columna ''12''","")</f>
        <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73"/>
      <c r="AF69" s="77"/>
      <c r="AG69"/>
      <c r="AH69" t="s">
        <v>5621</v>
      </c>
      <c r="AI69" t="s">
        <v>5622</v>
      </c>
      <c r="AJ69" t="s">
        <v>5623</v>
      </c>
      <c r="AK69" s="5" t="s">
        <v>5624</v>
      </c>
    </row>
    <row r="70" spans="1:37" ht="15" customHeight="1" thickBot="1">
      <c r="A70" s="61"/>
      <c r="B70" s="277" t="str">
        <f>IF(AK70=0,"","Error: debe completar toda la información en las celdas requeridas")</f>
        <v/>
      </c>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73"/>
      <c r="AF70" s="77"/>
      <c r="AG70"/>
      <c r="AH70">
        <v>16</v>
      </c>
      <c r="AI70"/>
      <c r="AJ70">
        <f>COUNTBLANK(C61:T61)</f>
        <v>16</v>
      </c>
      <c r="AK70" s="5">
        <f>IF(OR(AND(C50=1,COUNTA(R50:AD50)=0),AND(COUNTA(R50:AD50)&gt;0,C50&lt;&gt;1)),1,0)</f>
        <v>0</v>
      </c>
    </row>
    <row r="71" spans="1:37" ht="15" customHeight="1" thickBot="1">
      <c r="A71" s="67" t="s">
        <v>313</v>
      </c>
      <c r="B71" s="340" t="s">
        <v>555</v>
      </c>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2"/>
    </row>
    <row r="72" spans="1:37" ht="15" customHeight="1">
      <c r="A72" s="75"/>
      <c r="B72" s="369" t="s">
        <v>146</v>
      </c>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70"/>
    </row>
    <row r="73" spans="1:37" ht="24" customHeight="1">
      <c r="A73" s="75"/>
      <c r="B73" s="86"/>
      <c r="C73" s="296" t="s">
        <v>556</v>
      </c>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7"/>
    </row>
    <row r="74" spans="1:37" ht="15" customHeight="1">
      <c r="A74" s="75"/>
      <c r="B74" s="357" t="s">
        <v>131</v>
      </c>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9"/>
    </row>
    <row r="75" spans="1:37" ht="48" customHeight="1">
      <c r="A75" s="75"/>
      <c r="B75" s="69"/>
      <c r="C75" s="296" t="s">
        <v>147</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2"/>
    </row>
    <row r="76" spans="1:37" ht="15" customHeight="1">
      <c r="A76" s="6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7" ht="24" customHeight="1">
      <c r="A77" s="71" t="s">
        <v>557</v>
      </c>
      <c r="B77" s="331" t="s">
        <v>306</v>
      </c>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row>
    <row r="78" spans="1:37" ht="36" customHeight="1">
      <c r="A78" s="87"/>
      <c r="B78" s="26"/>
      <c r="C78" s="326" t="s">
        <v>148</v>
      </c>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row>
    <row r="79" spans="1:37" ht="24" customHeight="1">
      <c r="A79" s="88"/>
      <c r="B79" s="89"/>
      <c r="C79" s="294" t="s">
        <v>322</v>
      </c>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G79" s="5">
        <v>1</v>
      </c>
    </row>
    <row r="80" spans="1:37" s="73" customFormat="1" ht="24" customHeight="1">
      <c r="A80" s="79"/>
      <c r="B80" s="66"/>
      <c r="C80" s="294" t="s">
        <v>323</v>
      </c>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F80" s="74"/>
      <c r="AG80" s="73">
        <v>2</v>
      </c>
    </row>
    <row r="81" spans="1:37" ht="15" customHeight="1">
      <c r="A81" s="88"/>
      <c r="B81" s="89"/>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G81" s="5">
        <v>3</v>
      </c>
    </row>
    <row r="82" spans="1:37" ht="36" customHeight="1">
      <c r="A82" s="88"/>
      <c r="B82" s="89"/>
      <c r="C82" s="249" t="s">
        <v>324</v>
      </c>
      <c r="D82" s="250"/>
      <c r="E82" s="250"/>
      <c r="F82" s="250"/>
      <c r="G82" s="250"/>
      <c r="H82" s="250"/>
      <c r="I82" s="250"/>
      <c r="J82" s="250"/>
      <c r="K82" s="250"/>
      <c r="L82" s="250"/>
      <c r="M82" s="250"/>
      <c r="N82" s="250"/>
      <c r="O82" s="250"/>
      <c r="P82" s="250"/>
      <c r="Q82" s="252" t="s">
        <v>325</v>
      </c>
      <c r="R82" s="252"/>
      <c r="S82" s="252"/>
      <c r="T82" s="252"/>
      <c r="U82" s="252"/>
      <c r="V82" s="252"/>
      <c r="W82" s="252"/>
      <c r="X82" s="252"/>
      <c r="Y82" s="252"/>
      <c r="Z82" s="252"/>
      <c r="AA82" s="252"/>
      <c r="AB82" s="252"/>
      <c r="AC82" s="252"/>
      <c r="AD82" s="252"/>
      <c r="AG82" s="5">
        <v>9</v>
      </c>
    </row>
    <row r="83" spans="1:37" ht="15" customHeight="1">
      <c r="A83" s="88"/>
      <c r="B83" s="8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row>
    <row r="84" spans="1:37" ht="15" customHeight="1">
      <c r="A84" s="88"/>
      <c r="B84" s="89"/>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row>
    <row r="85" spans="1:37" ht="24" customHeight="1">
      <c r="A85" s="88"/>
      <c r="B85" s="89"/>
      <c r="C85" s="294" t="s">
        <v>117</v>
      </c>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row>
    <row r="86" spans="1:37" ht="60" customHeight="1">
      <c r="A86" s="88"/>
      <c r="B86" s="89"/>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7" ht="15" customHeight="1">
      <c r="A87" s="61"/>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73"/>
      <c r="AF87" s="77"/>
      <c r="AG87"/>
      <c r="AH87"/>
      <c r="AI87"/>
      <c r="AJ87"/>
    </row>
    <row r="88" spans="1:37" ht="15" customHeight="1">
      <c r="A88" s="61"/>
      <c r="B88" s="343" t="str">
        <f>IF(C83&gt;2,"Alerta: explique la situación en la que se encuentra el plan o programa postpenitenciario de su entidad","")</f>
        <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73"/>
      <c r="AF88" s="77"/>
      <c r="AG88"/>
      <c r="AH88"/>
      <c r="AI88"/>
      <c r="AJ88"/>
    </row>
    <row r="89" spans="1:37" ht="15" customHeight="1">
      <c r="A89" s="61"/>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73"/>
      <c r="AF89" s="77"/>
      <c r="AG89"/>
      <c r="AH89"/>
      <c r="AI89"/>
      <c r="AJ89"/>
    </row>
    <row r="90" spans="1:37" ht="15" customHeight="1">
      <c r="A90" s="61"/>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73"/>
      <c r="AF90" s="77"/>
      <c r="AG90"/>
      <c r="AH90"/>
      <c r="AI90"/>
      <c r="AJ90"/>
    </row>
    <row r="91" spans="1:37" ht="15" customHeight="1">
      <c r="A91" s="61"/>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73"/>
      <c r="AF91" s="77"/>
      <c r="AG91"/>
      <c r="AH91" t="s">
        <v>5621</v>
      </c>
      <c r="AI91" t="s">
        <v>5622</v>
      </c>
      <c r="AJ91" t="s">
        <v>5623</v>
      </c>
      <c r="AK91" s="5" t="s">
        <v>5624</v>
      </c>
    </row>
    <row r="92" spans="1:37" ht="15" customHeight="1">
      <c r="A92" s="61"/>
      <c r="B92" s="277" t="str">
        <f>IF(AK92=0,"","Error: debe completar toda la información en las celdas requeridas")</f>
        <v/>
      </c>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73"/>
      <c r="AF92" s="77"/>
      <c r="AG92"/>
      <c r="AH92">
        <v>16</v>
      </c>
      <c r="AI92"/>
      <c r="AJ92">
        <f>COUNTBLANK(C83:T83)</f>
        <v>18</v>
      </c>
      <c r="AK92" s="5">
        <f>IF(OR(AND(C83=1,COUNTA(Q83)=0),AND(COUNTA(Q83)&gt;0,C83&lt;&gt;1)),1,0)</f>
        <v>0</v>
      </c>
    </row>
    <row r="93" spans="1:37" ht="15" customHeight="1">
      <c r="A93" s="71" t="s">
        <v>558</v>
      </c>
      <c r="B93" s="331" t="s">
        <v>149</v>
      </c>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row>
    <row r="94" spans="1:37" ht="15" customHeight="1">
      <c r="A94" s="87"/>
      <c r="B94" s="26"/>
      <c r="C94" s="294" t="s">
        <v>326</v>
      </c>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row>
    <row r="95" spans="1:37" ht="24" customHeight="1">
      <c r="A95" s="87"/>
      <c r="B95" s="26"/>
      <c r="C95" s="294" t="s">
        <v>559</v>
      </c>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G95" s="5" t="s">
        <v>5620</v>
      </c>
    </row>
    <row r="96" spans="1:37" ht="24" customHeight="1">
      <c r="A96" s="87"/>
      <c r="B96" s="26"/>
      <c r="C96" s="294" t="s">
        <v>150</v>
      </c>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row>
    <row r="97" spans="1:33" ht="15" customHeight="1" thickBot="1">
      <c r="A97" s="87"/>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3" ht="15" customHeight="1" thickBot="1">
      <c r="A98" s="87"/>
      <c r="B98" s="26"/>
      <c r="C98" s="76"/>
      <c r="D98" s="14" t="s">
        <v>151</v>
      </c>
      <c r="E98" s="90"/>
      <c r="F98" s="90"/>
      <c r="G98" s="90"/>
      <c r="H98" s="90"/>
      <c r="I98" s="90"/>
      <c r="J98" s="90"/>
      <c r="K98" s="90"/>
      <c r="L98" s="90"/>
      <c r="M98" s="90"/>
      <c r="N98" s="90"/>
      <c r="O98" s="90"/>
      <c r="P98" s="90"/>
      <c r="Q98" s="26"/>
      <c r="R98" s="26"/>
      <c r="S98" s="26"/>
      <c r="T98" s="26"/>
      <c r="U98" s="26"/>
      <c r="V98" s="26"/>
      <c r="W98" s="26"/>
      <c r="X98" s="26"/>
      <c r="Y98" s="26"/>
      <c r="Z98" s="26"/>
      <c r="AA98" s="26"/>
      <c r="AB98" s="26"/>
      <c r="AC98" s="26"/>
      <c r="AD98" s="26"/>
      <c r="AG98" s="5">
        <f>IF(C50&gt;1,1,0)</f>
        <v>0</v>
      </c>
    </row>
    <row r="99" spans="1:33" ht="15" customHeight="1" thickBot="1">
      <c r="A99" s="87"/>
      <c r="B99" s="26"/>
      <c r="C99" s="76"/>
      <c r="D99" s="14" t="s">
        <v>152</v>
      </c>
      <c r="E99" s="90"/>
      <c r="F99" s="90"/>
      <c r="G99" s="90"/>
      <c r="H99" s="90"/>
      <c r="I99" s="90"/>
      <c r="J99" s="90"/>
      <c r="K99" s="90"/>
      <c r="L99" s="90"/>
      <c r="M99" s="90"/>
      <c r="N99" s="90"/>
      <c r="O99" s="90"/>
      <c r="P99" s="90"/>
      <c r="Q99" s="26"/>
      <c r="R99" s="26"/>
      <c r="S99" s="26"/>
      <c r="T99" s="26"/>
      <c r="U99" s="26"/>
      <c r="V99" s="26"/>
      <c r="W99" s="26"/>
      <c r="X99" s="26"/>
      <c r="Y99" s="26"/>
      <c r="Z99" s="26"/>
      <c r="AA99" s="26"/>
      <c r="AB99" s="26"/>
      <c r="AC99" s="26"/>
      <c r="AD99" s="26"/>
    </row>
    <row r="100" spans="1:33" ht="15" customHeight="1" thickBot="1">
      <c r="A100" s="87"/>
      <c r="B100" s="26"/>
      <c r="C100" s="76"/>
      <c r="D100" s="14" t="s">
        <v>153</v>
      </c>
      <c r="E100" s="90"/>
      <c r="F100" s="90"/>
      <c r="G100" s="90"/>
      <c r="H100" s="90"/>
      <c r="I100" s="90"/>
      <c r="J100" s="90"/>
      <c r="K100" s="90"/>
      <c r="L100" s="90"/>
      <c r="M100" s="90"/>
      <c r="N100" s="90"/>
      <c r="O100" s="90"/>
      <c r="P100" s="90"/>
      <c r="Q100" s="26"/>
      <c r="R100" s="26"/>
      <c r="S100" s="26"/>
      <c r="T100" s="26"/>
      <c r="U100" s="26"/>
      <c r="V100" s="26"/>
      <c r="W100" s="26"/>
      <c r="X100" s="26"/>
      <c r="Y100" s="26"/>
      <c r="Z100" s="26"/>
      <c r="AA100" s="26"/>
      <c r="AB100" s="26"/>
      <c r="AC100" s="26"/>
      <c r="AD100" s="26"/>
    </row>
    <row r="101" spans="1:33" ht="15" customHeight="1" thickBot="1">
      <c r="A101" s="87"/>
      <c r="B101" s="26"/>
      <c r="C101" s="76"/>
      <c r="D101" s="14" t="s">
        <v>154</v>
      </c>
      <c r="E101" s="90"/>
      <c r="F101" s="90"/>
      <c r="G101" s="90"/>
      <c r="H101" s="90"/>
      <c r="I101" s="90"/>
      <c r="J101" s="90"/>
      <c r="K101" s="90"/>
      <c r="L101" s="90"/>
      <c r="M101" s="90"/>
      <c r="N101" s="90"/>
      <c r="O101" s="90"/>
      <c r="P101" s="90"/>
      <c r="Q101" s="26"/>
      <c r="R101" s="26"/>
      <c r="S101" s="26"/>
      <c r="T101" s="26"/>
      <c r="U101" s="26"/>
      <c r="V101" s="26"/>
      <c r="W101" s="26"/>
      <c r="X101" s="26"/>
      <c r="Y101" s="26"/>
      <c r="Z101" s="26"/>
      <c r="AA101" s="26"/>
      <c r="AB101" s="26"/>
      <c r="AC101" s="26"/>
      <c r="AD101" s="26"/>
    </row>
    <row r="102" spans="1:33" ht="15" customHeight="1" thickBot="1">
      <c r="A102" s="87"/>
      <c r="B102" s="26"/>
      <c r="C102" s="76"/>
      <c r="D102" s="14" t="s">
        <v>155</v>
      </c>
      <c r="E102" s="90"/>
      <c r="F102" s="90"/>
      <c r="G102" s="90"/>
      <c r="H102" s="90"/>
      <c r="I102" s="90"/>
      <c r="J102" s="90"/>
      <c r="K102" s="90"/>
      <c r="L102" s="90"/>
      <c r="M102" s="90"/>
      <c r="N102" s="90"/>
      <c r="O102" s="90"/>
      <c r="P102" s="90"/>
      <c r="Q102" s="26"/>
      <c r="R102" s="26"/>
      <c r="S102" s="26"/>
      <c r="T102" s="26"/>
      <c r="U102" s="26"/>
      <c r="V102" s="26"/>
      <c r="W102" s="26"/>
      <c r="X102" s="26"/>
      <c r="Y102" s="26"/>
      <c r="Z102" s="26"/>
      <c r="AA102" s="26"/>
      <c r="AB102" s="26"/>
      <c r="AC102" s="26"/>
      <c r="AD102" s="26"/>
    </row>
    <row r="103" spans="1:33" ht="15" customHeight="1" thickBot="1">
      <c r="A103" s="87"/>
      <c r="B103" s="26"/>
      <c r="C103" s="76"/>
      <c r="D103" s="14" t="s">
        <v>156</v>
      </c>
      <c r="E103" s="90"/>
      <c r="F103" s="90"/>
      <c r="G103" s="90"/>
      <c r="H103" s="90"/>
      <c r="I103" s="90"/>
      <c r="J103" s="90"/>
      <c r="K103" s="90"/>
      <c r="L103" s="90"/>
      <c r="M103" s="90"/>
      <c r="N103" s="90"/>
      <c r="O103" s="90"/>
      <c r="P103" s="90"/>
      <c r="Q103" s="26"/>
      <c r="R103" s="26"/>
      <c r="S103" s="26"/>
      <c r="T103" s="26"/>
      <c r="U103" s="26"/>
      <c r="V103" s="26"/>
      <c r="W103" s="26"/>
      <c r="X103" s="26"/>
      <c r="Y103" s="26"/>
      <c r="Z103" s="26"/>
      <c r="AA103" s="26"/>
      <c r="AB103" s="26"/>
      <c r="AC103" s="26"/>
      <c r="AD103" s="26"/>
    </row>
    <row r="104" spans="1:33" ht="15" customHeight="1" thickBot="1">
      <c r="A104" s="87"/>
      <c r="B104" s="26"/>
      <c r="C104" s="76"/>
      <c r="D104" s="14" t="s">
        <v>157</v>
      </c>
      <c r="E104" s="90"/>
      <c r="F104" s="90"/>
      <c r="G104" s="90"/>
      <c r="H104" s="90"/>
      <c r="I104" s="90"/>
      <c r="J104" s="90"/>
      <c r="K104" s="90"/>
      <c r="L104" s="90"/>
      <c r="M104" s="90"/>
      <c r="N104" s="90"/>
      <c r="O104" s="90"/>
      <c r="P104" s="90"/>
      <c r="Q104" s="26"/>
      <c r="R104" s="26"/>
      <c r="S104" s="26"/>
      <c r="T104" s="26"/>
      <c r="U104" s="26"/>
      <c r="V104" s="26"/>
      <c r="W104" s="26"/>
      <c r="X104" s="26"/>
      <c r="Y104" s="26"/>
      <c r="Z104" s="26"/>
      <c r="AA104" s="26"/>
      <c r="AB104" s="26"/>
      <c r="AC104" s="26"/>
      <c r="AD104" s="26"/>
    </row>
    <row r="105" spans="1:33" ht="15" customHeight="1" thickBot="1">
      <c r="A105" s="87"/>
      <c r="B105" s="26"/>
      <c r="C105" s="76"/>
      <c r="D105" s="14" t="s">
        <v>158</v>
      </c>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3" ht="15" customHeight="1" thickBot="1">
      <c r="A106" s="87"/>
      <c r="B106" s="26"/>
      <c r="C106" s="76"/>
      <c r="D106" s="14" t="s">
        <v>159</v>
      </c>
      <c r="E106" s="90"/>
      <c r="F106" s="90"/>
      <c r="G106" s="90"/>
      <c r="H106" s="90"/>
      <c r="I106" s="90"/>
      <c r="J106" s="90"/>
      <c r="K106" s="90"/>
      <c r="L106" s="90"/>
      <c r="M106" s="90"/>
      <c r="N106" s="90"/>
      <c r="O106" s="90"/>
      <c r="P106" s="90"/>
      <c r="Q106" s="26"/>
      <c r="R106" s="26"/>
      <c r="S106" s="26"/>
      <c r="T106" s="26"/>
      <c r="U106" s="26"/>
      <c r="V106" s="26"/>
      <c r="W106" s="26"/>
      <c r="X106" s="26"/>
      <c r="Y106" s="26"/>
      <c r="Z106" s="26"/>
      <c r="AA106" s="26"/>
      <c r="AB106" s="26"/>
      <c r="AC106" s="26"/>
      <c r="AD106" s="26"/>
    </row>
    <row r="107" spans="1:33" ht="15" customHeight="1" thickBot="1">
      <c r="A107" s="87"/>
      <c r="B107" s="26"/>
      <c r="C107" s="76"/>
      <c r="D107" s="14" t="s">
        <v>160</v>
      </c>
      <c r="E107" s="90"/>
      <c r="F107" s="90"/>
      <c r="G107" s="90"/>
      <c r="H107" s="90"/>
      <c r="I107" s="90"/>
      <c r="J107" s="90"/>
      <c r="K107" s="90"/>
      <c r="L107" s="90"/>
      <c r="M107" s="90"/>
      <c r="N107" s="90"/>
      <c r="O107" s="90"/>
      <c r="P107" s="90"/>
      <c r="Q107" s="26"/>
      <c r="R107" s="26"/>
      <c r="S107" s="26"/>
      <c r="T107" s="26"/>
      <c r="U107" s="26"/>
      <c r="V107" s="26"/>
      <c r="W107" s="26"/>
      <c r="X107" s="26"/>
      <c r="Y107" s="26"/>
      <c r="Z107" s="26"/>
      <c r="AA107" s="26"/>
      <c r="AB107" s="26"/>
      <c r="AC107" s="26"/>
      <c r="AD107" s="26"/>
    </row>
    <row r="108" spans="1:33" ht="15" customHeight="1" thickBot="1">
      <c r="A108" s="87"/>
      <c r="B108" s="26"/>
      <c r="C108" s="76"/>
      <c r="D108" s="14" t="s">
        <v>161</v>
      </c>
      <c r="E108" s="90"/>
      <c r="F108" s="90"/>
      <c r="G108" s="90"/>
      <c r="H108" s="90"/>
      <c r="I108" s="90"/>
      <c r="J108" s="90"/>
      <c r="K108" s="90"/>
      <c r="L108" s="90"/>
      <c r="M108" s="90"/>
      <c r="N108" s="90"/>
      <c r="O108" s="90"/>
      <c r="P108" s="90"/>
      <c r="Q108" s="26"/>
      <c r="R108" s="26"/>
      <c r="S108" s="26"/>
      <c r="T108" s="26"/>
      <c r="U108" s="26"/>
      <c r="V108" s="26"/>
      <c r="W108" s="26"/>
      <c r="X108" s="26"/>
      <c r="Y108" s="26"/>
      <c r="Z108" s="26"/>
      <c r="AA108" s="26"/>
      <c r="AB108" s="26"/>
      <c r="AC108" s="26"/>
      <c r="AD108" s="26"/>
    </row>
    <row r="109" spans="1:33" ht="15" customHeight="1" thickBot="1">
      <c r="A109" s="87"/>
      <c r="B109" s="26"/>
      <c r="C109" s="76"/>
      <c r="D109" s="14" t="s">
        <v>678</v>
      </c>
      <c r="E109" s="90"/>
      <c r="F109" s="90"/>
      <c r="G109" s="90"/>
      <c r="H109" s="90"/>
      <c r="I109" s="90"/>
      <c r="J109" s="90"/>
      <c r="K109" s="90"/>
      <c r="L109" s="90"/>
      <c r="M109" s="90"/>
      <c r="N109" s="90"/>
      <c r="O109" s="90"/>
      <c r="P109" s="90"/>
      <c r="Q109" s="26"/>
      <c r="R109" s="26"/>
      <c r="S109" s="26"/>
      <c r="T109" s="26"/>
      <c r="U109" s="26"/>
      <c r="V109" s="26"/>
      <c r="W109" s="26"/>
      <c r="X109" s="26"/>
      <c r="Y109" s="26"/>
      <c r="Z109" s="26"/>
      <c r="AA109" s="26"/>
      <c r="AB109" s="26"/>
      <c r="AC109" s="26"/>
      <c r="AD109" s="26"/>
    </row>
    <row r="110" spans="1:33" ht="15" customHeight="1" thickBot="1">
      <c r="A110" s="87"/>
      <c r="B110" s="26"/>
      <c r="C110" s="76"/>
      <c r="D110" s="14" t="s">
        <v>162</v>
      </c>
      <c r="E110" s="90"/>
      <c r="F110" s="90"/>
      <c r="G110" s="90"/>
      <c r="H110" s="90"/>
      <c r="I110" s="90"/>
      <c r="J110" s="90"/>
      <c r="K110" s="244"/>
      <c r="L110" s="244"/>
      <c r="M110" s="244"/>
      <c r="N110" s="244"/>
      <c r="O110" s="244"/>
      <c r="P110" s="244"/>
      <c r="Q110" s="244"/>
      <c r="R110" s="244"/>
      <c r="S110" s="244"/>
      <c r="T110" s="244"/>
      <c r="U110" s="244"/>
      <c r="V110" s="244"/>
      <c r="W110" s="244"/>
      <c r="X110" s="244"/>
      <c r="Y110" s="244"/>
      <c r="Z110" s="244"/>
      <c r="AA110" s="244"/>
      <c r="AB110" s="244"/>
      <c r="AC110" s="244"/>
      <c r="AD110" s="244"/>
      <c r="AG110" s="5">
        <f>IF(OR(AND(C111&lt;&gt;"",COUNTA(C98:C110)&gt;0),AND(C98&lt;&gt;"",COUNTA(C99:C111)&gt;0)),1,0)</f>
        <v>0</v>
      </c>
    </row>
    <row r="111" spans="1:33" ht="15" customHeight="1" thickBot="1">
      <c r="A111" s="87"/>
      <c r="B111" s="26"/>
      <c r="C111" s="76"/>
      <c r="D111" s="14" t="s">
        <v>327</v>
      </c>
      <c r="E111" s="90"/>
      <c r="F111" s="90"/>
      <c r="G111" s="90"/>
      <c r="H111" s="90"/>
      <c r="I111" s="90"/>
      <c r="J111" s="90"/>
      <c r="K111" s="90"/>
      <c r="L111" s="90"/>
      <c r="M111" s="90"/>
      <c r="N111" s="90"/>
      <c r="O111" s="90"/>
      <c r="P111" s="90"/>
      <c r="Q111" s="26"/>
      <c r="R111" s="26"/>
      <c r="S111" s="26"/>
      <c r="T111" s="26"/>
      <c r="U111" s="26"/>
      <c r="V111" s="26"/>
      <c r="W111" s="26"/>
      <c r="X111" s="26"/>
      <c r="Y111" s="26"/>
      <c r="Z111" s="26"/>
      <c r="AA111" s="26"/>
      <c r="AB111" s="26"/>
      <c r="AC111" s="26"/>
      <c r="AD111" s="26"/>
      <c r="AG111" s="5">
        <f>IF(OR(AND(C111="x",COUNTA(C98:C110)&gt;0),AND(C98="x",COUNTA(C99:C111)&gt;0)),1,0)</f>
        <v>0</v>
      </c>
    </row>
    <row r="112" spans="1:33" ht="15" customHeight="1">
      <c r="A112" s="87"/>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spans="1:37" ht="24" customHeight="1">
      <c r="A113" s="87"/>
      <c r="B113" s="26"/>
      <c r="C113" s="294" t="s">
        <v>117</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row>
    <row r="114" spans="1:37" ht="60" customHeight="1">
      <c r="A114" s="87"/>
      <c r="B114" s="26"/>
      <c r="C114" s="312"/>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row>
    <row r="115" spans="1:37" ht="15" customHeight="1">
      <c r="A115" s="61"/>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73"/>
      <c r="AF115" s="77"/>
      <c r="AG115"/>
      <c r="AH115"/>
      <c r="AI115"/>
      <c r="AJ115"/>
    </row>
    <row r="116" spans="1:37" ht="15" customHeight="1">
      <c r="A116" s="61"/>
      <c r="B116" s="309" t="str">
        <f>IF(AND(AG98=1,C98&lt;&gt;""),"Error: no puede seleccionar el código ''1''","")</f>
        <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73"/>
      <c r="AF116" s="77"/>
      <c r="AG116"/>
      <c r="AH116"/>
      <c r="AI116"/>
      <c r="AJ116"/>
    </row>
    <row r="117" spans="1:37" ht="15" customHeight="1">
      <c r="A117" s="61"/>
      <c r="B117" s="309" t="str">
        <f>IF(AG110=0,"","Error: en caso de seleccionar el código ''1'' o ''99'' no puede seleccionar otro código. Justificar si no le aplica la tercera instrucción")</f>
        <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73"/>
      <c r="AF117" s="77"/>
      <c r="AG117"/>
      <c r="AH117"/>
      <c r="AI117"/>
      <c r="AJ117"/>
    </row>
    <row r="118" spans="1:37" ht="15" customHeight="1">
      <c r="A118" s="61"/>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73"/>
      <c r="AF118" s="77"/>
      <c r="AG118"/>
      <c r="AH118"/>
      <c r="AI118"/>
      <c r="AJ118"/>
    </row>
    <row r="119" spans="1:37" ht="15" customHeight="1">
      <c r="A119" s="61"/>
      <c r="B119" s="309" t="str">
        <f>IF(OR(AND(C110&lt;&gt;"",K110=""),AND(C110="",K110&lt;&gt;"")),"Error: especificar la otra institución en caso de seleccionar el código ''13''","")</f>
        <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73"/>
      <c r="AF119" s="77"/>
      <c r="AG119"/>
      <c r="AH119" t="s">
        <v>5621</v>
      </c>
      <c r="AI119" t="s">
        <v>5622</v>
      </c>
      <c r="AJ119" t="s">
        <v>5623</v>
      </c>
      <c r="AK119" s="5" t="s">
        <v>5624</v>
      </c>
    </row>
    <row r="120" spans="1:37" ht="15" customHeight="1">
      <c r="A120" s="61"/>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73"/>
      <c r="AF120" s="77"/>
      <c r="AG120"/>
      <c r="AH120">
        <v>16</v>
      </c>
      <c r="AI120"/>
      <c r="AJ120">
        <f>COUNTBLANK(C111:T111)</f>
        <v>17</v>
      </c>
    </row>
    <row r="121" spans="1:37" ht="15" customHeight="1">
      <c r="A121" s="71" t="s">
        <v>560</v>
      </c>
      <c r="B121" s="318" t="s">
        <v>163</v>
      </c>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row>
    <row r="122" spans="1:37" ht="15" customHeight="1">
      <c r="A122" s="88"/>
      <c r="B122" s="89"/>
      <c r="C122" s="375" t="s">
        <v>326</v>
      </c>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row>
    <row r="123" spans="1:37" ht="15" customHeight="1">
      <c r="A123" s="88"/>
      <c r="B123" s="89"/>
      <c r="C123" s="375" t="s">
        <v>164</v>
      </c>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row>
    <row r="124" spans="1:37" ht="15" customHeight="1" thickBot="1">
      <c r="A124" s="88"/>
      <c r="B124" s="89"/>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row>
    <row r="125" spans="1:37" thickBot="1">
      <c r="A125" s="88"/>
      <c r="B125" s="89"/>
      <c r="C125" s="76"/>
      <c r="D125" s="91" t="s">
        <v>165</v>
      </c>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1:37" thickBot="1">
      <c r="A126" s="88"/>
      <c r="B126" s="89"/>
      <c r="C126" s="76"/>
      <c r="D126" s="91" t="s">
        <v>166</v>
      </c>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row>
    <row r="127" spans="1:37" thickBot="1">
      <c r="A127" s="88"/>
      <c r="B127" s="89"/>
      <c r="C127" s="76"/>
      <c r="D127" s="91" t="s">
        <v>167</v>
      </c>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row>
    <row r="128" spans="1:37" thickBot="1">
      <c r="A128" s="88"/>
      <c r="B128" s="89"/>
      <c r="C128" s="92"/>
      <c r="D128" s="91" t="s">
        <v>168</v>
      </c>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row>
    <row r="129" spans="1:36" thickBot="1">
      <c r="A129" s="88"/>
      <c r="B129" s="89"/>
      <c r="C129" s="76"/>
      <c r="D129" s="91" t="s">
        <v>169</v>
      </c>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1:36" ht="24" customHeight="1" thickBot="1">
      <c r="A130" s="88"/>
      <c r="B130" s="89"/>
      <c r="C130" s="92"/>
      <c r="D130" s="339" t="s">
        <v>170</v>
      </c>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row>
    <row r="131" spans="1:36" thickBot="1">
      <c r="A131" s="88"/>
      <c r="B131" s="89"/>
      <c r="C131" s="76"/>
      <c r="D131" s="91" t="s">
        <v>171</v>
      </c>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row>
    <row r="132" spans="1:36" thickBot="1">
      <c r="A132" s="88"/>
      <c r="B132" s="89"/>
      <c r="C132" s="76"/>
      <c r="D132" s="91" t="s">
        <v>172</v>
      </c>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1:36" thickBot="1">
      <c r="A133" s="88"/>
      <c r="B133" s="89"/>
      <c r="C133" s="76"/>
      <c r="D133" s="91" t="s">
        <v>173</v>
      </c>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row>
    <row r="134" spans="1:36" thickBot="1">
      <c r="A134" s="88"/>
      <c r="B134" s="89"/>
      <c r="C134" s="76"/>
      <c r="D134" s="91" t="s">
        <v>174</v>
      </c>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row>
    <row r="135" spans="1:36" thickBot="1">
      <c r="A135" s="88"/>
      <c r="B135" s="89"/>
      <c r="C135" s="76"/>
      <c r="D135" s="91" t="s">
        <v>175</v>
      </c>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row>
    <row r="136" spans="1:36" thickBot="1">
      <c r="A136" s="88"/>
      <c r="B136" s="89"/>
      <c r="C136" s="76"/>
      <c r="D136" s="91" t="s">
        <v>328</v>
      </c>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row>
    <row r="137" spans="1:36" thickBot="1">
      <c r="A137" s="88"/>
      <c r="B137" s="89"/>
      <c r="C137" s="76"/>
      <c r="D137" s="91" t="s">
        <v>329</v>
      </c>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row>
    <row r="138" spans="1:36" thickBot="1">
      <c r="A138" s="88"/>
      <c r="B138" s="89"/>
      <c r="C138" s="76"/>
      <c r="D138" s="91" t="s">
        <v>330</v>
      </c>
      <c r="E138" s="90"/>
      <c r="F138" s="90"/>
      <c r="G138" s="90"/>
      <c r="H138" s="90"/>
      <c r="I138" s="90"/>
      <c r="J138" s="90"/>
      <c r="K138" s="90"/>
      <c r="L138" s="90"/>
      <c r="M138" s="90"/>
      <c r="N138" s="244"/>
      <c r="O138" s="244"/>
      <c r="P138" s="244"/>
      <c r="Q138" s="244"/>
      <c r="R138" s="244"/>
      <c r="S138" s="244"/>
      <c r="T138" s="244"/>
      <c r="U138" s="244"/>
      <c r="V138" s="244"/>
      <c r="W138" s="244"/>
      <c r="X138" s="244"/>
      <c r="Y138" s="244"/>
      <c r="Z138" s="244"/>
      <c r="AA138" s="244"/>
      <c r="AB138" s="244"/>
      <c r="AC138" s="244"/>
      <c r="AD138" s="244"/>
    </row>
    <row r="139" spans="1:36" thickBot="1">
      <c r="A139" s="88"/>
      <c r="B139" s="89"/>
      <c r="C139" s="76"/>
      <c r="D139" s="91" t="s">
        <v>327</v>
      </c>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G139" s="5">
        <f>IF(AND(C139&lt;&gt;"",COUNTA(C125:C138)&gt;0),1,0)</f>
        <v>0</v>
      </c>
    </row>
    <row r="140" spans="1:36" ht="15" customHeight="1">
      <c r="A140" s="88"/>
      <c r="B140" s="89"/>
      <c r="C140" s="83"/>
      <c r="D140" s="83"/>
      <c r="E140" s="83"/>
      <c r="F140" s="83"/>
      <c r="G140" s="83"/>
      <c r="H140" s="83"/>
      <c r="I140" s="83"/>
      <c r="J140" s="83"/>
      <c r="K140" s="83"/>
      <c r="L140" s="83"/>
      <c r="M140" s="83"/>
      <c r="N140" s="83"/>
      <c r="O140" s="83"/>
      <c r="P140" s="83"/>
      <c r="Q140" s="83"/>
      <c r="R140" s="83"/>
      <c r="S140" s="83"/>
      <c r="T140" s="83"/>
      <c r="U140" s="83"/>
      <c r="V140" s="83"/>
      <c r="W140" s="83"/>
      <c r="X140" s="84"/>
      <c r="Y140" s="84"/>
      <c r="Z140" s="84"/>
      <c r="AA140" s="84"/>
      <c r="AB140" s="84"/>
      <c r="AC140" s="84"/>
      <c r="AD140" s="84"/>
    </row>
    <row r="141" spans="1:36" ht="24" customHeight="1">
      <c r="A141" s="88"/>
      <c r="B141" s="89"/>
      <c r="C141" s="294" t="s">
        <v>117</v>
      </c>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row>
    <row r="142" spans="1:36" ht="60" customHeight="1">
      <c r="A142" s="88"/>
      <c r="B142" s="89"/>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row>
    <row r="143" spans="1:36" ht="15" customHeight="1">
      <c r="A143" s="61"/>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73"/>
      <c r="AF143" s="77"/>
      <c r="AG143"/>
      <c r="AH143"/>
      <c r="AI143"/>
      <c r="AJ143"/>
    </row>
    <row r="144" spans="1:36" ht="15" customHeight="1">
      <c r="A144" s="61"/>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73"/>
      <c r="AF144" s="77"/>
      <c r="AG144"/>
      <c r="AH144"/>
      <c r="AI144"/>
      <c r="AJ144"/>
    </row>
    <row r="145" spans="1:44" ht="15" customHeight="1">
      <c r="A145" s="61"/>
      <c r="B145" s="309" t="str">
        <f>IF(AG139=0,"","Error: en caso de seleccionar el código ''99'' no puede seleccionar otro código")</f>
        <v/>
      </c>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73"/>
      <c r="AF145" s="77"/>
      <c r="AG145"/>
      <c r="AH145"/>
      <c r="AI145"/>
      <c r="AJ145"/>
    </row>
    <row r="146" spans="1:44" ht="15" customHeight="1">
      <c r="A146" s="61"/>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73"/>
      <c r="AF146" s="77"/>
      <c r="AG146"/>
      <c r="AH146"/>
      <c r="AI146"/>
      <c r="AJ146"/>
    </row>
    <row r="147" spans="1:44" ht="15" customHeight="1">
      <c r="A147" s="61"/>
      <c r="B147" s="309" t="str">
        <f>IF(OR(AND(C138&lt;&gt;"",N138=""),AND(C138="",N138&lt;&gt;"")),"Error: especificar las otras acciones de vinculación en caso de seleccionar el código ''14''","")</f>
        <v/>
      </c>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73"/>
      <c r="AF147" s="77"/>
      <c r="AG147"/>
      <c r="AH147" t="s">
        <v>5621</v>
      </c>
      <c r="AI147" t="s">
        <v>5622</v>
      </c>
      <c r="AJ147" t="s">
        <v>5623</v>
      </c>
      <c r="AK147" s="5" t="s">
        <v>5624</v>
      </c>
    </row>
    <row r="148" spans="1:44" ht="15" customHeight="1" thickBot="1">
      <c r="A148" s="61"/>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73"/>
      <c r="AF148" s="77"/>
      <c r="AG148"/>
      <c r="AH148">
        <v>16</v>
      </c>
      <c r="AI148"/>
      <c r="AJ148">
        <f>COUNTBLANK(C139:T139)</f>
        <v>17</v>
      </c>
      <c r="AK148" s="5">
        <f>IF(OR(AJ148=AH148,AJ148=AI148),0,1)</f>
        <v>1</v>
      </c>
    </row>
    <row r="149" spans="1:44" ht="15" customHeight="1" thickBot="1">
      <c r="A149" s="67" t="s">
        <v>313</v>
      </c>
      <c r="B149" s="340" t="s">
        <v>679</v>
      </c>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2"/>
    </row>
    <row r="150" spans="1:44" s="94" customFormat="1" ht="15" customHeight="1">
      <c r="A150" s="61"/>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5"/>
      <c r="AF150" s="60"/>
    </row>
    <row r="151" spans="1:44" s="73" customFormat="1" ht="24" customHeight="1">
      <c r="A151" s="71" t="s">
        <v>561</v>
      </c>
      <c r="B151" s="318" t="s">
        <v>680</v>
      </c>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F151" s="74"/>
    </row>
    <row r="152" spans="1:44" s="73" customFormat="1" ht="24" customHeight="1">
      <c r="A152" s="95"/>
      <c r="C152" s="294" t="s">
        <v>681</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F152" s="74"/>
    </row>
    <row r="153" spans="1:44" s="66" customFormat="1" ht="24" customHeight="1">
      <c r="A153" s="71"/>
      <c r="B153" s="96"/>
      <c r="C153" s="326" t="s">
        <v>682</v>
      </c>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F153" s="97"/>
    </row>
    <row r="154" spans="1:44" s="73" customFormat="1" ht="15" customHeight="1">
      <c r="A154" s="75"/>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F154" s="74"/>
    </row>
    <row r="155" spans="1:44" s="66" customFormat="1" ht="14.25">
      <c r="A155" s="71"/>
      <c r="B155" s="96"/>
      <c r="C155" s="64"/>
      <c r="D155" s="64"/>
      <c r="E155" s="64"/>
      <c r="F155" s="64"/>
      <c r="G155" s="64"/>
      <c r="H155" s="64"/>
      <c r="I155" s="64"/>
      <c r="J155" s="64"/>
      <c r="K155" s="64"/>
      <c r="L155" s="64"/>
      <c r="M155" s="64"/>
      <c r="N155" s="64"/>
      <c r="O155" s="64"/>
      <c r="P155" s="64"/>
      <c r="Q155" s="64"/>
      <c r="R155" s="64"/>
      <c r="S155" s="64"/>
      <c r="T155" s="64"/>
      <c r="U155" s="64"/>
      <c r="V155" s="64"/>
      <c r="W155" s="64"/>
      <c r="X155" s="64"/>
      <c r="Y155" s="98"/>
      <c r="Z155" s="98"/>
      <c r="AA155" s="395" t="s">
        <v>179</v>
      </c>
      <c r="AB155" s="395"/>
      <c r="AC155" s="395"/>
      <c r="AD155" s="395"/>
      <c r="AF155" s="97"/>
    </row>
    <row r="156" spans="1:44" s="73" customFormat="1" ht="15" customHeight="1" thickBot="1">
      <c r="A156" s="95"/>
      <c r="AF156" s="74"/>
      <c r="AJ156"/>
      <c r="AK156" s="406" t="s">
        <v>5625</v>
      </c>
      <c r="AL156" s="406"/>
      <c r="AM156" s="406"/>
      <c r="AN156" s="406"/>
      <c r="AO156" s="406"/>
      <c r="AP156"/>
      <c r="AQ156"/>
      <c r="AR156"/>
    </row>
    <row r="157" spans="1:44" s="73" customFormat="1" ht="15" customHeight="1" thickBot="1">
      <c r="A157" s="95"/>
      <c r="C157" s="392"/>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4"/>
      <c r="AF157" s="74"/>
      <c r="AJ157"/>
      <c r="AK157" t="b">
        <f>NOT(EXACT(C157,UPPER(C157)))</f>
        <v>0</v>
      </c>
      <c r="AL157" t="str">
        <f>SUBSTITUTE( SUBSTITUTE( SUBSTITUTE( SUBSTITUTE( SUBSTITUTE( SUBSTITUTE( SUBSTITUTE( SUBSTITUTE( SUBSTITUTE( SUBSTITUTE(C157, "á", "a"), "é", "e"), "í", "i"), "ó", "o"), "ú", "u"), "Á", "A"), "É", "E"), "Í", "I"), "Ó", "O"), "Ú", "U")</f>
        <v/>
      </c>
      <c r="AM157" t="b">
        <f>NOT(EXACT(C157,AL157))</f>
        <v>0</v>
      </c>
      <c r="AN157" t="str">
        <f>SUBSTITUTE((SUBSTITUTE(SUBSTITUTE(SUBSTITUTE(C157,".",""),",",""),"(","")),")","")</f>
        <v/>
      </c>
      <c r="AO157" t="b">
        <f>NOT(EXACT(C157,AN157))</f>
        <v>0</v>
      </c>
      <c r="AP157"/>
      <c r="AQ157"/>
      <c r="AR157"/>
    </row>
    <row r="158" spans="1:44" s="73" customFormat="1">
      <c r="A158" s="99"/>
      <c r="B158" s="89"/>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89"/>
      <c r="AF158" s="74"/>
      <c r="AJ158" s="100">
        <f>SUM(AK158:AO158)</f>
        <v>0</v>
      </c>
      <c r="AK158" s="101">
        <f>COUNTIF(AK157,"VERDADERO")</f>
        <v>0</v>
      </c>
      <c r="AL158"/>
      <c r="AM158" s="101">
        <f>COUNTIF(AM157,"VERDADERO")</f>
        <v>0</v>
      </c>
      <c r="AN158"/>
      <c r="AO158" s="101">
        <f>COUNTIF(AO157,"VERDADERO")</f>
        <v>0</v>
      </c>
      <c r="AP158"/>
      <c r="AQ158"/>
      <c r="AR158"/>
    </row>
    <row r="159" spans="1:44" s="73" customFormat="1" ht="24" customHeight="1">
      <c r="A159" s="95"/>
      <c r="C159" s="296" t="s">
        <v>117</v>
      </c>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F159" s="74"/>
    </row>
    <row r="160" spans="1:44" s="73" customFormat="1" ht="60" customHeight="1">
      <c r="A160" s="95"/>
      <c r="C160" s="333"/>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5"/>
      <c r="AF160" s="74"/>
    </row>
    <row r="161" spans="1:37" ht="15" customHeight="1">
      <c r="A161" s="61"/>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73"/>
      <c r="AF161" s="77"/>
      <c r="AG161"/>
      <c r="AH161"/>
      <c r="AI161"/>
      <c r="AJ161"/>
    </row>
    <row r="162" spans="1:37" ht="15" customHeight="1">
      <c r="A162" s="61"/>
      <c r="B162" s="309" t="str">
        <f>IF(AJ158=0,"","Error: el nombre debe registrarse en mayúsculas, sin comillas ni signos de acentuación, puntuación, paréntesis y abreviaturas.")</f>
        <v/>
      </c>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73"/>
      <c r="AF162" s="77"/>
      <c r="AG162"/>
      <c r="AH162"/>
      <c r="AI162"/>
      <c r="AJ162"/>
    </row>
    <row r="163" spans="1:37" ht="15" customHeight="1">
      <c r="A163" s="61"/>
      <c r="B163" s="309"/>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73"/>
      <c r="AF163" s="77"/>
      <c r="AG163"/>
      <c r="AH163"/>
      <c r="AI163"/>
      <c r="AJ163"/>
    </row>
    <row r="164" spans="1:37" ht="15" customHeight="1">
      <c r="A164" s="61"/>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73"/>
      <c r="AF164" s="77"/>
      <c r="AG164"/>
      <c r="AH164"/>
      <c r="AI164"/>
      <c r="AJ164"/>
    </row>
    <row r="165" spans="1:37" ht="15" customHeight="1">
      <c r="A165" s="61"/>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73"/>
      <c r="AF165" s="77"/>
      <c r="AG165"/>
      <c r="AH165" t="s">
        <v>5621</v>
      </c>
      <c r="AI165" t="s">
        <v>5622</v>
      </c>
      <c r="AJ165" t="s">
        <v>5623</v>
      </c>
      <c r="AK165" s="5" t="s">
        <v>5624</v>
      </c>
    </row>
    <row r="166" spans="1:37" ht="15" customHeight="1">
      <c r="A166" s="61"/>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73"/>
      <c r="AF166" s="77"/>
      <c r="AG166"/>
      <c r="AH166">
        <v>16</v>
      </c>
      <c r="AI166"/>
      <c r="AJ166">
        <f>COUNTBLANK(C157:T157)</f>
        <v>18</v>
      </c>
      <c r="AK166" s="5">
        <f>IF(OR(AJ166=AH166,AJ166=AI166),0,1)</f>
        <v>1</v>
      </c>
    </row>
    <row r="167" spans="1:37" s="73" customFormat="1" ht="24" customHeight="1">
      <c r="A167" s="71" t="s">
        <v>562</v>
      </c>
      <c r="B167" s="331" t="s">
        <v>683</v>
      </c>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F167" s="74"/>
    </row>
    <row r="168" spans="1:37" s="73" customFormat="1" ht="24" customHeight="1">
      <c r="A168" s="95"/>
      <c r="B168" s="78"/>
      <c r="C168" s="326" t="s">
        <v>684</v>
      </c>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F168" s="74"/>
    </row>
    <row r="169" spans="1:37" s="73" customFormat="1">
      <c r="A169" s="95"/>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F169" s="74"/>
    </row>
    <row r="170" spans="1:37" s="73" customFormat="1" ht="24" customHeight="1">
      <c r="A170" s="95"/>
      <c r="B170" s="66"/>
      <c r="C170" s="252" t="s">
        <v>372</v>
      </c>
      <c r="D170" s="252"/>
      <c r="E170" s="252"/>
      <c r="F170" s="252"/>
      <c r="G170" s="252"/>
      <c r="H170" s="252"/>
      <c r="I170" s="252"/>
      <c r="J170" s="252"/>
      <c r="K170" s="252"/>
      <c r="L170" s="252"/>
      <c r="M170" s="252" t="s">
        <v>685</v>
      </c>
      <c r="N170" s="252"/>
      <c r="O170" s="252"/>
      <c r="P170" s="252"/>
      <c r="Q170" s="252"/>
      <c r="R170" s="252"/>
      <c r="S170" s="252"/>
      <c r="T170" s="252"/>
      <c r="U170" s="252"/>
      <c r="V170" s="252"/>
      <c r="W170" s="252"/>
      <c r="X170" s="252"/>
      <c r="Y170" s="252"/>
      <c r="Z170" s="252"/>
      <c r="AA170" s="252"/>
      <c r="AB170" s="252"/>
      <c r="AC170" s="252"/>
      <c r="AD170" s="252"/>
      <c r="AF170" s="74"/>
    </row>
    <row r="171" spans="1:37" s="73" customFormat="1" ht="15" customHeight="1">
      <c r="A171" s="95"/>
      <c r="B171" s="66"/>
      <c r="C171" s="252"/>
      <c r="D171" s="252"/>
      <c r="E171" s="252"/>
      <c r="F171" s="252"/>
      <c r="G171" s="252"/>
      <c r="H171" s="252"/>
      <c r="I171" s="252"/>
      <c r="J171" s="252"/>
      <c r="K171" s="252"/>
      <c r="L171" s="252"/>
      <c r="M171" s="252" t="s">
        <v>112</v>
      </c>
      <c r="N171" s="252"/>
      <c r="O171" s="252"/>
      <c r="P171" s="252"/>
      <c r="Q171" s="252"/>
      <c r="R171" s="252"/>
      <c r="S171" s="256" t="s">
        <v>113</v>
      </c>
      <c r="T171" s="256"/>
      <c r="U171" s="256"/>
      <c r="V171" s="256"/>
      <c r="W171" s="256"/>
      <c r="X171" s="256"/>
      <c r="Y171" s="253" t="s">
        <v>114</v>
      </c>
      <c r="Z171" s="254"/>
      <c r="AA171" s="254"/>
      <c r="AB171" s="254"/>
      <c r="AC171" s="254"/>
      <c r="AD171" s="255"/>
      <c r="AF171" s="74"/>
      <c r="AG171" t="s">
        <v>5626</v>
      </c>
      <c r="AH171" t="s">
        <v>5627</v>
      </c>
      <c r="AI171" t="s">
        <v>5628</v>
      </c>
      <c r="AJ171" t="s">
        <v>5629</v>
      </c>
    </row>
    <row r="172" spans="1:37" s="73" customFormat="1" ht="15" customHeight="1">
      <c r="A172" s="95"/>
      <c r="B172" s="66"/>
      <c r="C172" s="102" t="s">
        <v>66</v>
      </c>
      <c r="D172" s="336" t="s">
        <v>373</v>
      </c>
      <c r="E172" s="337"/>
      <c r="F172" s="337"/>
      <c r="G172" s="337"/>
      <c r="H172" s="337"/>
      <c r="I172" s="337"/>
      <c r="J172" s="337"/>
      <c r="K172" s="337"/>
      <c r="L172" s="338"/>
      <c r="M172" s="310"/>
      <c r="N172" s="310"/>
      <c r="O172" s="310"/>
      <c r="P172" s="310"/>
      <c r="Q172" s="310"/>
      <c r="R172" s="310"/>
      <c r="S172" s="310"/>
      <c r="T172" s="310"/>
      <c r="U172" s="310"/>
      <c r="V172" s="310"/>
      <c r="W172" s="310"/>
      <c r="X172" s="310"/>
      <c r="Y172" s="315"/>
      <c r="Z172" s="246"/>
      <c r="AA172" s="246"/>
      <c r="AB172" s="246"/>
      <c r="AC172" s="246"/>
      <c r="AD172" s="316"/>
      <c r="AF172" s="74"/>
      <c r="AG172">
        <f>M172</f>
        <v>0</v>
      </c>
      <c r="AH172">
        <f>COUNTIF(S172:AD172,"NS")</f>
        <v>0</v>
      </c>
      <c r="AI172" s="103">
        <f>SUM(S172:AD172)</f>
        <v>0</v>
      </c>
      <c r="AJ172" s="104">
        <f>IF(AJ191=AH191, 0,  IF(OR(AND(AG172=0, AH172&gt;0),AND(AG172="NS", AI172&gt;0), AND(AG172="NS", AH172=0, AI172=0)), 1, IF(OR(AND(AG172&gt;0, AH172=2), AND(AG172="NS", AH172=2), AND(AG172="NS", AI172=0, AH172&gt;0), AG172=AI172), 0, 1)))</f>
        <v>0</v>
      </c>
    </row>
    <row r="173" spans="1:37" s="73" customFormat="1" ht="15" customHeight="1">
      <c r="A173" s="95"/>
      <c r="B173" s="66"/>
      <c r="C173" s="105" t="s">
        <v>67</v>
      </c>
      <c r="D173" s="336" t="s">
        <v>374</v>
      </c>
      <c r="E173" s="337"/>
      <c r="F173" s="337"/>
      <c r="G173" s="337"/>
      <c r="H173" s="337"/>
      <c r="I173" s="337"/>
      <c r="J173" s="337"/>
      <c r="K173" s="337"/>
      <c r="L173" s="338"/>
      <c r="M173" s="310"/>
      <c r="N173" s="310"/>
      <c r="O173" s="310"/>
      <c r="P173" s="310"/>
      <c r="Q173" s="310"/>
      <c r="R173" s="310"/>
      <c r="S173" s="310"/>
      <c r="T173" s="310"/>
      <c r="U173" s="310"/>
      <c r="V173" s="310"/>
      <c r="W173" s="310"/>
      <c r="X173" s="310"/>
      <c r="Y173" s="315"/>
      <c r="Z173" s="246"/>
      <c r="AA173" s="246"/>
      <c r="AB173" s="246"/>
      <c r="AC173" s="246"/>
      <c r="AD173" s="316"/>
      <c r="AF173" s="74"/>
      <c r="AG173">
        <f t="shared" ref="AG173:AG181" si="0">M173</f>
        <v>0</v>
      </c>
      <c r="AH173">
        <f t="shared" ref="AH173:AH181" si="1">COUNTIF(S173:AD173,"NS")</f>
        <v>0</v>
      </c>
      <c r="AI173" s="103">
        <f t="shared" ref="AI173:AI181" si="2">SUM(S173:AD173)</f>
        <v>0</v>
      </c>
      <c r="AJ173" s="104">
        <f>IF(AJ191=AH191, 0,  IF(OR(AND(AG173=0, AH173&gt;0),AND(AG173="NS", AI173&gt;0), AND(AG173="NS", AH173=0, AI173=0)), 1, IF(OR(AND(AG173&gt;0, AH173=2), AND(AG173="NS", AH173=2), AND(AG173="NS", AI173=0, AH173&gt;0), AG173=AI173), 0, 1)))</f>
        <v>0</v>
      </c>
    </row>
    <row r="174" spans="1:37" s="73" customFormat="1" ht="15" customHeight="1">
      <c r="A174" s="95"/>
      <c r="B174" s="66"/>
      <c r="C174" s="105" t="s">
        <v>68</v>
      </c>
      <c r="D174" s="336" t="s">
        <v>375</v>
      </c>
      <c r="E174" s="337"/>
      <c r="F174" s="337"/>
      <c r="G174" s="337"/>
      <c r="H174" s="337"/>
      <c r="I174" s="337"/>
      <c r="J174" s="337"/>
      <c r="K174" s="337"/>
      <c r="L174" s="338"/>
      <c r="M174" s="310"/>
      <c r="N174" s="310"/>
      <c r="O174" s="310"/>
      <c r="P174" s="310"/>
      <c r="Q174" s="310"/>
      <c r="R174" s="310"/>
      <c r="S174" s="310"/>
      <c r="T174" s="310"/>
      <c r="U174" s="310"/>
      <c r="V174" s="310"/>
      <c r="W174" s="310"/>
      <c r="X174" s="310"/>
      <c r="Y174" s="315"/>
      <c r="Z174" s="246"/>
      <c r="AA174" s="246"/>
      <c r="AB174" s="246"/>
      <c r="AC174" s="246"/>
      <c r="AD174" s="316"/>
      <c r="AF174" s="74"/>
      <c r="AG174">
        <f t="shared" si="0"/>
        <v>0</v>
      </c>
      <c r="AH174">
        <f t="shared" si="1"/>
        <v>0</v>
      </c>
      <c r="AI174" s="103">
        <f t="shared" si="2"/>
        <v>0</v>
      </c>
      <c r="AJ174" s="104">
        <f>IF(AJ191=AH191, 0,  IF(OR(AND(AG174=0, AH174&gt;0),AND(AG174="NS", AI174&gt;0), AND(AG174="NS", AH174=0, AI174=0)), 1, IF(OR(AND(AG174&gt;0, AH174=2), AND(AG174="NS", AH174=2), AND(AG174="NS", AI174=0, AH174&gt;0), AG174=AI174), 0, 1)))</f>
        <v>0</v>
      </c>
    </row>
    <row r="175" spans="1:37" s="73" customFormat="1" ht="15" customHeight="1">
      <c r="A175" s="95"/>
      <c r="B175" s="66"/>
      <c r="C175" s="105" t="s">
        <v>69</v>
      </c>
      <c r="D175" s="336" t="s">
        <v>376</v>
      </c>
      <c r="E175" s="337"/>
      <c r="F175" s="337"/>
      <c r="G175" s="337"/>
      <c r="H175" s="337"/>
      <c r="I175" s="337"/>
      <c r="J175" s="337"/>
      <c r="K175" s="337"/>
      <c r="L175" s="338"/>
      <c r="M175" s="310"/>
      <c r="N175" s="310"/>
      <c r="O175" s="310"/>
      <c r="P175" s="310"/>
      <c r="Q175" s="310"/>
      <c r="R175" s="310"/>
      <c r="S175" s="310"/>
      <c r="T175" s="310"/>
      <c r="U175" s="310"/>
      <c r="V175" s="310"/>
      <c r="W175" s="310"/>
      <c r="X175" s="310"/>
      <c r="Y175" s="315"/>
      <c r="Z175" s="246"/>
      <c r="AA175" s="246"/>
      <c r="AB175" s="246"/>
      <c r="AC175" s="246"/>
      <c r="AD175" s="316"/>
      <c r="AF175" s="74"/>
      <c r="AG175">
        <f t="shared" si="0"/>
        <v>0</v>
      </c>
      <c r="AH175">
        <f t="shared" si="1"/>
        <v>0</v>
      </c>
      <c r="AI175" s="103">
        <f t="shared" si="2"/>
        <v>0</v>
      </c>
      <c r="AJ175" s="104">
        <f>IF(AJ191=AH191, 0,  IF(OR(AND(AG175=0, AH175&gt;0),AND(AG175="NS", AI175&gt;0), AND(AG175="NS", AH175=0, AI175=0)), 1, IF(OR(AND(AG175&gt;0, AH175=2), AND(AG175="NS", AH175=2), AND(AG175="NS", AI175=0, AH175&gt;0), AG175=AI175), 0, 1)))</f>
        <v>0</v>
      </c>
    </row>
    <row r="176" spans="1:37" s="73" customFormat="1" ht="15" customHeight="1">
      <c r="A176" s="95"/>
      <c r="B176" s="66"/>
      <c r="C176" s="105" t="s">
        <v>70</v>
      </c>
      <c r="D176" s="336" t="s">
        <v>377</v>
      </c>
      <c r="E176" s="337"/>
      <c r="F176" s="337"/>
      <c r="G176" s="337"/>
      <c r="H176" s="337"/>
      <c r="I176" s="337"/>
      <c r="J176" s="337"/>
      <c r="K176" s="337"/>
      <c r="L176" s="338"/>
      <c r="M176" s="310"/>
      <c r="N176" s="310"/>
      <c r="O176" s="310"/>
      <c r="P176" s="310"/>
      <c r="Q176" s="310"/>
      <c r="R176" s="310"/>
      <c r="S176" s="310"/>
      <c r="T176" s="310"/>
      <c r="U176" s="310"/>
      <c r="V176" s="310"/>
      <c r="W176" s="310"/>
      <c r="X176" s="310"/>
      <c r="Y176" s="315"/>
      <c r="Z176" s="246"/>
      <c r="AA176" s="246"/>
      <c r="AB176" s="246"/>
      <c r="AC176" s="246"/>
      <c r="AD176" s="316"/>
      <c r="AF176" s="74"/>
      <c r="AG176">
        <f t="shared" si="0"/>
        <v>0</v>
      </c>
      <c r="AH176">
        <f t="shared" si="1"/>
        <v>0</v>
      </c>
      <c r="AI176" s="103">
        <f t="shared" si="2"/>
        <v>0</v>
      </c>
      <c r="AJ176" s="104">
        <f>IF(AJ191=AH191, 0,  IF(OR(AND(AG176=0, AH176&gt;0),AND(AG176="NS", AI176&gt;0), AND(AG176="NS", AH176=0, AI176=0)), 1, IF(OR(AND(AG176&gt;0, AH176=2), AND(AG176="NS", AH176=2), AND(AG176="NS", AI176=0, AH176&gt;0), AG176=AI176), 0, 1)))</f>
        <v>0</v>
      </c>
    </row>
    <row r="177" spans="1:37" s="73" customFormat="1" ht="15" customHeight="1">
      <c r="A177" s="95"/>
      <c r="B177" s="66"/>
      <c r="C177" s="105" t="s">
        <v>71</v>
      </c>
      <c r="D177" s="336" t="s">
        <v>378</v>
      </c>
      <c r="E177" s="337"/>
      <c r="F177" s="337"/>
      <c r="G177" s="337"/>
      <c r="H177" s="337"/>
      <c r="I177" s="337"/>
      <c r="J177" s="337"/>
      <c r="K177" s="337"/>
      <c r="L177" s="338"/>
      <c r="M177" s="310"/>
      <c r="N177" s="310"/>
      <c r="O177" s="310"/>
      <c r="P177" s="310"/>
      <c r="Q177" s="310"/>
      <c r="R177" s="310"/>
      <c r="S177" s="310"/>
      <c r="T177" s="310"/>
      <c r="U177" s="310"/>
      <c r="V177" s="310"/>
      <c r="W177" s="310"/>
      <c r="X177" s="310"/>
      <c r="Y177" s="315"/>
      <c r="Z177" s="246"/>
      <c r="AA177" s="246"/>
      <c r="AB177" s="246"/>
      <c r="AC177" s="246"/>
      <c r="AD177" s="316"/>
      <c r="AF177" s="74"/>
      <c r="AG177">
        <f t="shared" si="0"/>
        <v>0</v>
      </c>
      <c r="AH177">
        <f t="shared" si="1"/>
        <v>0</v>
      </c>
      <c r="AI177" s="103">
        <f t="shared" si="2"/>
        <v>0</v>
      </c>
      <c r="AJ177" s="104">
        <f>IF(AJ191=AH191, 0,  IF(OR(AND(AG177=0, AH177&gt;0),AND(AG177="NS", AI177&gt;0), AND(AG177="NS", AH177=0, AI177=0)), 1, IF(OR(AND(AG177&gt;0, AH177=2), AND(AG177="NS", AH177=2), AND(AG177="NS", AI177=0, AH177&gt;0), AG177=AI177), 0, 1)))</f>
        <v>0</v>
      </c>
    </row>
    <row r="178" spans="1:37" s="73" customFormat="1" ht="15" customHeight="1">
      <c r="A178" s="95"/>
      <c r="B178" s="66"/>
      <c r="C178" s="105" t="s">
        <v>72</v>
      </c>
      <c r="D178" s="336" t="s">
        <v>379</v>
      </c>
      <c r="E178" s="337"/>
      <c r="F178" s="337"/>
      <c r="G178" s="337"/>
      <c r="H178" s="337"/>
      <c r="I178" s="337"/>
      <c r="J178" s="337"/>
      <c r="K178" s="337"/>
      <c r="L178" s="338"/>
      <c r="M178" s="310"/>
      <c r="N178" s="310"/>
      <c r="O178" s="310"/>
      <c r="P178" s="310"/>
      <c r="Q178" s="310"/>
      <c r="R178" s="310"/>
      <c r="S178" s="310"/>
      <c r="T178" s="310"/>
      <c r="U178" s="310"/>
      <c r="V178" s="310"/>
      <c r="W178" s="310"/>
      <c r="X178" s="310"/>
      <c r="Y178" s="315"/>
      <c r="Z178" s="246"/>
      <c r="AA178" s="246"/>
      <c r="AB178" s="246"/>
      <c r="AC178" s="246"/>
      <c r="AD178" s="316"/>
      <c r="AF178" s="74"/>
      <c r="AG178">
        <f t="shared" si="0"/>
        <v>0</v>
      </c>
      <c r="AH178">
        <f t="shared" si="1"/>
        <v>0</v>
      </c>
      <c r="AI178" s="103">
        <f t="shared" si="2"/>
        <v>0</v>
      </c>
      <c r="AJ178" s="104">
        <f>IF(AJ191=AH191, 0,  IF(OR(AND(AG178=0, AH178&gt;0),AND(AG178="NS", AI178&gt;0), AND(AG178="NS", AH178=0, AI178=0)), 1, IF(OR(AND(AG178&gt;0, AH178=2), AND(AG178="NS", AH178=2), AND(AG178="NS", AI178=0, AH178&gt;0), AG178=AI178), 0, 1)))</f>
        <v>0</v>
      </c>
    </row>
    <row r="179" spans="1:37" s="73" customFormat="1" ht="15" customHeight="1">
      <c r="A179" s="95"/>
      <c r="B179" s="66"/>
      <c r="C179" s="105" t="s">
        <v>73</v>
      </c>
      <c r="D179" s="336" t="s">
        <v>380</v>
      </c>
      <c r="E179" s="337"/>
      <c r="F179" s="337"/>
      <c r="G179" s="337"/>
      <c r="H179" s="337"/>
      <c r="I179" s="337"/>
      <c r="J179" s="337"/>
      <c r="K179" s="337"/>
      <c r="L179" s="338"/>
      <c r="M179" s="310"/>
      <c r="N179" s="310"/>
      <c r="O179" s="310"/>
      <c r="P179" s="310"/>
      <c r="Q179" s="310"/>
      <c r="R179" s="310"/>
      <c r="S179" s="310"/>
      <c r="T179" s="310"/>
      <c r="U179" s="310"/>
      <c r="V179" s="310"/>
      <c r="W179" s="310"/>
      <c r="X179" s="310"/>
      <c r="Y179" s="315"/>
      <c r="Z179" s="246"/>
      <c r="AA179" s="246"/>
      <c r="AB179" s="246"/>
      <c r="AC179" s="246"/>
      <c r="AD179" s="316"/>
      <c r="AF179" s="74"/>
      <c r="AG179">
        <f t="shared" si="0"/>
        <v>0</v>
      </c>
      <c r="AH179">
        <f t="shared" si="1"/>
        <v>0</v>
      </c>
      <c r="AI179" s="103">
        <f t="shared" si="2"/>
        <v>0</v>
      </c>
      <c r="AJ179" s="104">
        <f>IF(AJ191=AH191, 0,  IF(OR(AND(AG179=0, AH179&gt;0),AND(AG179="NS", AI179&gt;0), AND(AG179="NS", AH179=0, AI179=0)), 1, IF(OR(AND(AG179&gt;0, AH179=2), AND(AG179="NS", AH179=2), AND(AG179="NS", AI179=0, AH179&gt;0), AG179=AI179), 0, 1)))</f>
        <v>0</v>
      </c>
    </row>
    <row r="180" spans="1:37" s="73" customFormat="1" ht="15" customHeight="1">
      <c r="A180" s="95"/>
      <c r="B180" s="66"/>
      <c r="C180" s="105" t="s">
        <v>74</v>
      </c>
      <c r="D180" s="336" t="s">
        <v>381</v>
      </c>
      <c r="E180" s="337"/>
      <c r="F180" s="337"/>
      <c r="G180" s="337"/>
      <c r="H180" s="337"/>
      <c r="I180" s="337"/>
      <c r="J180" s="337"/>
      <c r="K180" s="337"/>
      <c r="L180" s="338"/>
      <c r="M180" s="310"/>
      <c r="N180" s="310"/>
      <c r="O180" s="310"/>
      <c r="P180" s="310"/>
      <c r="Q180" s="310"/>
      <c r="R180" s="310"/>
      <c r="S180" s="310"/>
      <c r="T180" s="310"/>
      <c r="U180" s="310"/>
      <c r="V180" s="310"/>
      <c r="W180" s="310"/>
      <c r="X180" s="310"/>
      <c r="Y180" s="315"/>
      <c r="Z180" s="246"/>
      <c r="AA180" s="246"/>
      <c r="AB180" s="246"/>
      <c r="AC180" s="246"/>
      <c r="AD180" s="316"/>
      <c r="AF180" s="74"/>
      <c r="AG180">
        <f t="shared" si="0"/>
        <v>0</v>
      </c>
      <c r="AH180">
        <f t="shared" si="1"/>
        <v>0</v>
      </c>
      <c r="AI180" s="103">
        <f t="shared" si="2"/>
        <v>0</v>
      </c>
      <c r="AJ180" s="104">
        <f>IF(AJ191=AH191, 0,  IF(OR(AND(AG180=0, AH180&gt;0),AND(AG180="NS", AI180&gt;0), AND(AG180="NS", AH180=0, AI180=0)), 1, IF(OR(AND(AG180&gt;0, AH180=2), AND(AG180="NS", AH180=2), AND(AG180="NS", AI180=0, AH180&gt;0), AG180=AI180), 0, 1)))</f>
        <v>0</v>
      </c>
    </row>
    <row r="181" spans="1:37" s="73" customFormat="1" ht="15" customHeight="1">
      <c r="A181" s="95"/>
      <c r="B181" s="66"/>
      <c r="C181" s="81" t="s">
        <v>382</v>
      </c>
      <c r="D181" s="311" t="s">
        <v>274</v>
      </c>
      <c r="E181" s="311"/>
      <c r="F181" s="311"/>
      <c r="G181" s="311"/>
      <c r="H181" s="311"/>
      <c r="I181" s="311"/>
      <c r="J181" s="311"/>
      <c r="K181" s="311"/>
      <c r="L181" s="311"/>
      <c r="M181" s="310"/>
      <c r="N181" s="310"/>
      <c r="O181" s="310"/>
      <c r="P181" s="310"/>
      <c r="Q181" s="310"/>
      <c r="R181" s="310"/>
      <c r="S181" s="310"/>
      <c r="T181" s="310"/>
      <c r="U181" s="310"/>
      <c r="V181" s="310"/>
      <c r="W181" s="310"/>
      <c r="X181" s="310"/>
      <c r="Y181" s="315"/>
      <c r="Z181" s="246"/>
      <c r="AA181" s="246"/>
      <c r="AB181" s="246"/>
      <c r="AC181" s="246"/>
      <c r="AD181" s="316"/>
      <c r="AF181" s="74"/>
      <c r="AG181">
        <f t="shared" si="0"/>
        <v>0</v>
      </c>
      <c r="AH181">
        <f t="shared" si="1"/>
        <v>0</v>
      </c>
      <c r="AI181" s="103">
        <f t="shared" si="2"/>
        <v>0</v>
      </c>
      <c r="AJ181" s="104">
        <f>IF(AJ191=AH191, 0,  IF(OR(AND(AG181=0, AH181&gt;0),AND(AG181="NS", AI181&gt;0), AND(AG181="NS", AH181=0, AI181=0)), 1, IF(OR(AND(AG181&gt;0, AH181=2), AND(AG181="NS", AH181=2), AND(AG181="NS", AI181=0, AH181&gt;0), AG181=AI181), 0, 1)))</f>
        <v>0</v>
      </c>
    </row>
    <row r="182" spans="1:37" s="73" customFormat="1" ht="15" customHeight="1">
      <c r="A182" s="95"/>
      <c r="B182" s="66"/>
      <c r="C182" s="90"/>
      <c r="D182" s="90"/>
      <c r="E182" s="66"/>
      <c r="F182" s="66"/>
      <c r="G182" s="66"/>
      <c r="H182" s="66"/>
      <c r="I182" s="66"/>
      <c r="J182" s="66"/>
      <c r="K182" s="66"/>
      <c r="L182" s="106" t="s">
        <v>116</v>
      </c>
      <c r="M182" s="252">
        <f>IF(AND(SUM(M172:R181)=0,COUNTIF(M172:R181,"NS")&gt;0),"NS",
IF(AND(SUM(M172:R181)=0,COUNTIF(M172:R181,0)&gt;0),0,
IF(AND(SUM(M172:R181)=0,COUNTIF(M172:R181,"NA")&gt;0),"NA",
SUM(M172:R181))))</f>
        <v>0</v>
      </c>
      <c r="N182" s="252"/>
      <c r="O182" s="252"/>
      <c r="P182" s="252"/>
      <c r="Q182" s="252"/>
      <c r="R182" s="252"/>
      <c r="S182" s="252">
        <f>IF(AND(SUM(S172:X181)=0,COUNTIF(S172:X181,"NS")&gt;0),"NS",
IF(AND(SUM(S172:X181)=0,COUNTIF(S172:X181,0)&gt;0),0,
IF(AND(SUM(S172:X181)=0,COUNTIF(S172:X181,"NA")&gt;0),"NA",
SUM(S172:X181))))</f>
        <v>0</v>
      </c>
      <c r="T182" s="252"/>
      <c r="U182" s="252"/>
      <c r="V182" s="252"/>
      <c r="W182" s="252"/>
      <c r="X182" s="252"/>
      <c r="Y182" s="249">
        <f>IF(AND(SUM(Y172:AD181)=0,COUNTIF(Y172:AD181,"NS")&gt;0),"NS",
IF(AND(SUM(Y172:AD181)=0,COUNTIF(Y172:AD181,0)&gt;0),0,
IF(AND(SUM(Y172:AD181)=0,COUNTIF(Y172:AD181,"NA")&gt;0),"NA",
SUM(Y172:AD181))))</f>
        <v>0</v>
      </c>
      <c r="Z182" s="250"/>
      <c r="AA182" s="250"/>
      <c r="AB182" s="250"/>
      <c r="AC182" s="250"/>
      <c r="AD182" s="251"/>
      <c r="AF182" s="74"/>
      <c r="AJ182" s="74">
        <f>SUM(AJ172:AJ181)</f>
        <v>0</v>
      </c>
    </row>
    <row r="183" spans="1:37" s="73" customFormat="1" ht="15" customHeight="1">
      <c r="A183" s="7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F183" s="74"/>
    </row>
    <row r="184" spans="1:37" s="73" customFormat="1" ht="24" customHeight="1">
      <c r="A184" s="71"/>
      <c r="B184" s="26"/>
      <c r="C184" s="294" t="s">
        <v>117</v>
      </c>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F184" s="74"/>
    </row>
    <row r="185" spans="1:37" s="73" customFormat="1" ht="60" customHeight="1">
      <c r="A185" s="71"/>
      <c r="B185" s="26"/>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F185" s="74"/>
    </row>
    <row r="186" spans="1:37" ht="15" customHeight="1">
      <c r="A186" s="61"/>
      <c r="B186" s="309" t="str">
        <f>IF(OR(AH186=0,AND(AH186&gt;0,C185&lt;&gt;"")),"","Si registró NS favor de emitir un comentario que explique su uso en la casilla al final de la pregunta")</f>
        <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c r="AF186" s="100"/>
      <c r="AG186" t="s">
        <v>5627</v>
      </c>
      <c r="AH186">
        <f>COUNTIF(M172:AD181,"NS")</f>
        <v>0</v>
      </c>
      <c r="AI186"/>
      <c r="AJ186"/>
    </row>
    <row r="187" spans="1:37" ht="15" customHeight="1">
      <c r="A187" s="61"/>
      <c r="B187" s="309" t="str">
        <f>IF(AJ182=0,"","Error: verificar sumas")</f>
        <v/>
      </c>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73"/>
      <c r="AF187" s="77"/>
      <c r="AG187"/>
      <c r="AH187"/>
      <c r="AI187"/>
      <c r="AJ187"/>
    </row>
    <row r="188" spans="1:37" ht="15" customHeight="1">
      <c r="A188" s="61"/>
      <c r="B188" s="309"/>
      <c r="C188" s="309"/>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73"/>
      <c r="AF188" s="77"/>
      <c r="AG188"/>
      <c r="AH188"/>
      <c r="AI188"/>
      <c r="AJ188"/>
    </row>
    <row r="189" spans="1:37" ht="15" customHeight="1">
      <c r="A189" s="61"/>
      <c r="B189" s="309"/>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73"/>
      <c r="AF189" s="77"/>
      <c r="AG189"/>
      <c r="AH189"/>
      <c r="AI189"/>
      <c r="AJ189"/>
    </row>
    <row r="190" spans="1:37" ht="15" customHeight="1">
      <c r="A190" s="61"/>
      <c r="B190" s="309"/>
      <c r="C190" s="309"/>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73"/>
      <c r="AF190" s="77"/>
      <c r="AG190"/>
      <c r="AH190" t="s">
        <v>5621</v>
      </c>
      <c r="AI190" t="s">
        <v>5622</v>
      </c>
      <c r="AJ190" t="s">
        <v>5623</v>
      </c>
      <c r="AK190" s="5" t="s">
        <v>5624</v>
      </c>
    </row>
    <row r="191" spans="1:37" ht="15" customHeight="1">
      <c r="A191" s="61"/>
      <c r="B191" s="277" t="str">
        <f>IF(AK191=0,"","Error: debe completar toda la información en las celdas requeridas")</f>
        <v/>
      </c>
      <c r="C191" s="277"/>
      <c r="D191" s="277"/>
      <c r="E191" s="277"/>
      <c r="F191" s="277"/>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73"/>
      <c r="AF191" s="77"/>
      <c r="AG191"/>
      <c r="AH191">
        <v>180</v>
      </c>
      <c r="AI191">
        <v>150</v>
      </c>
      <c r="AJ191">
        <f>COUNTBLANK(M172:AD181)</f>
        <v>180</v>
      </c>
      <c r="AK191" s="5">
        <f>IF(OR(AJ191=AH191,AJ191=AI191),0,1)</f>
        <v>0</v>
      </c>
    </row>
    <row r="192" spans="1:37" ht="24" customHeight="1">
      <c r="A192" s="71" t="s">
        <v>563</v>
      </c>
      <c r="B192" s="331" t="s">
        <v>686</v>
      </c>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row>
    <row r="193" spans="1:37" ht="15" customHeight="1">
      <c r="A193" s="71"/>
      <c r="B193" s="26"/>
      <c r="C193" s="294" t="s">
        <v>178</v>
      </c>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row>
    <row r="194" spans="1:37" ht="15" customHeight="1">
      <c r="A194" s="71"/>
      <c r="B194" s="26"/>
      <c r="C194" s="294" t="s">
        <v>687</v>
      </c>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row>
    <row r="195" spans="1:37" ht="24" customHeight="1">
      <c r="A195" s="71"/>
      <c r="B195" s="26"/>
      <c r="C195" s="326" t="s">
        <v>688</v>
      </c>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row>
    <row r="196" spans="1:37" ht="15" customHeight="1" thickBot="1">
      <c r="A196" s="71"/>
      <c r="B196" s="26"/>
      <c r="C196" s="63"/>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G196" t="s">
        <v>5630</v>
      </c>
      <c r="AH196" t="s">
        <v>5631</v>
      </c>
    </row>
    <row r="197" spans="1:37" s="73" customFormat="1" ht="24" customHeight="1" thickBot="1">
      <c r="A197" s="71"/>
      <c r="B197" s="26"/>
      <c r="C197" s="319"/>
      <c r="D197" s="320"/>
      <c r="E197" s="320"/>
      <c r="F197" s="321"/>
      <c r="G197" s="329" t="s">
        <v>689</v>
      </c>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F197" s="74"/>
      <c r="AG197" s="107" t="str">
        <f>SUBSTITUTE(C197,".","",1)</f>
        <v/>
      </c>
      <c r="AH197" s="108" t="b">
        <f>NOT(EXACT(C197,AG197))</f>
        <v>0</v>
      </c>
      <c r="AJ197" s="73">
        <f>IF(C197="NA",1,0)</f>
        <v>0</v>
      </c>
    </row>
    <row r="198" spans="1:37" ht="15" customHeight="1">
      <c r="A198" s="71"/>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H198" s="101">
        <f>COUNTIF(AH197,"VERDADERO")</f>
        <v>0</v>
      </c>
    </row>
    <row r="199" spans="1:37" ht="24" customHeight="1">
      <c r="A199" s="87"/>
      <c r="B199" s="26"/>
      <c r="C199" s="294" t="s">
        <v>117</v>
      </c>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row>
    <row r="200" spans="1:37" ht="60" customHeight="1">
      <c r="A200" s="87"/>
      <c r="B200" s="26"/>
      <c r="C200" s="312"/>
      <c r="D200" s="312"/>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2"/>
      <c r="AB200" s="312"/>
      <c r="AC200" s="312"/>
      <c r="AD200" s="312"/>
    </row>
    <row r="201" spans="1:37" ht="15" customHeight="1">
      <c r="A201" s="61"/>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73"/>
      <c r="AF201" s="77"/>
      <c r="AG201"/>
      <c r="AH201"/>
      <c r="AI201"/>
      <c r="AJ201"/>
    </row>
    <row r="202" spans="1:37" ht="15" customHeight="1">
      <c r="A202" s="61"/>
      <c r="B202" s="309" t="str">
        <f>IF(AH198=0,"","Error: no debe considerar decimales en la cifra registrada, por lo que debe redondear la cifra a su valor entero más cercano")</f>
        <v/>
      </c>
      <c r="C202" s="309"/>
      <c r="D202" s="309"/>
      <c r="E202" s="309"/>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73"/>
      <c r="AF202" s="77"/>
      <c r="AG202"/>
      <c r="AH202"/>
      <c r="AI202"/>
      <c r="AJ202"/>
    </row>
    <row r="203" spans="1:37" ht="15" customHeight="1">
      <c r="A203" s="61"/>
      <c r="B203" s="309" t="str">
        <f>IF(AND(AJ197=1,C200=""),"Error: explique la situación por la que registra ''NA''","")</f>
        <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73"/>
      <c r="AF203" s="77"/>
      <c r="AG203"/>
      <c r="AH203"/>
      <c r="AI203"/>
      <c r="AJ203"/>
    </row>
    <row r="204" spans="1:37" ht="15" customHeight="1">
      <c r="A204" s="61"/>
      <c r="B204" s="309"/>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73"/>
      <c r="AF204" s="77"/>
      <c r="AG204"/>
      <c r="AH204"/>
      <c r="AI204"/>
      <c r="AJ204"/>
    </row>
    <row r="205" spans="1:37" ht="15" customHeight="1">
      <c r="A205" s="61"/>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73"/>
      <c r="AF205" s="77"/>
      <c r="AG205"/>
      <c r="AH205" t="s">
        <v>5621</v>
      </c>
      <c r="AI205" t="s">
        <v>5622</v>
      </c>
      <c r="AJ205" t="s">
        <v>5623</v>
      </c>
      <c r="AK205" s="5" t="s">
        <v>5624</v>
      </c>
    </row>
    <row r="206" spans="1:37" ht="15" customHeight="1">
      <c r="A206" s="61"/>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73"/>
      <c r="AF206" s="77"/>
      <c r="AG206"/>
      <c r="AH206">
        <v>16</v>
      </c>
      <c r="AI206"/>
      <c r="AJ206">
        <f>COUNTBLANK(C197:T197)</f>
        <v>17</v>
      </c>
      <c r="AK206" s="5">
        <f>IF(OR(AJ206=AH206,AJ206=AI206),0,1)</f>
        <v>1</v>
      </c>
    </row>
    <row r="207" spans="1:37" s="73" customFormat="1" ht="24" customHeight="1">
      <c r="A207" s="71" t="s">
        <v>564</v>
      </c>
      <c r="B207" s="331" t="s">
        <v>690</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F207" s="74"/>
      <c r="AG207" s="73" t="s">
        <v>5620</v>
      </c>
    </row>
    <row r="208" spans="1:37" s="73" customFormat="1">
      <c r="A208" s="71"/>
      <c r="B208" s="109"/>
      <c r="C208" s="326" t="s">
        <v>308</v>
      </c>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F208" s="74"/>
    </row>
    <row r="209" spans="1:39" s="73" customFormat="1">
      <c r="A209" s="71"/>
      <c r="B209" s="109"/>
      <c r="C209" s="326" t="s">
        <v>383</v>
      </c>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F209" s="74"/>
    </row>
    <row r="210" spans="1:39" s="73" customFormat="1" ht="15.75" thickBot="1">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10"/>
      <c r="AG210" s="109"/>
      <c r="AH210" s="109"/>
      <c r="AI210" s="109"/>
      <c r="AJ210" s="109"/>
      <c r="AK210" s="109"/>
      <c r="AL210" s="109"/>
      <c r="AM210" s="109"/>
    </row>
    <row r="211" spans="1:39" s="73" customFormat="1" ht="15.75" thickBot="1">
      <c r="A211" s="109"/>
      <c r="B211" s="109"/>
      <c r="C211" s="76"/>
      <c r="D211" s="14" t="s">
        <v>384</v>
      </c>
      <c r="E211" s="14"/>
      <c r="F211" s="14"/>
      <c r="G211" s="14"/>
      <c r="H211" s="14"/>
      <c r="I211" s="14"/>
      <c r="J211" s="14"/>
      <c r="K211" s="14"/>
      <c r="L211" s="14"/>
      <c r="M211" s="14"/>
      <c r="N211" s="14"/>
      <c r="O211" s="14"/>
      <c r="P211" s="14"/>
      <c r="Q211" s="90"/>
      <c r="R211" s="90"/>
      <c r="S211" s="90"/>
      <c r="T211" s="90"/>
      <c r="U211" s="90"/>
      <c r="V211" s="90"/>
      <c r="W211" s="90"/>
      <c r="X211" s="90"/>
      <c r="Y211" s="90"/>
      <c r="Z211" s="90"/>
      <c r="AA211" s="90"/>
      <c r="AB211" s="90"/>
      <c r="AC211" s="90"/>
      <c r="AD211" s="90"/>
      <c r="AF211" s="74"/>
    </row>
    <row r="212" spans="1:39" s="73" customFormat="1" ht="15.75" thickBot="1">
      <c r="A212" s="109"/>
      <c r="B212" s="109"/>
      <c r="C212" s="76"/>
      <c r="D212" s="14" t="s">
        <v>385</v>
      </c>
      <c r="E212" s="14"/>
      <c r="F212" s="14"/>
      <c r="G212" s="14"/>
      <c r="H212" s="14"/>
      <c r="I212" s="14"/>
      <c r="J212" s="14"/>
      <c r="K212" s="14"/>
      <c r="L212" s="14"/>
      <c r="M212" s="14"/>
      <c r="N212" s="14"/>
      <c r="O212" s="14"/>
      <c r="P212" s="14"/>
      <c r="Q212" s="90"/>
      <c r="R212" s="90"/>
      <c r="S212" s="90"/>
      <c r="T212" s="90"/>
      <c r="U212" s="90"/>
      <c r="V212" s="90"/>
      <c r="W212" s="90"/>
      <c r="X212" s="90"/>
      <c r="Y212" s="90"/>
      <c r="Z212" s="90"/>
      <c r="AA212" s="90"/>
      <c r="AB212" s="90"/>
      <c r="AC212" s="90"/>
      <c r="AD212" s="90"/>
      <c r="AF212" s="74"/>
    </row>
    <row r="213" spans="1:39" s="73" customFormat="1" ht="15.75" thickBot="1">
      <c r="A213" s="109"/>
      <c r="B213" s="109"/>
      <c r="C213" s="76"/>
      <c r="D213" s="14" t="s">
        <v>386</v>
      </c>
      <c r="E213" s="14"/>
      <c r="F213" s="14"/>
      <c r="G213" s="14"/>
      <c r="H213" s="14"/>
      <c r="I213" s="14"/>
      <c r="J213" s="14"/>
      <c r="K213" s="14"/>
      <c r="L213" s="14"/>
      <c r="M213" s="14"/>
      <c r="N213" s="14"/>
      <c r="O213" s="14"/>
      <c r="P213" s="14"/>
      <c r="Q213" s="90"/>
      <c r="R213" s="90"/>
      <c r="S213" s="90"/>
      <c r="T213" s="90"/>
      <c r="U213" s="90"/>
      <c r="V213" s="90"/>
      <c r="W213" s="90"/>
      <c r="X213" s="90"/>
      <c r="Y213" s="90"/>
      <c r="Z213" s="90"/>
      <c r="AA213" s="90"/>
      <c r="AB213" s="90"/>
      <c r="AC213" s="90"/>
      <c r="AD213" s="90"/>
      <c r="AF213" s="74"/>
    </row>
    <row r="214" spans="1:39" s="73" customFormat="1" ht="15.75" thickBot="1">
      <c r="A214" s="109"/>
      <c r="B214" s="109"/>
      <c r="C214" s="76"/>
      <c r="D214" s="14" t="s">
        <v>387</v>
      </c>
      <c r="E214" s="14"/>
      <c r="F214" s="14"/>
      <c r="G214" s="14"/>
      <c r="H214" s="14"/>
      <c r="I214" s="14"/>
      <c r="J214" s="14"/>
      <c r="K214" s="14"/>
      <c r="L214" s="14"/>
      <c r="M214" s="14"/>
      <c r="N214" s="14"/>
      <c r="O214" s="14"/>
      <c r="P214" s="14"/>
      <c r="Q214" s="90"/>
      <c r="R214" s="90"/>
      <c r="S214" s="90"/>
      <c r="T214" s="90"/>
      <c r="U214" s="90"/>
      <c r="V214" s="90"/>
      <c r="W214" s="90"/>
      <c r="X214" s="90"/>
      <c r="Y214" s="90"/>
      <c r="Z214" s="90"/>
      <c r="AA214" s="90"/>
      <c r="AB214" s="90"/>
      <c r="AC214" s="90"/>
      <c r="AD214" s="90"/>
      <c r="AF214" s="74"/>
    </row>
    <row r="215" spans="1:39" s="73" customFormat="1" ht="15.75" thickBot="1">
      <c r="A215" s="109"/>
      <c r="B215" s="109"/>
      <c r="C215" s="76"/>
      <c r="D215" s="14" t="s">
        <v>388</v>
      </c>
      <c r="E215" s="14"/>
      <c r="F215" s="14"/>
      <c r="G215" s="14"/>
      <c r="H215" s="14"/>
      <c r="I215" s="14"/>
      <c r="J215" s="14"/>
      <c r="K215" s="14"/>
      <c r="L215" s="14"/>
      <c r="M215" s="14"/>
      <c r="N215" s="14"/>
      <c r="O215" s="14"/>
      <c r="P215" s="14"/>
      <c r="Q215" s="90"/>
      <c r="R215" s="90"/>
      <c r="S215" s="90"/>
      <c r="T215" s="90"/>
      <c r="U215" s="90"/>
      <c r="V215" s="90"/>
      <c r="W215" s="90"/>
      <c r="X215" s="90"/>
      <c r="Y215" s="90"/>
      <c r="Z215" s="90"/>
      <c r="AA215" s="90"/>
      <c r="AB215" s="90"/>
      <c r="AC215" s="90"/>
      <c r="AD215" s="90"/>
      <c r="AF215" s="74"/>
    </row>
    <row r="216" spans="1:39" s="73" customFormat="1" ht="15.75" thickBot="1">
      <c r="A216" s="109"/>
      <c r="B216" s="109"/>
      <c r="C216" s="76"/>
      <c r="D216" s="14" t="s">
        <v>389</v>
      </c>
      <c r="E216" s="14"/>
      <c r="F216" s="14"/>
      <c r="G216" s="14"/>
      <c r="H216" s="14"/>
      <c r="I216" s="14"/>
      <c r="J216" s="14"/>
      <c r="K216" s="14"/>
      <c r="L216" s="14"/>
      <c r="M216" s="14"/>
      <c r="N216" s="14"/>
      <c r="O216" s="14"/>
      <c r="P216" s="14"/>
      <c r="Q216" s="90"/>
      <c r="R216" s="90"/>
      <c r="S216" s="90"/>
      <c r="T216" s="90"/>
      <c r="U216" s="90"/>
      <c r="V216" s="90"/>
      <c r="W216" s="90"/>
      <c r="X216" s="90"/>
      <c r="Y216" s="90"/>
      <c r="Z216" s="90"/>
      <c r="AA216" s="90"/>
      <c r="AB216" s="90"/>
      <c r="AC216" s="90"/>
      <c r="AD216" s="90"/>
      <c r="AF216" s="74"/>
    </row>
    <row r="217" spans="1:39" s="73" customFormat="1" ht="15.75" thickBot="1">
      <c r="A217" s="109"/>
      <c r="B217" s="109"/>
      <c r="C217" s="76"/>
      <c r="D217" s="14" t="s">
        <v>390</v>
      </c>
      <c r="E217" s="14"/>
      <c r="F217" s="14"/>
      <c r="G217" s="14"/>
      <c r="H217" s="14"/>
      <c r="I217" s="14"/>
      <c r="J217" s="14"/>
      <c r="K217" s="14"/>
      <c r="L217" s="14"/>
      <c r="M217" s="14"/>
      <c r="N217" s="14"/>
      <c r="O217" s="14"/>
      <c r="P217" s="14"/>
      <c r="Q217" s="90"/>
      <c r="R217" s="90"/>
      <c r="S217" s="90"/>
      <c r="T217" s="90"/>
      <c r="U217" s="90"/>
      <c r="V217" s="90"/>
      <c r="W217" s="90"/>
      <c r="X217" s="90"/>
      <c r="Y217" s="90"/>
      <c r="Z217" s="90"/>
      <c r="AA217" s="90"/>
      <c r="AB217" s="90"/>
      <c r="AC217" s="90"/>
      <c r="AD217" s="90"/>
      <c r="AF217" s="74"/>
    </row>
    <row r="218" spans="1:39" s="73" customFormat="1" ht="15.75" thickBot="1">
      <c r="A218" s="109"/>
      <c r="B218" s="109"/>
      <c r="C218" s="76"/>
      <c r="D218" s="14" t="s">
        <v>391</v>
      </c>
      <c r="E218" s="14"/>
      <c r="F218" s="14"/>
      <c r="G218" s="14"/>
      <c r="H218" s="14"/>
      <c r="I218" s="14"/>
      <c r="J218" s="14"/>
      <c r="K218" s="14"/>
      <c r="L218" s="14"/>
      <c r="M218" s="14"/>
      <c r="N218" s="14"/>
      <c r="O218" s="14"/>
      <c r="P218" s="14"/>
      <c r="Q218" s="90"/>
      <c r="R218" s="90"/>
      <c r="S218" s="90"/>
      <c r="T218" s="90"/>
      <c r="U218" s="90"/>
      <c r="V218" s="90"/>
      <c r="W218" s="90"/>
      <c r="X218" s="90"/>
      <c r="Y218" s="90"/>
      <c r="Z218" s="90"/>
      <c r="AA218" s="90"/>
      <c r="AB218" s="90"/>
      <c r="AC218" s="90"/>
      <c r="AD218" s="90"/>
      <c r="AF218" s="74"/>
    </row>
    <row r="219" spans="1:39" s="73" customFormat="1" ht="15.75" thickBot="1">
      <c r="A219" s="109"/>
      <c r="B219" s="109"/>
      <c r="C219" s="76"/>
      <c r="D219" s="14" t="s">
        <v>392</v>
      </c>
      <c r="E219" s="14"/>
      <c r="F219" s="14"/>
      <c r="G219" s="14"/>
      <c r="H219" s="14"/>
      <c r="I219" s="14"/>
      <c r="J219" s="14"/>
      <c r="K219" s="14"/>
      <c r="L219" s="14"/>
      <c r="M219" s="14"/>
      <c r="N219" s="14"/>
      <c r="O219" s="14"/>
      <c r="P219" s="14"/>
      <c r="Q219" s="90"/>
      <c r="R219" s="90"/>
      <c r="S219" s="90"/>
      <c r="T219" s="90"/>
      <c r="U219" s="90"/>
      <c r="V219" s="90"/>
      <c r="W219" s="90"/>
      <c r="X219" s="90"/>
      <c r="Y219" s="90"/>
      <c r="Z219" s="90"/>
      <c r="AA219" s="90"/>
      <c r="AB219" s="90"/>
      <c r="AC219" s="90"/>
      <c r="AD219" s="90"/>
      <c r="AF219" s="74"/>
    </row>
    <row r="220" spans="1:39" s="73" customFormat="1" ht="15.75" thickBot="1">
      <c r="A220" s="109"/>
      <c r="B220" s="109"/>
      <c r="C220" s="76"/>
      <c r="D220" s="14" t="s">
        <v>393</v>
      </c>
      <c r="E220" s="14"/>
      <c r="F220" s="14"/>
      <c r="G220" s="14"/>
      <c r="H220" s="14"/>
      <c r="I220" s="14"/>
      <c r="J220" s="14"/>
      <c r="K220" s="14"/>
      <c r="L220" s="14"/>
      <c r="M220" s="14"/>
      <c r="N220" s="14"/>
      <c r="O220" s="14"/>
      <c r="P220" s="14"/>
      <c r="Q220" s="90"/>
      <c r="R220" s="90"/>
      <c r="S220" s="90"/>
      <c r="T220" s="90"/>
      <c r="U220" s="90"/>
      <c r="V220" s="90"/>
      <c r="W220" s="90"/>
      <c r="X220" s="90"/>
      <c r="Y220" s="90"/>
      <c r="Z220" s="90"/>
      <c r="AA220" s="90"/>
      <c r="AB220" s="90"/>
      <c r="AC220" s="90"/>
      <c r="AD220" s="90"/>
      <c r="AF220" s="74"/>
    </row>
    <row r="221" spans="1:39" s="73" customFormat="1" ht="15.75" thickBot="1">
      <c r="A221" s="71"/>
      <c r="B221" s="109"/>
      <c r="C221" s="76"/>
      <c r="D221" s="14" t="s">
        <v>394</v>
      </c>
      <c r="E221" s="14"/>
      <c r="F221" s="14"/>
      <c r="G221" s="14"/>
      <c r="H221" s="14"/>
      <c r="I221" s="14"/>
      <c r="J221" s="14"/>
      <c r="K221" s="14"/>
      <c r="L221" s="14"/>
      <c r="M221" s="14"/>
      <c r="N221" s="14"/>
      <c r="O221" s="14"/>
      <c r="P221" s="14"/>
      <c r="Q221" s="25"/>
      <c r="R221" s="25"/>
      <c r="S221" s="25"/>
      <c r="T221" s="25"/>
      <c r="U221" s="25"/>
      <c r="V221" s="25"/>
      <c r="W221" s="25"/>
      <c r="X221" s="25"/>
      <c r="Y221" s="25"/>
      <c r="Z221" s="25"/>
      <c r="AA221" s="25"/>
      <c r="AB221" s="25"/>
      <c r="AC221" s="25"/>
      <c r="AD221" s="25"/>
      <c r="AF221" s="74"/>
    </row>
    <row r="222" spans="1:39" s="73" customFormat="1" ht="15.75" thickBot="1">
      <c r="A222" s="71"/>
      <c r="B222" s="109"/>
      <c r="C222" s="76"/>
      <c r="D222" s="14" t="s">
        <v>395</v>
      </c>
      <c r="E222" s="14"/>
      <c r="F222" s="14"/>
      <c r="G222" s="14"/>
      <c r="H222" s="14"/>
      <c r="I222" s="14"/>
      <c r="J222" s="14"/>
      <c r="K222" s="14"/>
      <c r="L222" s="14"/>
      <c r="M222" s="14"/>
      <c r="N222" s="14"/>
      <c r="O222" s="14"/>
      <c r="P222" s="14"/>
      <c r="Q222" s="25"/>
      <c r="R222" s="25"/>
      <c r="S222" s="25"/>
      <c r="T222" s="25"/>
      <c r="U222" s="25"/>
      <c r="V222" s="25"/>
      <c r="W222" s="25"/>
      <c r="X222" s="25"/>
      <c r="Y222" s="25"/>
      <c r="Z222" s="25"/>
      <c r="AA222" s="25"/>
      <c r="AB222" s="25"/>
      <c r="AC222" s="25"/>
      <c r="AD222" s="25"/>
      <c r="AF222" s="74"/>
    </row>
    <row r="223" spans="1:39" s="73" customFormat="1" ht="15.75" thickBot="1">
      <c r="A223" s="71"/>
      <c r="B223" s="109"/>
      <c r="C223" s="76"/>
      <c r="D223" s="14" t="s">
        <v>396</v>
      </c>
      <c r="E223" s="14"/>
      <c r="F223" s="14"/>
      <c r="G223" s="14"/>
      <c r="H223" s="14"/>
      <c r="I223" s="14"/>
      <c r="J223" s="14"/>
      <c r="K223" s="14"/>
      <c r="L223" s="14"/>
      <c r="M223" s="14"/>
      <c r="N223" s="14"/>
      <c r="O223" s="14"/>
      <c r="P223" s="14"/>
      <c r="Q223" s="25"/>
      <c r="R223" s="25"/>
      <c r="S223" s="25"/>
      <c r="T223" s="25"/>
      <c r="U223" s="25"/>
      <c r="V223" s="25"/>
      <c r="W223" s="25"/>
      <c r="X223" s="25"/>
      <c r="Y223" s="25"/>
      <c r="Z223" s="25"/>
      <c r="AA223" s="25"/>
      <c r="AB223" s="25"/>
      <c r="AC223" s="25"/>
      <c r="AD223" s="25"/>
      <c r="AF223" s="74"/>
    </row>
    <row r="224" spans="1:39" s="73" customFormat="1" ht="15.75" thickBot="1">
      <c r="A224" s="71"/>
      <c r="B224" s="109"/>
      <c r="C224" s="76"/>
      <c r="D224" s="14" t="s">
        <v>397</v>
      </c>
      <c r="E224" s="14"/>
      <c r="F224" s="14"/>
      <c r="G224" s="14"/>
      <c r="H224" s="14"/>
      <c r="I224" s="14"/>
      <c r="J224" s="14"/>
      <c r="K224" s="14"/>
      <c r="L224" s="14"/>
      <c r="M224" s="14"/>
      <c r="N224" s="14"/>
      <c r="O224" s="14"/>
      <c r="P224" s="14"/>
      <c r="Q224" s="25"/>
      <c r="R224" s="25"/>
      <c r="S224" s="25"/>
      <c r="T224" s="25"/>
      <c r="U224" s="25"/>
      <c r="V224" s="25"/>
      <c r="W224" s="25"/>
      <c r="X224" s="25"/>
      <c r="Y224" s="25"/>
      <c r="Z224" s="25"/>
      <c r="AA224" s="25"/>
      <c r="AB224" s="25"/>
      <c r="AC224" s="25"/>
      <c r="AD224" s="25"/>
      <c r="AF224" s="74"/>
    </row>
    <row r="225" spans="1:33" s="73" customFormat="1" ht="15.75" thickBot="1">
      <c r="A225" s="71"/>
      <c r="B225" s="109"/>
      <c r="C225" s="76"/>
      <c r="D225" s="14" t="s">
        <v>398</v>
      </c>
      <c r="E225" s="14"/>
      <c r="F225" s="14"/>
      <c r="G225" s="14"/>
      <c r="H225" s="14"/>
      <c r="I225" s="14"/>
      <c r="J225" s="14"/>
      <c r="K225" s="14"/>
      <c r="L225" s="14"/>
      <c r="M225" s="14"/>
      <c r="N225" s="14"/>
      <c r="O225" s="14"/>
      <c r="P225" s="90"/>
      <c r="Q225" s="244"/>
      <c r="R225" s="244"/>
      <c r="S225" s="244"/>
      <c r="T225" s="244"/>
      <c r="U225" s="244"/>
      <c r="V225" s="244"/>
      <c r="W225" s="244"/>
      <c r="X225" s="244"/>
      <c r="Y225" s="244"/>
      <c r="Z225" s="244"/>
      <c r="AA225" s="244"/>
      <c r="AB225" s="244"/>
      <c r="AC225" s="244"/>
      <c r="AD225" s="244"/>
      <c r="AF225" s="74"/>
    </row>
    <row r="226" spans="1:33" s="73" customFormat="1" ht="15.75" thickBot="1">
      <c r="A226" s="71"/>
      <c r="B226" s="109"/>
      <c r="C226" s="76"/>
      <c r="D226" s="14" t="s">
        <v>399</v>
      </c>
      <c r="E226" s="14"/>
      <c r="F226" s="14"/>
      <c r="G226" s="14"/>
      <c r="H226" s="14"/>
      <c r="I226" s="14"/>
      <c r="J226" s="14"/>
      <c r="K226" s="14"/>
      <c r="L226" s="14"/>
      <c r="M226" s="14"/>
      <c r="N226" s="14"/>
      <c r="O226" s="14"/>
      <c r="P226" s="83"/>
      <c r="Q226" s="83"/>
      <c r="R226" s="83"/>
      <c r="S226" s="83"/>
      <c r="T226" s="83"/>
      <c r="U226" s="83"/>
      <c r="V226" s="83"/>
      <c r="W226" s="83"/>
      <c r="X226" s="83"/>
      <c r="Y226" s="83"/>
      <c r="Z226" s="83"/>
      <c r="AA226" s="83"/>
      <c r="AB226" s="83"/>
      <c r="AC226" s="83"/>
      <c r="AD226" s="83"/>
      <c r="AF226" s="74"/>
      <c r="AG226" s="5">
        <f>IF(AND(C226&lt;&gt;"",COUNTA(C211:C227)&gt;1),1,0)</f>
        <v>0</v>
      </c>
    </row>
    <row r="227" spans="1:33" s="73" customFormat="1" ht="15.75" thickBot="1">
      <c r="A227" s="71"/>
      <c r="B227" s="109"/>
      <c r="C227" s="76"/>
      <c r="D227" s="14" t="s">
        <v>327</v>
      </c>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F227" s="74"/>
      <c r="AG227" s="5">
        <f>IF(AND(C227&lt;&gt;"",COUNTA(C211:C226)&gt;0),1,0)</f>
        <v>0</v>
      </c>
    </row>
    <row r="228" spans="1:33" s="73" customFormat="1">
      <c r="A228" s="111"/>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F228" s="74"/>
      <c r="AG228" s="74">
        <f>SUM(AG226:AG227)</f>
        <v>0</v>
      </c>
    </row>
    <row r="229" spans="1:33" s="66" customFormat="1" ht="24" customHeight="1">
      <c r="A229" s="79"/>
      <c r="C229" s="294" t="s">
        <v>117</v>
      </c>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F229" s="97"/>
    </row>
    <row r="230" spans="1:33" s="66" customFormat="1" ht="60" customHeight="1">
      <c r="A230" s="79"/>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F230" s="97"/>
    </row>
    <row r="231" spans="1:33" ht="15" customHeight="1">
      <c r="A231" s="61"/>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row>
    <row r="232" spans="1:33" ht="15" customHeight="1">
      <c r="A232" s="61"/>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row>
    <row r="233" spans="1:33" ht="15" customHeight="1">
      <c r="A233" s="61"/>
      <c r="B233" s="309" t="str">
        <f>IF(AG228=0,"","Error: en caso de seleccionar el código ''16'' o ''99'' no puede seleccionar otro código")</f>
        <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row>
    <row r="234" spans="1:33" ht="15" customHeight="1">
      <c r="A234" s="61"/>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row>
    <row r="235" spans="1:33" ht="15" customHeight="1">
      <c r="A235" s="61"/>
      <c r="B235" s="309" t="str">
        <f>IF(OR(AND(C225&lt;&gt;"",Q225=""),AND(C225="",Q225&lt;&gt;"")),"Error: especificar la otra área o espacio físico de infraestructura en caso de seleccionar el código ''15'","")</f>
        <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row>
    <row r="236" spans="1:33" ht="15" customHeight="1">
      <c r="A236" s="61"/>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3" ht="24" customHeight="1">
      <c r="A237" s="71" t="s">
        <v>565</v>
      </c>
      <c r="B237" s="331" t="s">
        <v>691</v>
      </c>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1"/>
      <c r="AD237" s="331"/>
    </row>
    <row r="238" spans="1:33" ht="15" customHeight="1">
      <c r="A238" s="112"/>
      <c r="B238" s="73"/>
      <c r="C238" s="375" t="s">
        <v>326</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row>
    <row r="239" spans="1:33" ht="15" customHeight="1">
      <c r="A239" s="112"/>
      <c r="B239" s="73"/>
      <c r="C239" s="375" t="s">
        <v>410</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row>
    <row r="240" spans="1:33" ht="15" customHeight="1" thickBot="1">
      <c r="A240" s="112"/>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row>
    <row r="241" spans="1:33" s="73" customFormat="1" ht="15" customHeight="1" thickBot="1">
      <c r="A241" s="95"/>
      <c r="C241" s="113"/>
      <c r="D241" s="14" t="s">
        <v>180</v>
      </c>
      <c r="E241" s="114"/>
      <c r="F241" s="114"/>
      <c r="G241" s="114"/>
      <c r="H241" s="114"/>
      <c r="I241" s="114"/>
      <c r="J241" s="114"/>
      <c r="K241" s="114"/>
      <c r="L241" s="114"/>
      <c r="M241" s="114"/>
      <c r="N241" s="114"/>
      <c r="O241" s="114"/>
      <c r="P241" s="114"/>
      <c r="Q241" s="114"/>
      <c r="R241" s="114"/>
      <c r="AF241" s="74"/>
    </row>
    <row r="242" spans="1:33" s="73" customFormat="1" ht="15" customHeight="1" thickBot="1">
      <c r="A242" s="95"/>
      <c r="C242" s="113"/>
      <c r="D242" s="14" t="s">
        <v>400</v>
      </c>
      <c r="E242" s="114"/>
      <c r="F242" s="114"/>
      <c r="G242" s="114"/>
      <c r="H242" s="114"/>
      <c r="I242" s="114"/>
      <c r="J242" s="114"/>
      <c r="K242" s="114"/>
      <c r="L242" s="114"/>
      <c r="M242" s="114"/>
      <c r="N242" s="114"/>
      <c r="O242" s="114"/>
      <c r="P242" s="114"/>
      <c r="Q242" s="114"/>
      <c r="R242" s="114"/>
      <c r="AF242" s="74"/>
    </row>
    <row r="243" spans="1:33" s="73" customFormat="1" ht="15" customHeight="1" thickBot="1">
      <c r="A243" s="95"/>
      <c r="C243" s="76"/>
      <c r="D243" s="14" t="s">
        <v>401</v>
      </c>
      <c r="AF243" s="74"/>
    </row>
    <row r="244" spans="1:33" s="73" customFormat="1" ht="15" customHeight="1" thickBot="1">
      <c r="A244" s="95"/>
      <c r="C244" s="92"/>
      <c r="D244" s="91" t="s">
        <v>402</v>
      </c>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F244" s="74"/>
    </row>
    <row r="245" spans="1:33" s="73" customFormat="1" ht="15" customHeight="1" thickBot="1">
      <c r="A245" s="95"/>
      <c r="C245" s="76"/>
      <c r="D245" s="14" t="s">
        <v>403</v>
      </c>
      <c r="AF245" s="74"/>
    </row>
    <row r="246" spans="1:33" s="73" customFormat="1" ht="15" customHeight="1" thickBot="1">
      <c r="A246" s="95"/>
      <c r="C246" s="76"/>
      <c r="D246" s="14" t="s">
        <v>404</v>
      </c>
      <c r="AF246" s="74"/>
    </row>
    <row r="247" spans="1:33" s="73" customFormat="1" ht="24" customHeight="1" thickBot="1">
      <c r="A247" s="95"/>
      <c r="C247" s="76"/>
      <c r="D247" s="327" t="s">
        <v>405</v>
      </c>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328"/>
      <c r="AC247" s="328"/>
      <c r="AD247" s="328"/>
      <c r="AF247" s="74"/>
    </row>
    <row r="248" spans="1:33" s="73" customFormat="1" ht="15" customHeight="1" thickBot="1">
      <c r="A248" s="95"/>
      <c r="C248" s="76"/>
      <c r="D248" s="14" t="s">
        <v>406</v>
      </c>
      <c r="AF248" s="74"/>
    </row>
    <row r="249" spans="1:33" s="73" customFormat="1" ht="15" customHeight="1" thickBot="1">
      <c r="A249" s="95"/>
      <c r="C249" s="76"/>
      <c r="D249" s="14" t="s">
        <v>407</v>
      </c>
      <c r="AF249" s="74"/>
    </row>
    <row r="250" spans="1:33" s="73" customFormat="1" ht="15" customHeight="1" thickBot="1">
      <c r="A250" s="95"/>
      <c r="C250" s="92"/>
      <c r="D250" s="14" t="s">
        <v>408</v>
      </c>
      <c r="J250" s="90"/>
      <c r="K250" s="376"/>
      <c r="L250" s="377"/>
      <c r="M250" s="377"/>
      <c r="N250" s="377"/>
      <c r="O250" s="377"/>
      <c r="P250" s="377"/>
      <c r="Q250" s="377"/>
      <c r="R250" s="377"/>
      <c r="S250" s="377"/>
      <c r="T250" s="377"/>
      <c r="U250" s="377"/>
      <c r="V250" s="377"/>
      <c r="W250" s="377"/>
      <c r="X250" s="377"/>
      <c r="Y250" s="377"/>
      <c r="Z250" s="377"/>
      <c r="AA250" s="377"/>
      <c r="AB250" s="377"/>
      <c r="AC250" s="377"/>
      <c r="AD250" s="378"/>
      <c r="AF250" s="74"/>
    </row>
    <row r="251" spans="1:33" s="73" customFormat="1" ht="15" customHeight="1" thickBot="1">
      <c r="A251" s="95"/>
      <c r="C251" s="76"/>
      <c r="D251" s="14" t="s">
        <v>409</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F251" s="74"/>
      <c r="AG251" s="5">
        <f>IF(AND(C251&lt;&gt;"",COUNTA(C241:C252)&gt;1),1,0)</f>
        <v>0</v>
      </c>
    </row>
    <row r="252" spans="1:33" s="73" customFormat="1" ht="15" customHeight="1" thickBot="1">
      <c r="A252" s="95"/>
      <c r="C252" s="76"/>
      <c r="D252" s="14" t="s">
        <v>327</v>
      </c>
      <c r="AF252" s="74"/>
      <c r="AG252" s="5">
        <f>IF(AND(C252&lt;&gt;"",COUNTA(C241:C251)&gt;0),1,0)</f>
        <v>0</v>
      </c>
    </row>
    <row r="253" spans="1:33" ht="15" customHeight="1">
      <c r="A253" s="112"/>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G253" s="74">
        <f>SUM(AG251:AG252)</f>
        <v>0</v>
      </c>
    </row>
    <row r="254" spans="1:33" ht="24" customHeight="1">
      <c r="A254" s="112"/>
      <c r="B254" s="73"/>
      <c r="C254" s="294" t="s">
        <v>117</v>
      </c>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row>
    <row r="255" spans="1:33" ht="60" customHeight="1">
      <c r="A255" s="112"/>
      <c r="B255" s="73"/>
      <c r="C255" s="312"/>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row>
    <row r="256" spans="1:33" ht="15" customHeight="1">
      <c r="A256" s="61"/>
      <c r="B256" s="309"/>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row>
    <row r="257" spans="1:33" ht="15" customHeight="1">
      <c r="A257" s="61"/>
      <c r="B257" s="309"/>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row>
    <row r="258" spans="1:33" ht="15" customHeight="1">
      <c r="A258" s="61"/>
      <c r="B258" s="309" t="str">
        <f>IF(AG253=0,"","Error: en caso de seleccionar el código ''11'' o ''99'' no puede seleccionar otro código")</f>
        <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row>
    <row r="259" spans="1:33" ht="15" customHeight="1">
      <c r="A259" s="61"/>
      <c r="B259" s="309"/>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row>
    <row r="260" spans="1:33" ht="15" customHeight="1">
      <c r="A260" s="61"/>
      <c r="B260" s="309" t="str">
        <f>IF(OR(AND(C250&lt;&gt;"",K250=""),AND(C250="",K250&lt;&gt;"")),"Error: especificar las otras acciones en caso de seleccionar el código ''10'","")</f>
        <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row>
    <row r="261" spans="1:33" ht="15" customHeight="1">
      <c r="A261" s="61"/>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3" ht="36" customHeight="1">
      <c r="A262" s="71" t="s">
        <v>566</v>
      </c>
      <c r="B262" s="331" t="s">
        <v>692</v>
      </c>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G262" s="5">
        <v>1</v>
      </c>
    </row>
    <row r="263" spans="1:33" ht="36" customHeight="1">
      <c r="A263" s="75"/>
      <c r="B263" s="66"/>
      <c r="C263" s="326" t="s">
        <v>693</v>
      </c>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G263" s="5">
        <v>2</v>
      </c>
    </row>
    <row r="264" spans="1:33" ht="36" customHeight="1">
      <c r="A264" s="71"/>
      <c r="B264" s="115"/>
      <c r="C264" s="294" t="s">
        <v>694</v>
      </c>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G264" s="5">
        <v>9</v>
      </c>
    </row>
    <row r="265" spans="1:33" ht="15" customHeight="1">
      <c r="A265" s="71"/>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row>
    <row r="266" spans="1:33" s="73" customFormat="1" ht="120" customHeight="1">
      <c r="A266" s="71"/>
      <c r="B266" s="115"/>
      <c r="C266" s="252" t="s">
        <v>411</v>
      </c>
      <c r="D266" s="252"/>
      <c r="E266" s="252"/>
      <c r="F266" s="252"/>
      <c r="G266" s="252"/>
      <c r="H266" s="252"/>
      <c r="I266" s="252"/>
      <c r="J266" s="252"/>
      <c r="K266" s="252"/>
      <c r="L266" s="252"/>
      <c r="M266" s="252"/>
      <c r="N266" s="252"/>
      <c r="O266" s="252"/>
      <c r="P266" s="252"/>
      <c r="Q266" s="252"/>
      <c r="R266" s="252"/>
      <c r="S266" s="252" t="s">
        <v>705</v>
      </c>
      <c r="T266" s="252"/>
      <c r="U266" s="252"/>
      <c r="V266" s="252"/>
      <c r="W266" s="252"/>
      <c r="X266" s="252"/>
      <c r="Y266" s="252" t="s">
        <v>412</v>
      </c>
      <c r="Z266" s="252"/>
      <c r="AA266" s="252"/>
      <c r="AB266" s="252"/>
      <c r="AC266" s="252"/>
      <c r="AD266" s="252"/>
      <c r="AF266" s="74"/>
      <c r="AG266" s="73" t="s">
        <v>5632</v>
      </c>
    </row>
    <row r="267" spans="1:33" s="73" customFormat="1" ht="15" customHeight="1">
      <c r="A267" s="79"/>
      <c r="B267" s="116"/>
      <c r="C267" s="81" t="s">
        <v>66</v>
      </c>
      <c r="D267" s="311" t="s">
        <v>181</v>
      </c>
      <c r="E267" s="311"/>
      <c r="F267" s="311"/>
      <c r="G267" s="311"/>
      <c r="H267" s="311"/>
      <c r="I267" s="311"/>
      <c r="J267" s="311"/>
      <c r="K267" s="311"/>
      <c r="L267" s="311"/>
      <c r="M267" s="311"/>
      <c r="N267" s="311"/>
      <c r="O267" s="311"/>
      <c r="P267" s="311"/>
      <c r="Q267" s="311"/>
      <c r="R267" s="311"/>
      <c r="S267" s="310"/>
      <c r="T267" s="310"/>
      <c r="U267" s="310"/>
      <c r="V267" s="310"/>
      <c r="W267" s="310"/>
      <c r="X267" s="310"/>
      <c r="Y267" s="310"/>
      <c r="Z267" s="310"/>
      <c r="AA267" s="310"/>
      <c r="AB267" s="310"/>
      <c r="AC267" s="310"/>
      <c r="AD267" s="310"/>
      <c r="AF267" s="74"/>
      <c r="AG267" s="73">
        <f>IF($AJ$282=$AH$282,0,
IF(OR(AND(S267=1,Y267&lt;&gt;""),AND(S267&gt;1,Y267="")),0,1))</f>
        <v>0</v>
      </c>
    </row>
    <row r="268" spans="1:33" s="73" customFormat="1" ht="15" customHeight="1">
      <c r="A268" s="79"/>
      <c r="B268" s="116"/>
      <c r="C268" s="81" t="s">
        <v>67</v>
      </c>
      <c r="D268" s="311" t="s">
        <v>182</v>
      </c>
      <c r="E268" s="311"/>
      <c r="F268" s="311"/>
      <c r="G268" s="311"/>
      <c r="H268" s="311"/>
      <c r="I268" s="311"/>
      <c r="J268" s="311"/>
      <c r="K268" s="311"/>
      <c r="L268" s="311"/>
      <c r="M268" s="311"/>
      <c r="N268" s="311"/>
      <c r="O268" s="311"/>
      <c r="P268" s="311"/>
      <c r="Q268" s="311"/>
      <c r="R268" s="311"/>
      <c r="S268" s="310"/>
      <c r="T268" s="310"/>
      <c r="U268" s="310"/>
      <c r="V268" s="310"/>
      <c r="W268" s="310"/>
      <c r="X268" s="310"/>
      <c r="Y268" s="310"/>
      <c r="Z268" s="310"/>
      <c r="AA268" s="310"/>
      <c r="AB268" s="310"/>
      <c r="AC268" s="310"/>
      <c r="AD268" s="310"/>
      <c r="AF268" s="74"/>
      <c r="AG268" s="73">
        <f t="shared" ref="AG268:AG271" si="3">IF($AJ$282=$AH$282,0,
IF(OR(AND(S268=1,Y268&lt;&gt;""),AND(S268&gt;1,Y268="")),0,1))</f>
        <v>0</v>
      </c>
    </row>
    <row r="269" spans="1:33" s="73" customFormat="1" ht="15" customHeight="1">
      <c r="A269" s="79"/>
      <c r="B269" s="116"/>
      <c r="C269" s="81" t="s">
        <v>68</v>
      </c>
      <c r="D269" s="311" t="s">
        <v>183</v>
      </c>
      <c r="E269" s="311"/>
      <c r="F269" s="311"/>
      <c r="G269" s="311"/>
      <c r="H269" s="311"/>
      <c r="I269" s="311"/>
      <c r="J269" s="311"/>
      <c r="K269" s="311"/>
      <c r="L269" s="311"/>
      <c r="M269" s="311"/>
      <c r="N269" s="311"/>
      <c r="O269" s="311"/>
      <c r="P269" s="311"/>
      <c r="Q269" s="311"/>
      <c r="R269" s="311"/>
      <c r="S269" s="310"/>
      <c r="T269" s="310"/>
      <c r="U269" s="310"/>
      <c r="V269" s="310"/>
      <c r="W269" s="310"/>
      <c r="X269" s="310"/>
      <c r="Y269" s="310"/>
      <c r="Z269" s="310"/>
      <c r="AA269" s="310"/>
      <c r="AB269" s="310"/>
      <c r="AC269" s="310"/>
      <c r="AD269" s="310"/>
      <c r="AF269" s="74"/>
      <c r="AG269" s="73">
        <f t="shared" si="3"/>
        <v>0</v>
      </c>
    </row>
    <row r="270" spans="1:33" s="73" customFormat="1" ht="15" customHeight="1">
      <c r="A270" s="79"/>
      <c r="B270" s="116"/>
      <c r="C270" s="81" t="s">
        <v>69</v>
      </c>
      <c r="D270" s="311" t="s">
        <v>184</v>
      </c>
      <c r="E270" s="311"/>
      <c r="F270" s="311"/>
      <c r="G270" s="311"/>
      <c r="H270" s="311"/>
      <c r="I270" s="311"/>
      <c r="J270" s="311"/>
      <c r="K270" s="311"/>
      <c r="L270" s="311"/>
      <c r="M270" s="311"/>
      <c r="N270" s="311"/>
      <c r="O270" s="311"/>
      <c r="P270" s="311"/>
      <c r="Q270" s="311"/>
      <c r="R270" s="311"/>
      <c r="S270" s="310"/>
      <c r="T270" s="310"/>
      <c r="U270" s="310"/>
      <c r="V270" s="310"/>
      <c r="W270" s="310"/>
      <c r="X270" s="310"/>
      <c r="Y270" s="310"/>
      <c r="Z270" s="310"/>
      <c r="AA270" s="310"/>
      <c r="AB270" s="310"/>
      <c r="AC270" s="310"/>
      <c r="AD270" s="310"/>
      <c r="AF270" s="74"/>
      <c r="AG270" s="73">
        <f t="shared" si="3"/>
        <v>0</v>
      </c>
    </row>
    <row r="271" spans="1:33" s="73" customFormat="1" ht="15" customHeight="1">
      <c r="A271" s="79"/>
      <c r="B271" s="116"/>
      <c r="C271" s="81" t="s">
        <v>70</v>
      </c>
      <c r="D271" s="311" t="s">
        <v>413</v>
      </c>
      <c r="E271" s="311"/>
      <c r="F271" s="311"/>
      <c r="G271" s="311"/>
      <c r="H271" s="311"/>
      <c r="I271" s="311"/>
      <c r="J271" s="311"/>
      <c r="K271" s="311"/>
      <c r="L271" s="311"/>
      <c r="M271" s="311"/>
      <c r="N271" s="311"/>
      <c r="O271" s="311"/>
      <c r="P271" s="311"/>
      <c r="Q271" s="311"/>
      <c r="R271" s="311"/>
      <c r="S271" s="310"/>
      <c r="T271" s="310"/>
      <c r="U271" s="310"/>
      <c r="V271" s="310"/>
      <c r="W271" s="310"/>
      <c r="X271" s="310"/>
      <c r="Y271" s="310"/>
      <c r="Z271" s="310"/>
      <c r="AA271" s="310"/>
      <c r="AB271" s="310"/>
      <c r="AC271" s="310"/>
      <c r="AD271" s="310"/>
      <c r="AF271" s="74"/>
      <c r="AG271" s="73">
        <f t="shared" si="3"/>
        <v>0</v>
      </c>
    </row>
    <row r="272" spans="1:33" ht="15" customHeight="1">
      <c r="A272" s="75"/>
      <c r="B272" s="116"/>
      <c r="C272" s="116"/>
      <c r="D272" s="116"/>
      <c r="E272" s="117"/>
      <c r="F272" s="117"/>
      <c r="G272" s="117"/>
      <c r="H272" s="117"/>
      <c r="I272" s="117"/>
      <c r="J272" s="117"/>
      <c r="K272" s="117"/>
      <c r="L272" s="117"/>
      <c r="M272" s="117"/>
      <c r="N272" s="117"/>
      <c r="O272" s="117"/>
      <c r="P272" s="117"/>
      <c r="Q272" s="117"/>
      <c r="R272" s="117"/>
      <c r="S272" s="117"/>
      <c r="T272" s="118"/>
      <c r="U272" s="119"/>
      <c r="V272" s="119"/>
      <c r="W272" s="119"/>
      <c r="X272" s="119"/>
      <c r="Y272" s="119"/>
      <c r="Z272" s="119"/>
      <c r="AA272" s="119"/>
      <c r="AB272" s="119"/>
      <c r="AC272" s="119"/>
      <c r="AD272" s="119"/>
      <c r="AG272" s="60">
        <f>SUM(AG267:AG271)</f>
        <v>0</v>
      </c>
    </row>
    <row r="273" spans="1:37" ht="45" customHeight="1">
      <c r="A273" s="75"/>
      <c r="B273" s="116"/>
      <c r="C273" s="323" t="s">
        <v>706</v>
      </c>
      <c r="D273" s="323"/>
      <c r="E273" s="323"/>
      <c r="F273" s="315"/>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316"/>
      <c r="AG273" s="5">
        <f>IF(S271=1,1,0)</f>
        <v>0</v>
      </c>
    </row>
    <row r="274" spans="1:37" ht="15" customHeight="1">
      <c r="A274" s="61"/>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7" ht="24" customHeight="1">
      <c r="A275" s="87"/>
      <c r="B275" s="26"/>
      <c r="C275" s="294" t="s">
        <v>117</v>
      </c>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row>
    <row r="276" spans="1:37" ht="60" customHeight="1">
      <c r="A276" s="87"/>
      <c r="B276" s="26"/>
      <c r="C276" s="312"/>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312"/>
      <c r="AC276" s="312"/>
      <c r="AD276" s="312"/>
    </row>
    <row r="277" spans="1:37" ht="15" customHeight="1">
      <c r="A277" s="61"/>
      <c r="B277" s="309"/>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c r="AF277" s="100"/>
      <c r="AG277"/>
      <c r="AH277"/>
      <c r="AI277"/>
      <c r="AJ277"/>
    </row>
    <row r="278" spans="1:37" ht="15" customHeight="1">
      <c r="A278" s="61"/>
      <c r="B278" s="309"/>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73"/>
      <c r="AF278" s="77"/>
      <c r="AG278"/>
      <c r="AH278"/>
      <c r="AI278"/>
      <c r="AJ278"/>
    </row>
    <row r="279" spans="1:37" ht="15" customHeight="1">
      <c r="A279" s="61"/>
      <c r="B279" s="309"/>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73"/>
      <c r="AF279" s="77"/>
      <c r="AG279"/>
      <c r="AH279"/>
      <c r="AI279"/>
      <c r="AJ279"/>
    </row>
    <row r="280" spans="1:37" ht="15" customHeight="1">
      <c r="A280" s="61"/>
      <c r="B280" s="309"/>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73"/>
      <c r="AF280" s="77"/>
      <c r="AG280"/>
      <c r="AH280"/>
      <c r="AI280"/>
      <c r="AJ280"/>
    </row>
    <row r="281" spans="1:37" ht="15" customHeight="1">
      <c r="A281" s="61"/>
      <c r="B281" s="309" t="str">
        <f>IF(OR(AND(AG273&gt;0,F273=""),AND(AG273=0,F273&lt;&gt;"")),"Error: especificar el otro medio de seguimiento en caso de registrar ''1'' en el numeral 5","")</f>
        <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73"/>
      <c r="AF281" s="77"/>
      <c r="AG281"/>
      <c r="AH281" t="s">
        <v>5621</v>
      </c>
      <c r="AI281" t="s">
        <v>5622</v>
      </c>
      <c r="AJ281" t="s">
        <v>5623</v>
      </c>
      <c r="AK281" s="5" t="s">
        <v>5624</v>
      </c>
    </row>
    <row r="282" spans="1:37" ht="15" customHeight="1" thickBot="1">
      <c r="A282" s="61"/>
      <c r="B282" s="277" t="str">
        <f>IF(AK282=0,"","Error: debe completar toda la información en las celdas requeridas")</f>
        <v/>
      </c>
      <c r="C282" s="277"/>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73"/>
      <c r="AF282" s="77"/>
      <c r="AG282"/>
      <c r="AH282">
        <v>60</v>
      </c>
      <c r="AI282"/>
      <c r="AJ282">
        <f>COUNTBLANK(S267:AD271)</f>
        <v>60</v>
      </c>
      <c r="AK282" s="5">
        <f>AG272</f>
        <v>0</v>
      </c>
    </row>
    <row r="283" spans="1:37" ht="15" customHeight="1" thickBot="1">
      <c r="A283" s="67" t="s">
        <v>313</v>
      </c>
      <c r="B283" s="340" t="s">
        <v>567</v>
      </c>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2"/>
    </row>
    <row r="284" spans="1:37" ht="15" customHeight="1">
      <c r="A284" s="112"/>
      <c r="B284" s="369" t="s">
        <v>466</v>
      </c>
      <c r="C284" s="364"/>
      <c r="D284" s="364"/>
      <c r="E284" s="364"/>
      <c r="F284" s="364"/>
      <c r="G284" s="364"/>
      <c r="H284" s="364"/>
      <c r="I284" s="364"/>
      <c r="J284" s="364"/>
      <c r="K284" s="364"/>
      <c r="L284" s="364"/>
      <c r="M284" s="364"/>
      <c r="N284" s="364"/>
      <c r="O284" s="364"/>
      <c r="P284" s="364"/>
      <c r="Q284" s="364"/>
      <c r="R284" s="364"/>
      <c r="S284" s="364"/>
      <c r="T284" s="364"/>
      <c r="U284" s="364"/>
      <c r="V284" s="364"/>
      <c r="W284" s="364"/>
      <c r="X284" s="364"/>
      <c r="Y284" s="364"/>
      <c r="Z284" s="364"/>
      <c r="AA284" s="364"/>
      <c r="AB284" s="364"/>
      <c r="AC284" s="364"/>
      <c r="AD284" s="370"/>
    </row>
    <row r="285" spans="1:37" ht="24" customHeight="1">
      <c r="A285" s="112"/>
      <c r="B285" s="120"/>
      <c r="C285" s="294" t="s">
        <v>707</v>
      </c>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5"/>
    </row>
    <row r="286" spans="1:37" s="73" customFormat="1" ht="24" customHeight="1">
      <c r="A286" s="95"/>
      <c r="B286" s="86"/>
      <c r="C286" s="296" t="s">
        <v>650</v>
      </c>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7"/>
      <c r="AF286" s="74"/>
      <c r="AG286" s="74">
        <f>IF(OR(C314=0,C314="NS",C314="NA"),1,0)</f>
        <v>1</v>
      </c>
    </row>
    <row r="287" spans="1:37" ht="15" customHeight="1">
      <c r="A287" s="61"/>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7" ht="48" customHeight="1">
      <c r="A288" s="71" t="s">
        <v>568</v>
      </c>
      <c r="B288" s="331" t="s">
        <v>708</v>
      </c>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row>
    <row r="289" spans="1:34" ht="24" customHeight="1">
      <c r="A289" s="75"/>
      <c r="B289" s="66"/>
      <c r="C289" s="294" t="s">
        <v>185</v>
      </c>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G289" s="5" t="s">
        <v>5620</v>
      </c>
    </row>
    <row r="290" spans="1:34" ht="96" customHeight="1">
      <c r="A290" s="75"/>
      <c r="B290" s="66"/>
      <c r="C290" s="294" t="s">
        <v>753</v>
      </c>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row>
    <row r="291" spans="1:34" ht="24" customHeight="1">
      <c r="A291" s="75"/>
      <c r="B291" s="66"/>
      <c r="C291" s="294" t="s">
        <v>414</v>
      </c>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row>
    <row r="292" spans="1:34" ht="15" customHeight="1">
      <c r="A292" s="75"/>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row>
    <row r="293" spans="1:34" ht="48" customHeight="1">
      <c r="A293" s="75"/>
      <c r="B293" s="66"/>
      <c r="C293" s="344" t="s">
        <v>186</v>
      </c>
      <c r="D293" s="345"/>
      <c r="E293" s="345"/>
      <c r="F293" s="345"/>
      <c r="G293" s="345"/>
      <c r="H293" s="345"/>
      <c r="I293" s="345"/>
      <c r="J293" s="345"/>
      <c r="K293" s="345"/>
      <c r="L293" s="345"/>
      <c r="M293" s="345"/>
      <c r="N293" s="345"/>
      <c r="O293" s="345"/>
      <c r="P293" s="345"/>
      <c r="Q293" s="345"/>
      <c r="R293" s="346"/>
      <c r="S293" s="344" t="s">
        <v>415</v>
      </c>
      <c r="T293" s="345"/>
      <c r="U293" s="345"/>
      <c r="V293" s="345"/>
      <c r="W293" s="345"/>
      <c r="X293" s="346"/>
      <c r="Y293" s="252" t="s">
        <v>709</v>
      </c>
      <c r="Z293" s="252"/>
      <c r="AA293" s="252"/>
      <c r="AB293" s="252"/>
      <c r="AC293" s="252"/>
      <c r="AD293" s="252"/>
    </row>
    <row r="294" spans="1:34" ht="15" customHeight="1">
      <c r="A294" s="75"/>
      <c r="B294" s="66"/>
      <c r="C294" s="347"/>
      <c r="D294" s="348"/>
      <c r="E294" s="348"/>
      <c r="F294" s="348"/>
      <c r="G294" s="348"/>
      <c r="H294" s="348"/>
      <c r="I294" s="348"/>
      <c r="J294" s="348"/>
      <c r="K294" s="348"/>
      <c r="L294" s="348"/>
      <c r="M294" s="348"/>
      <c r="N294" s="348"/>
      <c r="O294" s="348"/>
      <c r="P294" s="348"/>
      <c r="Q294" s="348"/>
      <c r="R294" s="349"/>
      <c r="S294" s="347"/>
      <c r="T294" s="348"/>
      <c r="U294" s="348"/>
      <c r="V294" s="348"/>
      <c r="W294" s="348"/>
      <c r="X294" s="349"/>
      <c r="Y294" s="256" t="s">
        <v>710</v>
      </c>
      <c r="Z294" s="252"/>
      <c r="AA294" s="252"/>
      <c r="AB294" s="256" t="s">
        <v>711</v>
      </c>
      <c r="AC294" s="256"/>
      <c r="AD294" s="256"/>
      <c r="AG294" s="121" t="s">
        <v>5632</v>
      </c>
    </row>
    <row r="295" spans="1:34" ht="15" customHeight="1">
      <c r="A295" s="75"/>
      <c r="B295" s="66"/>
      <c r="C295" s="81" t="s">
        <v>66</v>
      </c>
      <c r="D295" s="313" t="s">
        <v>416</v>
      </c>
      <c r="E295" s="314"/>
      <c r="F295" s="314"/>
      <c r="G295" s="314"/>
      <c r="H295" s="314"/>
      <c r="I295" s="314"/>
      <c r="J295" s="314"/>
      <c r="K295" s="314"/>
      <c r="L295" s="314"/>
      <c r="M295" s="314"/>
      <c r="N295" s="314"/>
      <c r="O295" s="314"/>
      <c r="P295" s="314"/>
      <c r="Q295" s="314"/>
      <c r="R295" s="314"/>
      <c r="S295" s="315"/>
      <c r="T295" s="246"/>
      <c r="U295" s="246"/>
      <c r="V295" s="246"/>
      <c r="W295" s="246"/>
      <c r="X295" s="316"/>
      <c r="Y295" s="310"/>
      <c r="Z295" s="325"/>
      <c r="AA295" s="325"/>
      <c r="AB295" s="310"/>
      <c r="AC295" s="310"/>
      <c r="AD295" s="310"/>
      <c r="AG295" s="5">
        <f>IF($AJ$311=$AH$311,0,
IF(OR(AND(S295=1,COUNTA(Y295:AD295)=1),AND(S295&gt;1,COUNTA(Y295:AD295)=0)),0,1))</f>
        <v>0</v>
      </c>
      <c r="AH295" s="5">
        <f>IF(COUNTA(Y295:AD295)&gt;1,1,0)</f>
        <v>0</v>
      </c>
    </row>
    <row r="296" spans="1:34" ht="15" customHeight="1">
      <c r="A296" s="75"/>
      <c r="B296" s="66"/>
      <c r="C296" s="122" t="s">
        <v>67</v>
      </c>
      <c r="D296" s="322" t="s">
        <v>417</v>
      </c>
      <c r="E296" s="314"/>
      <c r="F296" s="314"/>
      <c r="G296" s="314"/>
      <c r="H296" s="314"/>
      <c r="I296" s="314"/>
      <c r="J296" s="314"/>
      <c r="K296" s="314"/>
      <c r="L296" s="314"/>
      <c r="M296" s="314"/>
      <c r="N296" s="314"/>
      <c r="O296" s="314"/>
      <c r="P296" s="314"/>
      <c r="Q296" s="314"/>
      <c r="R296" s="314"/>
      <c r="S296" s="315"/>
      <c r="T296" s="246"/>
      <c r="U296" s="246"/>
      <c r="V296" s="246"/>
      <c r="W296" s="246"/>
      <c r="X296" s="316"/>
      <c r="Y296" s="310"/>
      <c r="Z296" s="325"/>
      <c r="AA296" s="325"/>
      <c r="AB296" s="310"/>
      <c r="AC296" s="310"/>
      <c r="AD296" s="310"/>
      <c r="AG296" s="5">
        <f t="shared" ref="AG296:AG300" si="4">IF($AJ$311=$AH$311,0,
IF(OR(AND(S296=1,COUNTA(Y296:AD296)=1),AND(S296&gt;1,COUNTA(Y296:AD296)=0)),0,1))</f>
        <v>0</v>
      </c>
      <c r="AH296" s="5">
        <f t="shared" ref="AH296:AH300" si="5">IF(COUNTA(Y296:AD296)&gt;1,1,0)</f>
        <v>0</v>
      </c>
    </row>
    <row r="297" spans="1:34" ht="15" customHeight="1">
      <c r="A297" s="75"/>
      <c r="B297" s="66"/>
      <c r="C297" s="122" t="s">
        <v>68</v>
      </c>
      <c r="D297" s="322" t="s">
        <v>418</v>
      </c>
      <c r="E297" s="314"/>
      <c r="F297" s="314"/>
      <c r="G297" s="314"/>
      <c r="H297" s="314"/>
      <c r="I297" s="314"/>
      <c r="J297" s="314"/>
      <c r="K297" s="314"/>
      <c r="L297" s="314"/>
      <c r="M297" s="314"/>
      <c r="N297" s="314"/>
      <c r="O297" s="314"/>
      <c r="P297" s="314"/>
      <c r="Q297" s="314"/>
      <c r="R297" s="314"/>
      <c r="S297" s="315"/>
      <c r="T297" s="246"/>
      <c r="U297" s="246"/>
      <c r="V297" s="246"/>
      <c r="W297" s="246"/>
      <c r="X297" s="316"/>
      <c r="Y297" s="310"/>
      <c r="Z297" s="325"/>
      <c r="AA297" s="325"/>
      <c r="AB297" s="310"/>
      <c r="AC297" s="310"/>
      <c r="AD297" s="310"/>
      <c r="AG297" s="5">
        <f t="shared" si="4"/>
        <v>0</v>
      </c>
      <c r="AH297" s="5">
        <f t="shared" si="5"/>
        <v>0</v>
      </c>
    </row>
    <row r="298" spans="1:34" ht="15" customHeight="1">
      <c r="A298" s="75"/>
      <c r="B298" s="66"/>
      <c r="C298" s="122" t="s">
        <v>69</v>
      </c>
      <c r="D298" s="322" t="s">
        <v>419</v>
      </c>
      <c r="E298" s="314"/>
      <c r="F298" s="314"/>
      <c r="G298" s="314"/>
      <c r="H298" s="314"/>
      <c r="I298" s="314"/>
      <c r="J298" s="314"/>
      <c r="K298" s="314"/>
      <c r="L298" s="314"/>
      <c r="M298" s="314"/>
      <c r="N298" s="314"/>
      <c r="O298" s="314"/>
      <c r="P298" s="314"/>
      <c r="Q298" s="314"/>
      <c r="R298" s="314"/>
      <c r="S298" s="315"/>
      <c r="T298" s="246"/>
      <c r="U298" s="246"/>
      <c r="V298" s="246"/>
      <c r="W298" s="246"/>
      <c r="X298" s="316"/>
      <c r="Y298" s="310"/>
      <c r="Z298" s="325"/>
      <c r="AA298" s="325"/>
      <c r="AB298" s="310"/>
      <c r="AC298" s="310"/>
      <c r="AD298" s="310"/>
      <c r="AG298" s="5">
        <f t="shared" si="4"/>
        <v>0</v>
      </c>
      <c r="AH298" s="5">
        <f t="shared" si="5"/>
        <v>0</v>
      </c>
    </row>
    <row r="299" spans="1:34" ht="15" customHeight="1">
      <c r="A299" s="75"/>
      <c r="B299" s="66"/>
      <c r="C299" s="122" t="s">
        <v>70</v>
      </c>
      <c r="D299" s="322" t="s">
        <v>420</v>
      </c>
      <c r="E299" s="314"/>
      <c r="F299" s="314"/>
      <c r="G299" s="314"/>
      <c r="H299" s="314"/>
      <c r="I299" s="314"/>
      <c r="J299" s="314"/>
      <c r="K299" s="314"/>
      <c r="L299" s="314"/>
      <c r="M299" s="314"/>
      <c r="N299" s="314"/>
      <c r="O299" s="314"/>
      <c r="P299" s="314"/>
      <c r="Q299" s="314"/>
      <c r="R299" s="314"/>
      <c r="S299" s="315"/>
      <c r="T299" s="246"/>
      <c r="U299" s="246"/>
      <c r="V299" s="246"/>
      <c r="W299" s="246"/>
      <c r="X299" s="316"/>
      <c r="Y299" s="310"/>
      <c r="Z299" s="325"/>
      <c r="AA299" s="325"/>
      <c r="AB299" s="310"/>
      <c r="AC299" s="310"/>
      <c r="AD299" s="310"/>
      <c r="AG299" s="5">
        <f t="shared" si="4"/>
        <v>0</v>
      </c>
      <c r="AH299" s="5">
        <f t="shared" si="5"/>
        <v>0</v>
      </c>
    </row>
    <row r="300" spans="1:34" ht="15" customHeight="1">
      <c r="A300" s="75"/>
      <c r="B300" s="66"/>
      <c r="C300" s="122" t="s">
        <v>71</v>
      </c>
      <c r="D300" s="322" t="s">
        <v>187</v>
      </c>
      <c r="E300" s="314"/>
      <c r="F300" s="314"/>
      <c r="G300" s="314"/>
      <c r="H300" s="314"/>
      <c r="I300" s="314"/>
      <c r="J300" s="314"/>
      <c r="K300" s="314"/>
      <c r="L300" s="314"/>
      <c r="M300" s="314"/>
      <c r="N300" s="314"/>
      <c r="O300" s="314"/>
      <c r="P300" s="314"/>
      <c r="Q300" s="314"/>
      <c r="R300" s="314"/>
      <c r="S300" s="315"/>
      <c r="T300" s="246"/>
      <c r="U300" s="246"/>
      <c r="V300" s="246"/>
      <c r="W300" s="246"/>
      <c r="X300" s="316"/>
      <c r="Y300" s="310"/>
      <c r="Z300" s="325"/>
      <c r="AA300" s="325"/>
      <c r="AB300" s="310"/>
      <c r="AC300" s="310"/>
      <c r="AD300" s="310"/>
      <c r="AG300" s="5">
        <f t="shared" si="4"/>
        <v>0</v>
      </c>
      <c r="AH300" s="5">
        <f t="shared" si="5"/>
        <v>0</v>
      </c>
    </row>
    <row r="301" spans="1:34" s="66" customFormat="1" ht="15" customHeight="1">
      <c r="A301" s="79"/>
      <c r="AF301" s="97"/>
      <c r="AH301" s="97">
        <f>SUM(AH295:AH300)</f>
        <v>0</v>
      </c>
    </row>
    <row r="302" spans="1:34" ht="45" customHeight="1">
      <c r="A302" s="75"/>
      <c r="B302" s="66"/>
      <c r="C302" s="323" t="s">
        <v>188</v>
      </c>
      <c r="D302" s="323"/>
      <c r="E302" s="324"/>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10"/>
      <c r="AB302" s="310"/>
      <c r="AC302" s="310"/>
      <c r="AD302" s="310"/>
      <c r="AG302" s="5">
        <f>IF(S300=1,1,0)</f>
        <v>0</v>
      </c>
    </row>
    <row r="303" spans="1:34" ht="15" customHeight="1">
      <c r="A303" s="75"/>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row>
    <row r="304" spans="1:34" ht="24" customHeight="1">
      <c r="A304" s="75"/>
      <c r="B304" s="66"/>
      <c r="C304" s="294" t="s">
        <v>117</v>
      </c>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row>
    <row r="305" spans="1:37" ht="60" customHeight="1">
      <c r="A305" s="75"/>
      <c r="B305" s="66"/>
      <c r="C305" s="317"/>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row>
    <row r="306" spans="1:37" ht="15" customHeight="1">
      <c r="A306" s="61"/>
      <c r="B306" s="309"/>
      <c r="C306" s="309"/>
      <c r="D306" s="309"/>
      <c r="E306" s="309"/>
      <c r="F306" s="309"/>
      <c r="G306" s="309"/>
      <c r="H306" s="309"/>
      <c r="I306" s="309"/>
      <c r="J306" s="309"/>
      <c r="K306" s="309"/>
      <c r="L306" s="309"/>
      <c r="M306" s="309"/>
      <c r="N306" s="309"/>
      <c r="O306" s="309"/>
      <c r="P306" s="309"/>
      <c r="Q306" s="309"/>
      <c r="R306" s="309"/>
      <c r="S306" s="309"/>
      <c r="T306" s="309"/>
      <c r="U306" s="309"/>
      <c r="V306" s="309"/>
      <c r="W306" s="309"/>
      <c r="X306" s="309"/>
      <c r="Y306" s="309"/>
      <c r="Z306" s="309"/>
      <c r="AA306" s="309"/>
      <c r="AB306" s="309"/>
      <c r="AC306" s="309"/>
      <c r="AD306" s="309"/>
      <c r="AE306" s="73"/>
      <c r="AF306" s="77"/>
      <c r="AG306"/>
      <c r="AH306"/>
      <c r="AI306"/>
      <c r="AJ306"/>
    </row>
    <row r="307" spans="1:37" ht="15" customHeight="1">
      <c r="A307" s="61"/>
      <c r="B307" s="309" t="str">
        <f>IF(AH301=0,"","Error: las columnas ''Meses'' e ''Indefinido'' son excluyentes entre sí, en cada numeral sólo puede hacer uso en una de ellas")</f>
        <v/>
      </c>
      <c r="C307" s="309"/>
      <c r="D307" s="309"/>
      <c r="E307" s="309"/>
      <c r="F307" s="309"/>
      <c r="G307" s="309"/>
      <c r="H307" s="309"/>
      <c r="I307" s="309"/>
      <c r="J307" s="309"/>
      <c r="K307" s="309"/>
      <c r="L307" s="309"/>
      <c r="M307" s="309"/>
      <c r="N307" s="309"/>
      <c r="O307" s="309"/>
      <c r="P307" s="309"/>
      <c r="Q307" s="309"/>
      <c r="R307" s="309"/>
      <c r="S307" s="309"/>
      <c r="T307" s="309"/>
      <c r="U307" s="309"/>
      <c r="V307" s="309"/>
      <c r="W307" s="309"/>
      <c r="X307" s="309"/>
      <c r="Y307" s="309"/>
      <c r="Z307" s="309"/>
      <c r="AA307" s="309"/>
      <c r="AB307" s="309"/>
      <c r="AC307" s="309"/>
      <c r="AD307" s="309"/>
      <c r="AE307" s="73"/>
      <c r="AF307" s="77"/>
      <c r="AG307"/>
      <c r="AH307"/>
      <c r="AI307"/>
      <c r="AJ307"/>
    </row>
    <row r="308" spans="1:37" ht="15" customHeight="1">
      <c r="A308" s="61"/>
      <c r="B308" s="309"/>
      <c r="C308" s="309"/>
      <c r="D308" s="309"/>
      <c r="E308" s="309"/>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73"/>
      <c r="AF308" s="77"/>
      <c r="AG308"/>
      <c r="AH308"/>
      <c r="AI308"/>
      <c r="AJ308"/>
    </row>
    <row r="309" spans="1:37" ht="15" customHeight="1">
      <c r="A309" s="61"/>
      <c r="B309" s="309"/>
      <c r="C309" s="309"/>
      <c r="D309" s="309"/>
      <c r="E309" s="309"/>
      <c r="F309" s="309"/>
      <c r="G309" s="309"/>
      <c r="H309" s="309"/>
      <c r="I309" s="309"/>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73"/>
      <c r="AF309" s="77"/>
      <c r="AG309"/>
      <c r="AH309"/>
      <c r="AI309"/>
      <c r="AJ309"/>
    </row>
    <row r="310" spans="1:37" ht="15" customHeight="1">
      <c r="A310" s="61"/>
      <c r="B310" s="309" t="str">
        <f>IF(OR(AND(AG302&gt;0,F302=""),AND(AG302=0,F302&lt;&gt;"")),"Error: especificar la otra materia en caso de registrar ''1'' en el numeral 6","")</f>
        <v/>
      </c>
      <c r="C310" s="309"/>
      <c r="D310" s="309"/>
      <c r="E310" s="309"/>
      <c r="F310" s="309"/>
      <c r="G310" s="309"/>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73"/>
      <c r="AF310" s="77"/>
      <c r="AG310"/>
      <c r="AH310" t="s">
        <v>5621</v>
      </c>
      <c r="AI310" t="s">
        <v>5622</v>
      </c>
      <c r="AJ310" t="s">
        <v>5623</v>
      </c>
      <c r="AK310" s="5" t="s">
        <v>5624</v>
      </c>
    </row>
    <row r="311" spans="1:37" ht="15" customHeight="1">
      <c r="A311" s="61"/>
      <c r="B311" s="277" t="str">
        <f>IF(AK311=0,"","Error: debe completar toda la información en las celdas requeridas")</f>
        <v/>
      </c>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73"/>
      <c r="AF311" s="77"/>
      <c r="AG311"/>
      <c r="AH311">
        <v>72</v>
      </c>
      <c r="AI311"/>
      <c r="AJ311">
        <f>COUNTBLANK(S295:AD300)</f>
        <v>72</v>
      </c>
      <c r="AK311" s="5">
        <f>SUM(AG295:AG300)</f>
        <v>0</v>
      </c>
    </row>
    <row r="312" spans="1:37" ht="15" customHeight="1">
      <c r="A312" s="71" t="s">
        <v>569</v>
      </c>
      <c r="B312" s="318" t="s">
        <v>712</v>
      </c>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18"/>
      <c r="AD312" s="318"/>
    </row>
    <row r="313" spans="1:37" ht="15" customHeight="1" thickBot="1">
      <c r="A313" s="71"/>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G313" t="s">
        <v>5626</v>
      </c>
      <c r="AH313" t="s">
        <v>5627</v>
      </c>
      <c r="AI313" t="s">
        <v>5628</v>
      </c>
      <c r="AJ313" t="s">
        <v>5629</v>
      </c>
    </row>
    <row r="314" spans="1:37" ht="15" customHeight="1" thickBot="1">
      <c r="A314" s="71"/>
      <c r="B314" s="72"/>
      <c r="C314" s="319"/>
      <c r="D314" s="320"/>
      <c r="E314" s="320"/>
      <c r="F314" s="321"/>
      <c r="G314" s="25" t="s">
        <v>189</v>
      </c>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G314">
        <f>C314</f>
        <v>0</v>
      </c>
      <c r="AH314">
        <f>COUNTIF(E316:H318,"NS")</f>
        <v>0</v>
      </c>
      <c r="AI314" s="103">
        <f>SUM(E316:H318)</f>
        <v>0</v>
      </c>
      <c r="AJ314" s="104">
        <f>IF(AJ327=AH327, 0,  IF(OR(AND(AG314=0, AH314&gt;0),AND(AG314="NS", AI314&gt;0), AND(AG314="NS", AH314=0, AI314=0)), 1, IF(OR(AND(AG314&gt;0, AH314=2), AND(AG314="NS", AH314=2), AND(AG314="NS", AI314=0, AH314&gt;0), AG314=AI314), 0, 1)))</f>
        <v>0</v>
      </c>
    </row>
    <row r="315" spans="1:37" ht="15" customHeight="1">
      <c r="A315" s="71"/>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row>
    <row r="316" spans="1:37" ht="15" customHeight="1">
      <c r="A316" s="87"/>
      <c r="B316" s="26"/>
      <c r="C316" s="26"/>
      <c r="D316" s="26"/>
      <c r="E316" s="310"/>
      <c r="F316" s="310"/>
      <c r="G316" s="310"/>
      <c r="H316" s="310"/>
      <c r="I316" s="14" t="s">
        <v>176</v>
      </c>
      <c r="J316" s="26"/>
      <c r="K316" s="26"/>
      <c r="L316" s="26"/>
      <c r="M316" s="26"/>
      <c r="N316" s="26"/>
      <c r="O316" s="26"/>
      <c r="P316" s="26"/>
      <c r="Q316" s="26"/>
      <c r="R316" s="26"/>
      <c r="S316" s="26"/>
      <c r="T316" s="26"/>
      <c r="U316" s="26"/>
      <c r="V316" s="26"/>
      <c r="W316" s="26"/>
      <c r="X316" s="26"/>
      <c r="Y316" s="26"/>
      <c r="Z316" s="26"/>
      <c r="AA316" s="26"/>
      <c r="AB316" s="26"/>
      <c r="AC316" s="26"/>
      <c r="AD316" s="26"/>
    </row>
    <row r="317" spans="1:37" ht="15" customHeight="1">
      <c r="A317" s="87"/>
      <c r="B317" s="26"/>
      <c r="C317" s="26"/>
      <c r="D317" s="26"/>
      <c r="E317" s="26"/>
      <c r="F317" s="26"/>
      <c r="G317" s="26"/>
      <c r="H317" s="26"/>
      <c r="I317" s="14"/>
      <c r="J317" s="26"/>
      <c r="K317" s="26"/>
      <c r="L317" s="26"/>
      <c r="M317" s="26"/>
      <c r="N317" s="26"/>
      <c r="O317" s="26"/>
      <c r="P317" s="26"/>
      <c r="Q317" s="26"/>
      <c r="R317" s="26"/>
      <c r="S317" s="26"/>
      <c r="T317" s="26"/>
      <c r="U317" s="26"/>
      <c r="V317" s="26"/>
      <c r="W317" s="26"/>
      <c r="X317" s="26"/>
      <c r="Y317" s="26"/>
      <c r="Z317" s="26"/>
      <c r="AA317" s="26"/>
      <c r="AB317" s="26"/>
      <c r="AC317" s="26"/>
      <c r="AD317" s="26"/>
    </row>
    <row r="318" spans="1:37" ht="15" customHeight="1">
      <c r="A318" s="87"/>
      <c r="B318" s="26"/>
      <c r="C318" s="26"/>
      <c r="D318" s="26"/>
      <c r="E318" s="310"/>
      <c r="F318" s="310"/>
      <c r="G318" s="310"/>
      <c r="H318" s="310"/>
      <c r="I318" s="14" t="s">
        <v>177</v>
      </c>
      <c r="J318" s="26"/>
      <c r="K318" s="26"/>
      <c r="L318" s="26"/>
      <c r="M318" s="26"/>
      <c r="N318" s="26"/>
      <c r="O318" s="26"/>
      <c r="P318" s="26"/>
      <c r="Q318" s="26"/>
      <c r="R318" s="26"/>
      <c r="S318" s="26"/>
      <c r="T318" s="26"/>
      <c r="U318" s="26"/>
      <c r="V318" s="26"/>
      <c r="W318" s="26"/>
      <c r="X318" s="26"/>
      <c r="Y318" s="26"/>
      <c r="Z318" s="26"/>
      <c r="AA318" s="26"/>
      <c r="AB318" s="26"/>
      <c r="AC318" s="26"/>
      <c r="AD318" s="26"/>
    </row>
    <row r="319" spans="1:37" ht="15" customHeight="1">
      <c r="A319" s="87"/>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spans="1:37" ht="24" customHeight="1">
      <c r="A320" s="71"/>
      <c r="B320" s="72"/>
      <c r="C320" s="294" t="s">
        <v>117</v>
      </c>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row>
    <row r="321" spans="1:52" ht="60" customHeight="1">
      <c r="A321" s="71"/>
      <c r="B321" s="72"/>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row>
    <row r="322" spans="1:52" ht="15" customHeight="1">
      <c r="A322" s="61"/>
      <c r="B322" s="309"/>
      <c r="C322" s="309"/>
      <c r="D322" s="309"/>
      <c r="E322" s="309"/>
      <c r="F322" s="309"/>
      <c r="G322" s="309"/>
      <c r="H322" s="309"/>
      <c r="I322" s="309"/>
      <c r="J322" s="309"/>
      <c r="K322" s="309"/>
      <c r="L322" s="309"/>
      <c r="M322" s="309"/>
      <c r="N322" s="309"/>
      <c r="O322" s="309"/>
      <c r="P322" s="309"/>
      <c r="Q322" s="309"/>
      <c r="R322" s="309"/>
      <c r="S322" s="309"/>
      <c r="T322" s="309"/>
      <c r="U322" s="309"/>
      <c r="V322" s="309"/>
      <c r="W322" s="309"/>
      <c r="X322" s="309"/>
      <c r="Y322" s="309"/>
      <c r="Z322" s="309"/>
      <c r="AA322" s="309"/>
      <c r="AB322" s="309"/>
      <c r="AC322" s="309"/>
      <c r="AD322" s="309"/>
      <c r="AE322" s="73"/>
      <c r="AF322" s="77"/>
      <c r="AG322"/>
      <c r="AH322"/>
      <c r="AI322"/>
      <c r="AJ322"/>
    </row>
    <row r="323" spans="1:52" ht="15" customHeight="1">
      <c r="A323" s="61"/>
      <c r="B323" s="309" t="str">
        <f>IF(AJ314=0,"","Error: verificar sumas")</f>
        <v/>
      </c>
      <c r="C323" s="309"/>
      <c r="D323" s="309"/>
      <c r="E323" s="309"/>
      <c r="F323" s="309"/>
      <c r="G323" s="309"/>
      <c r="H323" s="309"/>
      <c r="I323" s="309"/>
      <c r="J323" s="309"/>
      <c r="K323" s="309"/>
      <c r="L323" s="309"/>
      <c r="M323" s="309"/>
      <c r="N323" s="309"/>
      <c r="O323" s="309"/>
      <c r="P323" s="309"/>
      <c r="Q323" s="309"/>
      <c r="R323" s="309"/>
      <c r="S323" s="309"/>
      <c r="T323" s="309"/>
      <c r="U323" s="309"/>
      <c r="V323" s="309"/>
      <c r="W323" s="309"/>
      <c r="X323" s="309"/>
      <c r="Y323" s="309"/>
      <c r="Z323" s="309"/>
      <c r="AA323" s="309"/>
      <c r="AB323" s="309"/>
      <c r="AC323" s="309"/>
      <c r="AD323" s="309"/>
      <c r="AE323" s="73"/>
      <c r="AF323" s="77"/>
      <c r="AG323"/>
      <c r="AH323"/>
      <c r="AI323"/>
      <c r="AJ323"/>
    </row>
    <row r="324" spans="1:52" ht="15" customHeight="1">
      <c r="A324" s="61"/>
      <c r="B324" s="309"/>
      <c r="C324" s="309"/>
      <c r="D324" s="309"/>
      <c r="E324" s="309"/>
      <c r="F324" s="309"/>
      <c r="G324" s="309"/>
      <c r="H324" s="309"/>
      <c r="I324" s="309"/>
      <c r="J324" s="309"/>
      <c r="K324" s="309"/>
      <c r="L324" s="309"/>
      <c r="M324" s="309"/>
      <c r="N324" s="309"/>
      <c r="O324" s="309"/>
      <c r="P324" s="309"/>
      <c r="Q324" s="309"/>
      <c r="R324" s="309"/>
      <c r="S324" s="309"/>
      <c r="T324" s="309"/>
      <c r="U324" s="309"/>
      <c r="V324" s="309"/>
      <c r="W324" s="309"/>
      <c r="X324" s="309"/>
      <c r="Y324" s="309"/>
      <c r="Z324" s="309"/>
      <c r="AA324" s="309"/>
      <c r="AB324" s="309"/>
      <c r="AC324" s="309"/>
      <c r="AD324" s="309"/>
      <c r="AE324" s="73"/>
      <c r="AF324" s="77"/>
      <c r="AG324"/>
      <c r="AH324"/>
      <c r="AI324"/>
      <c r="AJ324"/>
    </row>
    <row r="325" spans="1:52" ht="15" customHeight="1">
      <c r="A325" s="61"/>
      <c r="B325" s="309"/>
      <c r="C325" s="309"/>
      <c r="D325" s="309"/>
      <c r="E325" s="309"/>
      <c r="F325" s="309"/>
      <c r="G325" s="309"/>
      <c r="H325" s="309"/>
      <c r="I325" s="309"/>
      <c r="J325" s="309"/>
      <c r="K325" s="309"/>
      <c r="L325" s="309"/>
      <c r="M325" s="309"/>
      <c r="N325" s="309"/>
      <c r="O325" s="309"/>
      <c r="P325" s="309"/>
      <c r="Q325" s="309"/>
      <c r="R325" s="309"/>
      <c r="S325" s="309"/>
      <c r="T325" s="309"/>
      <c r="U325" s="309"/>
      <c r="V325" s="309"/>
      <c r="W325" s="309"/>
      <c r="X325" s="309"/>
      <c r="Y325" s="309"/>
      <c r="Z325" s="309"/>
      <c r="AA325" s="309"/>
      <c r="AB325" s="309"/>
      <c r="AC325" s="309"/>
      <c r="AD325" s="309"/>
      <c r="AE325" s="73"/>
      <c r="AF325" s="77"/>
      <c r="AG325"/>
      <c r="AH325"/>
      <c r="AI325"/>
      <c r="AJ325"/>
    </row>
    <row r="326" spans="1:52" ht="15" customHeight="1">
      <c r="A326" s="61"/>
      <c r="B326" s="309"/>
      <c r="C326" s="309"/>
      <c r="D326" s="309"/>
      <c r="E326" s="309"/>
      <c r="F326" s="309"/>
      <c r="G326" s="309"/>
      <c r="H326" s="309"/>
      <c r="I326" s="309"/>
      <c r="J326" s="309"/>
      <c r="K326" s="309"/>
      <c r="L326" s="309"/>
      <c r="M326" s="309"/>
      <c r="N326" s="309"/>
      <c r="O326" s="309"/>
      <c r="P326" s="309"/>
      <c r="Q326" s="309"/>
      <c r="R326" s="309"/>
      <c r="S326" s="309"/>
      <c r="T326" s="309"/>
      <c r="U326" s="309"/>
      <c r="V326" s="309"/>
      <c r="W326" s="309"/>
      <c r="X326" s="309"/>
      <c r="Y326" s="309"/>
      <c r="Z326" s="309"/>
      <c r="AA326" s="309"/>
      <c r="AB326" s="309"/>
      <c r="AC326" s="309"/>
      <c r="AD326" s="309"/>
      <c r="AE326" s="73"/>
      <c r="AF326" s="77"/>
      <c r="AG326"/>
      <c r="AH326" t="s">
        <v>5621</v>
      </c>
      <c r="AI326" t="s">
        <v>5622</v>
      </c>
      <c r="AJ326" t="s">
        <v>5623</v>
      </c>
      <c r="AK326" s="5" t="s">
        <v>5624</v>
      </c>
    </row>
    <row r="327" spans="1:52" ht="15" customHeight="1">
      <c r="A327" s="61"/>
      <c r="B327" s="277" t="str">
        <f>IF(AK327=0,"","Error: debe completar toda la información en las celdas requeridas")</f>
        <v/>
      </c>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73"/>
      <c r="AF327" s="77"/>
      <c r="AG327"/>
      <c r="AH327">
        <v>29</v>
      </c>
      <c r="AI327">
        <v>26</v>
      </c>
      <c r="AJ327">
        <f>COUNTBLANK(C314:H318)</f>
        <v>29</v>
      </c>
      <c r="AK327" s="5">
        <f>IF(OR(AJ327=AH327,AJ327=AI327),0,1)</f>
        <v>0</v>
      </c>
    </row>
    <row r="328" spans="1:52" ht="24" customHeight="1">
      <c r="A328" s="71" t="s">
        <v>570</v>
      </c>
      <c r="B328" s="331" t="s">
        <v>421</v>
      </c>
      <c r="C328" s="331" t="s">
        <v>190</v>
      </c>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row>
    <row r="329" spans="1:52" ht="24" customHeight="1">
      <c r="A329" s="87"/>
      <c r="B329" s="26"/>
      <c r="C329" s="326" t="s">
        <v>651</v>
      </c>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row>
    <row r="330" spans="1:52" ht="36" customHeight="1">
      <c r="A330" s="123"/>
      <c r="B330" s="66"/>
      <c r="C330" s="294" t="s">
        <v>191</v>
      </c>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row>
    <row r="331" spans="1:52" s="73" customFormat="1" ht="48" customHeight="1">
      <c r="A331" s="124"/>
      <c r="B331" s="66"/>
      <c r="C331" s="294" t="s">
        <v>422</v>
      </c>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F331" s="74"/>
    </row>
    <row r="332" spans="1:52" ht="14.25" customHeight="1">
      <c r="A332" s="123"/>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M332" s="407" t="s">
        <v>5639</v>
      </c>
      <c r="AN332" s="407"/>
      <c r="AO332" s="407"/>
      <c r="AP332" s="407"/>
      <c r="AQ332" s="407"/>
      <c r="AR332" s="407"/>
      <c r="AS332" s="407"/>
      <c r="AT332" s="407"/>
      <c r="AU332" s="407"/>
    </row>
    <row r="333" spans="1:52">
      <c r="A333" s="123"/>
      <c r="B333" s="66"/>
      <c r="C333" s="344" t="s">
        <v>186</v>
      </c>
      <c r="D333" s="345"/>
      <c r="E333" s="345"/>
      <c r="F333" s="345"/>
      <c r="G333" s="345"/>
      <c r="H333" s="345"/>
      <c r="I333" s="345"/>
      <c r="J333" s="345"/>
      <c r="K333" s="345"/>
      <c r="L333" s="346"/>
      <c r="M333" s="249" t="s">
        <v>192</v>
      </c>
      <c r="N333" s="250"/>
      <c r="O333" s="250"/>
      <c r="P333" s="250"/>
      <c r="Q333" s="250"/>
      <c r="R333" s="250"/>
      <c r="S333" s="250"/>
      <c r="T333" s="250"/>
      <c r="U333" s="250"/>
      <c r="V333" s="250"/>
      <c r="W333" s="250"/>
      <c r="X333" s="250"/>
      <c r="Y333" s="250"/>
      <c r="Z333" s="250"/>
      <c r="AA333" s="250"/>
      <c r="AB333" s="250"/>
      <c r="AC333" s="250"/>
      <c r="AD333" s="251"/>
      <c r="AM333" s="406" t="s">
        <v>5638</v>
      </c>
      <c r="AN333" s="406"/>
      <c r="AO333" s="406"/>
      <c r="AP333" s="406" t="s">
        <v>5637</v>
      </c>
      <c r="AQ333" s="406"/>
      <c r="AR333" s="406"/>
      <c r="AS333" s="406" t="s">
        <v>5631</v>
      </c>
      <c r="AT333" s="406"/>
      <c r="AU333" s="406"/>
    </row>
    <row r="334" spans="1:52" ht="15" customHeight="1">
      <c r="A334" s="123"/>
      <c r="B334" s="66"/>
      <c r="C334" s="347"/>
      <c r="D334" s="348"/>
      <c r="E334" s="348"/>
      <c r="F334" s="348"/>
      <c r="G334" s="348"/>
      <c r="H334" s="348"/>
      <c r="I334" s="348"/>
      <c r="J334" s="348"/>
      <c r="K334" s="348"/>
      <c r="L334" s="349"/>
      <c r="M334" s="249" t="s">
        <v>112</v>
      </c>
      <c r="N334" s="250"/>
      <c r="O334" s="250"/>
      <c r="P334" s="250"/>
      <c r="Q334" s="250"/>
      <c r="R334" s="251"/>
      <c r="S334" s="253" t="s">
        <v>113</v>
      </c>
      <c r="T334" s="254"/>
      <c r="U334" s="254"/>
      <c r="V334" s="254"/>
      <c r="W334" s="254"/>
      <c r="X334" s="255"/>
      <c r="Y334" s="253" t="s">
        <v>114</v>
      </c>
      <c r="Z334" s="254"/>
      <c r="AA334" s="254"/>
      <c r="AB334" s="254"/>
      <c r="AC334" s="254"/>
      <c r="AD334" s="255"/>
      <c r="AG334" s="5" t="s">
        <v>5633</v>
      </c>
      <c r="AH334" s="60" t="s">
        <v>5632</v>
      </c>
      <c r="AI334" t="s">
        <v>5626</v>
      </c>
      <c r="AJ334" t="s">
        <v>5627</v>
      </c>
      <c r="AK334" t="s">
        <v>5628</v>
      </c>
      <c r="AL334" t="s">
        <v>5629</v>
      </c>
      <c r="AM334" s="125" t="s">
        <v>5634</v>
      </c>
      <c r="AN334" s="125" t="s">
        <v>5635</v>
      </c>
      <c r="AO334" s="125" t="s">
        <v>5636</v>
      </c>
      <c r="AP334" s="125" t="s">
        <v>5634</v>
      </c>
      <c r="AQ334" s="125" t="s">
        <v>5635</v>
      </c>
      <c r="AR334" s="125" t="s">
        <v>5636</v>
      </c>
      <c r="AS334" s="125" t="s">
        <v>5634</v>
      </c>
      <c r="AT334" s="125" t="s">
        <v>5635</v>
      </c>
      <c r="AU334" s="125" t="s">
        <v>5636</v>
      </c>
    </row>
    <row r="335" spans="1:52">
      <c r="A335" s="123"/>
      <c r="B335" s="66"/>
      <c r="C335" s="102" t="s">
        <v>66</v>
      </c>
      <c r="D335" s="336" t="s">
        <v>416</v>
      </c>
      <c r="E335" s="337"/>
      <c r="F335" s="337"/>
      <c r="G335" s="337"/>
      <c r="H335" s="337"/>
      <c r="I335" s="337"/>
      <c r="J335" s="337"/>
      <c r="K335" s="337"/>
      <c r="L335" s="338"/>
      <c r="M335" s="315"/>
      <c r="N335" s="246"/>
      <c r="O335" s="246"/>
      <c r="P335" s="246"/>
      <c r="Q335" s="246"/>
      <c r="R335" s="316"/>
      <c r="S335" s="315"/>
      <c r="T335" s="246"/>
      <c r="U335" s="246"/>
      <c r="V335" s="246"/>
      <c r="W335" s="246"/>
      <c r="X335" s="316"/>
      <c r="Y335" s="315"/>
      <c r="Z335" s="246"/>
      <c r="AA335" s="246"/>
      <c r="AB335" s="246"/>
      <c r="AC335" s="246"/>
      <c r="AD335" s="316"/>
      <c r="AG335" s="5">
        <f>IF(S295&gt;1,1,0)</f>
        <v>0</v>
      </c>
      <c r="AH335" s="5">
        <f>IF($AJ$350=$AH$350,0,
IF(OR(AND(AG335=0,COUNTA(M335:AD335)=3),AND(AG335=1,COUNTA(M335:AD335)=0)),0,1))</f>
        <v>0</v>
      </c>
      <c r="AI335">
        <f>M335</f>
        <v>0</v>
      </c>
      <c r="AJ335">
        <f>COUNTIF(S335:AD335,"NS")</f>
        <v>0</v>
      </c>
      <c r="AK335" s="103">
        <f>SUM(S335:AD335)</f>
        <v>0</v>
      </c>
      <c r="AL335" s="104">
        <f>IF(AJ350=AH350, 0,  IF(OR(AND(AI335=0, AJ335&gt;0),AND(AI335="NS", AK335&gt;0), AND(AI335="NS", AJ335=0, AK335=0)), 1, IF(OR(AND(AI335&gt;0, AJ335=2), AND(AI335="NS", AJ335=2), AND(AI335="NS", AK335=0, AJ335&gt;0), AI335=AK335), 0, 1)))</f>
        <v>0</v>
      </c>
      <c r="AM335" s="126">
        <f>C314</f>
        <v>0</v>
      </c>
      <c r="AN335" s="126">
        <f>E316</f>
        <v>0</v>
      </c>
      <c r="AO335" s="126">
        <f>E318</f>
        <v>0</v>
      </c>
      <c r="AP335" s="127">
        <f>M335</f>
        <v>0</v>
      </c>
      <c r="AQ335" s="127">
        <f>S335</f>
        <v>0</v>
      </c>
      <c r="AR335" s="127">
        <f>Y335</f>
        <v>0</v>
      </c>
      <c r="AS335" s="126">
        <f>IF(AJ350=AH350,0,
IF(OR(AND(AM335="NS",AP335&lt;&gt;"NA",OR(AP335="NS",AP335=0)),AND(AM335="NA",AP335&lt;&gt;"NS",OR(AP335="NA",AP335=0))),0,
IF(OR(AND(AM335&lt;&gt;"NS",AM335&lt;&gt;"NA",AP335&lt;&gt;"NS",AP335&lt;&gt;"NA",AP335&gt;AM335),
AND(AP335&gt;0,OR(AM335="NS",AM335="NA")),
AND(AM335&lt;&gt;"NS",AM335&lt;&gt;"NA",AM335&gt;=0,AP335="NA"),
AND(AM335&lt;&gt;"NS",AM335&lt;&gt;"NA",AM335=0,AP335="NS")),1,0)))</f>
        <v>0</v>
      </c>
      <c r="AT335" s="126">
        <f>IF(AJ350=AH350,0,
IF(OR(AND(AN335="NS",AQ335&lt;&gt;"NA",OR(AQ335="NS",AQ335=0)),AND(AN335="NA",AQ335&lt;&gt;"NS",OR(AQ335="NA",AQ335=0))),0,
IF(OR(AND(AN335&lt;&gt;"NS",AN335&lt;&gt;"NA",AQ335&lt;&gt;"NS",AQ335&lt;&gt;"NA",AQ335&gt;AN335),
AND(AQ335&gt;0,OR(AN335="NS",AN335="NA")),
AND(AN335&lt;&gt;"NS",AN335&lt;&gt;"NA",AN335&gt;=0,AQ335="NA"),
AND(AN335&lt;&gt;"NS",AN335&lt;&gt;"NA",AN335=0,AQ335="NS")),1,0)))</f>
        <v>0</v>
      </c>
      <c r="AU335" s="126">
        <f>IF(AJ350=AH350,0,
IF(OR(AND(AO335="NS",AR335&lt;&gt;"NA",OR(AR335="NS",AR335=0)),AND(AO335="NA",AR335&lt;&gt;"NS",OR(AR335="NA",AR335=0))),0,
IF(OR(AND(AO335&lt;&gt;"NS",AO335&lt;&gt;"NA",AR335&lt;&gt;"NS",AR335&lt;&gt;"NA",AR335&gt;AO335),
AND(AR335&gt;0,OR(AO335="NS",AO335="NA")),
AND(AO335&lt;&gt;"NS",AO335&lt;&gt;"NA",AO335&gt;=0,AR335="NA"),
AND(AO335&lt;&gt;"NS",AO335&lt;&gt;"NA",AO335=0,AR335="NS")),1,0)))</f>
        <v>0</v>
      </c>
      <c r="AW335" s="408" t="s">
        <v>5641</v>
      </c>
      <c r="AX335" s="408"/>
      <c r="AY335" s="408"/>
      <c r="AZ335" s="408"/>
    </row>
    <row r="336" spans="1:52">
      <c r="A336" s="123"/>
      <c r="B336" s="66"/>
      <c r="C336" s="129" t="s">
        <v>67</v>
      </c>
      <c r="D336" s="336" t="s">
        <v>417</v>
      </c>
      <c r="E336" s="337"/>
      <c r="F336" s="337"/>
      <c r="G336" s="337"/>
      <c r="H336" s="337"/>
      <c r="I336" s="337"/>
      <c r="J336" s="337"/>
      <c r="K336" s="337"/>
      <c r="L336" s="338"/>
      <c r="M336" s="315"/>
      <c r="N336" s="246"/>
      <c r="O336" s="246"/>
      <c r="P336" s="246"/>
      <c r="Q336" s="246"/>
      <c r="R336" s="316"/>
      <c r="S336" s="315"/>
      <c r="T336" s="246"/>
      <c r="U336" s="246"/>
      <c r="V336" s="246"/>
      <c r="W336" s="246"/>
      <c r="X336" s="316"/>
      <c r="Y336" s="315"/>
      <c r="Z336" s="246"/>
      <c r="AA336" s="246"/>
      <c r="AB336" s="246"/>
      <c r="AC336" s="246"/>
      <c r="AD336" s="316"/>
      <c r="AG336" s="5">
        <f t="shared" ref="AG336:AG340" si="6">IF(S296&gt;1,1,0)</f>
        <v>0</v>
      </c>
      <c r="AH336" s="5">
        <f t="shared" ref="AH336:AH340" si="7">IF($AJ$350=$AH$350,0,
IF(OR(AND(AG336=0,COUNTA(M336:AD336)=3),AND(AG336=1,COUNTA(M336:AD336)=0)),0,1))</f>
        <v>0</v>
      </c>
      <c r="AI336">
        <f t="shared" ref="AI336:AI340" si="8">M336</f>
        <v>0</v>
      </c>
      <c r="AJ336">
        <f t="shared" ref="AJ336:AJ340" si="9">COUNTIF(S336:AD336,"NS")</f>
        <v>0</v>
      </c>
      <c r="AK336" s="103">
        <f t="shared" ref="AK336:AK340" si="10">SUM(S336:AD336)</f>
        <v>0</v>
      </c>
      <c r="AL336" s="104">
        <f>IF(AJ350=AH350, 0,  IF(OR(AND(AI336=0, AJ336&gt;0),AND(AI336="NS", AK336&gt;0), AND(AI336="NS", AJ336=0, AK336=0)), 1, IF(OR(AND(AI336&gt;0, AJ336=2), AND(AI336="NS", AJ336=2), AND(AI336="NS", AK336=0, AJ336&gt;0), AI336=AK336), 0, 1)))</f>
        <v>0</v>
      </c>
      <c r="AP336" s="127">
        <f t="shared" ref="AP336:AP340" si="11">M336</f>
        <v>0</v>
      </c>
      <c r="AQ336" s="127">
        <f t="shared" ref="AQ336:AQ340" si="12">S336</f>
        <v>0</v>
      </c>
      <c r="AR336" s="127">
        <f t="shared" ref="AR336:AR339" si="13">Y336</f>
        <v>0</v>
      </c>
      <c r="AS336" s="126">
        <f>IF(AJ350=AH350,0,
IF(OR(AND(AM335="NS",AP336&lt;&gt;"NA",OR(AP336="NS",AP336=0)),AND(AM335="NA",AP336&lt;&gt;"NS",OR(AP336="NA",AP336=0))),0,
IF(OR(AND(AM335&lt;&gt;"NS",AM335&lt;&gt;"NA",AP336&lt;&gt;"NS",AP336&lt;&gt;"NA",AP336&gt;AM335),
AND(AP336&gt;0,OR(AM335="NS",AM335="NA")),
AND(AM335&lt;&gt;"NS",AM335&lt;&gt;"NA",AM335&gt;=0,AP336="NA"),
AND(AM335&lt;&gt;"NS",AM335&lt;&gt;"NA",AM335=0,AP336="NS")),1,0)))</f>
        <v>0</v>
      </c>
      <c r="AT336" s="126">
        <f>IF(AJ350=AH350,0,
IF(OR(AND(AN335="NS",AQ336&lt;&gt;"NA",OR(AQ336="NS",AQ336=0)),AND(AN335="NA",AQ336&lt;&gt;"NS",OR(AQ336="NA",AQ336=0))),0,
IF(OR(AND(AN335&lt;&gt;"NS",AN335&lt;&gt;"NA",AQ336&lt;&gt;"NS",AQ336&lt;&gt;"NA",AQ336&gt;AN335),
AND(AQ336&gt;0,OR(AN335="NS",AN335="NA")),
AND(AN335&lt;&gt;"NS",AN335&lt;&gt;"NA",AN335&gt;=0,AQ336="NA"),
AND(AN335&lt;&gt;"NS",AN335&lt;&gt;"NA",AN335=0,AQ336="NS")),1,0)))</f>
        <v>0</v>
      </c>
      <c r="AU336" s="126">
        <f>IF(AJ350=AH350,0,
IF(OR(AND(AO335="NS",AR336&lt;&gt;"NA",OR(AR336="NS",AR336=0)),AND(AO335="NA",AR336&lt;&gt;"NS",OR(AR336="NA",AR336=0))),0,
IF(OR(AND(AO335&lt;&gt;"NS",AO335&lt;&gt;"NA",AR336&lt;&gt;"NS",AR336&lt;&gt;"NA",AR336&gt;AO335),
AND(AR336&gt;0,OR(AO335="NS",AO335="NA")),
AND(AO335&lt;&gt;"NS",AO335&lt;&gt;"NA",AO335&gt;=0,AR336="NA"),
AND(AO335&lt;&gt;"NS",AO335&lt;&gt;"NA",AO335=0,AR336="NS")),1,0)))</f>
        <v>0</v>
      </c>
    </row>
    <row r="337" spans="1:52" ht="15" customHeight="1">
      <c r="A337" s="123"/>
      <c r="B337" s="66"/>
      <c r="C337" s="129" t="s">
        <v>68</v>
      </c>
      <c r="D337" s="336" t="s">
        <v>418</v>
      </c>
      <c r="E337" s="337"/>
      <c r="F337" s="337"/>
      <c r="G337" s="337"/>
      <c r="H337" s="337"/>
      <c r="I337" s="337"/>
      <c r="J337" s="337"/>
      <c r="K337" s="337"/>
      <c r="L337" s="338"/>
      <c r="M337" s="315"/>
      <c r="N337" s="246"/>
      <c r="O337" s="246"/>
      <c r="P337" s="246"/>
      <c r="Q337" s="246"/>
      <c r="R337" s="316"/>
      <c r="S337" s="315"/>
      <c r="T337" s="246"/>
      <c r="U337" s="246"/>
      <c r="V337" s="246"/>
      <c r="W337" s="246"/>
      <c r="X337" s="316"/>
      <c r="Y337" s="315"/>
      <c r="Z337" s="246"/>
      <c r="AA337" s="246"/>
      <c r="AB337" s="246"/>
      <c r="AC337" s="246"/>
      <c r="AD337" s="316"/>
      <c r="AG337" s="5">
        <f t="shared" si="6"/>
        <v>0</v>
      </c>
      <c r="AH337" s="5">
        <f t="shared" si="7"/>
        <v>0</v>
      </c>
      <c r="AI337">
        <f t="shared" si="8"/>
        <v>0</v>
      </c>
      <c r="AJ337">
        <f t="shared" si="9"/>
        <v>0</v>
      </c>
      <c r="AK337" s="103">
        <f t="shared" si="10"/>
        <v>0</v>
      </c>
      <c r="AL337" s="104">
        <f>IF(AJ350=AH350, 0,  IF(OR(AND(AI337=0, AJ337&gt;0),AND(AI337="NS", AK337&gt;0), AND(AI337="NS", AJ337=0, AK337=0)), 1, IF(OR(AND(AI337&gt;0, AJ337=2), AND(AI337="NS", AJ337=2), AND(AI337="NS", AK337=0, AJ337&gt;0), AI337=AK337), 0, 1)))</f>
        <v>0</v>
      </c>
      <c r="AP337" s="127">
        <f t="shared" si="11"/>
        <v>0</v>
      </c>
      <c r="AQ337" s="127">
        <f t="shared" si="12"/>
        <v>0</v>
      </c>
      <c r="AR337" s="127">
        <f t="shared" si="13"/>
        <v>0</v>
      </c>
      <c r="AS337" s="126">
        <f>IF(AJ350=AH350,0,
IF(OR(AND(AM335="NS",AP337&lt;&gt;"NA",OR(AP337="NS",AP337=0)),AND(AM335="NA",AP337&lt;&gt;"NS",OR(AP337="NA",AP337=0))),0,
IF(OR(AND(AM335&lt;&gt;"NS",AM335&lt;&gt;"NA",AP337&lt;&gt;"NS",AP337&lt;&gt;"NA",AP337&gt;AM335),
AND(AP337&gt;0,OR(AM335="NS",AM335="NA")),
AND(AM335&lt;&gt;"NS",AM335&lt;&gt;"NA",AM335&gt;=0,AP337="NA"),
AND(AM335&lt;&gt;"NS",AM335&lt;&gt;"NA",AM335=0,AP337="NS")),1,0)))</f>
        <v>0</v>
      </c>
      <c r="AT337" s="126">
        <f>IF(AJ350=AH350,0,
IF(OR(AND(AN335="NS",AQ337&lt;&gt;"NA",OR(AQ337="NS",AQ337=0)),AND(AN335="NA",AQ337&lt;&gt;"NS",OR(AQ337="NA",AQ337=0))),0,
IF(OR(AND(AN335&lt;&gt;"NS",AN335&lt;&gt;"NA",AQ337&lt;&gt;"NS",AQ337&lt;&gt;"NA",AQ337&gt;AN335),
AND(AQ337&gt;0,OR(AN335="NS",AN335="NA")),
AND(AN335&lt;&gt;"NS",AN335&lt;&gt;"NA",AN335&gt;=0,AQ337="NA"),
AND(AN335&lt;&gt;"NS",AN335&lt;&gt;"NA",AN335=0,AQ337="NS")),1,0)))</f>
        <v>0</v>
      </c>
      <c r="AU337" s="126">
        <f>IF(AJ350=AH350,0,
IF(OR(AND(AO335="NS",AR337&lt;&gt;"NA",OR(AR337="NS",AR337=0)),AND(AO335="NA",AR337&lt;&gt;"NS",OR(AR337="NA",AR337=0))),0,
IF(OR(AND(AO335&lt;&gt;"NS",AO335&lt;&gt;"NA",AR337&lt;&gt;"NS",AR337&lt;&gt;"NA",AR337&gt;AO335),
AND(AR337&gt;0,OR(AO335="NS",AO335="NA")),
AND(AO335&lt;&gt;"NS",AO335&lt;&gt;"NA",AO335&gt;=0,AR337="NA"),
AND(AO335&lt;&gt;"NS",AO335&lt;&gt;"NA",AO335=0,AR337="NS")),1,0)))</f>
        <v>0</v>
      </c>
      <c r="AX337" s="125" t="s">
        <v>5634</v>
      </c>
      <c r="AY337" s="125" t="s">
        <v>5635</v>
      </c>
      <c r="AZ337" s="125" t="s">
        <v>5636</v>
      </c>
    </row>
    <row r="338" spans="1:52" ht="15" customHeight="1">
      <c r="A338" s="123"/>
      <c r="B338" s="66"/>
      <c r="C338" s="129" t="s">
        <v>69</v>
      </c>
      <c r="D338" s="336" t="s">
        <v>419</v>
      </c>
      <c r="E338" s="337"/>
      <c r="F338" s="337"/>
      <c r="G338" s="337"/>
      <c r="H338" s="337"/>
      <c r="I338" s="337"/>
      <c r="J338" s="337"/>
      <c r="K338" s="337"/>
      <c r="L338" s="338"/>
      <c r="M338" s="315"/>
      <c r="N338" s="246"/>
      <c r="O338" s="246"/>
      <c r="P338" s="246"/>
      <c r="Q338" s="246"/>
      <c r="R338" s="316"/>
      <c r="S338" s="315"/>
      <c r="T338" s="246"/>
      <c r="U338" s="246"/>
      <c r="V338" s="246"/>
      <c r="W338" s="246"/>
      <c r="X338" s="316"/>
      <c r="Y338" s="315"/>
      <c r="Z338" s="246"/>
      <c r="AA338" s="246"/>
      <c r="AB338" s="246"/>
      <c r="AC338" s="246"/>
      <c r="AD338" s="316"/>
      <c r="AG338" s="5">
        <f t="shared" si="6"/>
        <v>0</v>
      </c>
      <c r="AH338" s="5">
        <f t="shared" si="7"/>
        <v>0</v>
      </c>
      <c r="AI338">
        <f t="shared" si="8"/>
        <v>0</v>
      </c>
      <c r="AJ338">
        <f t="shared" si="9"/>
        <v>0</v>
      </c>
      <c r="AK338" s="103">
        <f t="shared" si="10"/>
        <v>0</v>
      </c>
      <c r="AL338" s="104">
        <f>IF(AJ350=AH350, 0,  IF(OR(AND(AI338=0, AJ338&gt;0),AND(AI338="NS", AK338&gt;0), AND(AI338="NS", AJ338=0, AK338=0)), 1, IF(OR(AND(AI338&gt;0, AJ338=2), AND(AI338="NS", AJ338=2), AND(AI338="NS", AK338=0, AJ338&gt;0), AI338=AK338), 0, 1)))</f>
        <v>0</v>
      </c>
      <c r="AP338" s="127">
        <f t="shared" si="11"/>
        <v>0</v>
      </c>
      <c r="AQ338" s="127">
        <f t="shared" si="12"/>
        <v>0</v>
      </c>
      <c r="AR338" s="127">
        <f t="shared" si="13"/>
        <v>0</v>
      </c>
      <c r="AS338" s="126">
        <f>IF(AJ350=AH350,0,
IF(OR(AND(AM335="NS",AP338&lt;&gt;"NA",OR(AP338="NS",AP338=0)),AND(AM335="NA",AP338&lt;&gt;"NS",OR(AP338="NA",AP338=0))),0,
IF(OR(AND(AM335&lt;&gt;"NS",AM335&lt;&gt;"NA",AP338&lt;&gt;"NS",AP338&lt;&gt;"NA",AP338&gt;AM335),
AND(AP338&gt;0,OR(AM335="NS",AM335="NA")),
AND(AM335&lt;&gt;"NS",AM335&lt;&gt;"NA",AM335&gt;=0,AP338="NA"),
AND(AM335&lt;&gt;"NS",AM335&lt;&gt;"NA",AM335=0,AP338="NS")),1,0)))</f>
        <v>0</v>
      </c>
      <c r="AT338" s="126">
        <f>IF(AJ350=AH350,0,
IF(OR(AND(AN335="NS",AQ338&lt;&gt;"NA",OR(AQ338="NS",AQ338=0)),AND(AN335="NA",AQ338&lt;&gt;"NS",OR(AQ338="NA",AQ338=0))),0,
IF(OR(AND(AN335&lt;&gt;"NS",AN335&lt;&gt;"NA",AQ338&lt;&gt;"NS",AQ338&lt;&gt;"NA",AQ338&gt;AN335),
AND(AQ338&gt;0,OR(AN335="NS",AN335="NA")),
AND(AN335&lt;&gt;"NS",AN335&lt;&gt;"NA",AN335&gt;=0,AQ338="NA"),
AND(AN335&lt;&gt;"NS",AN335&lt;&gt;"NA",AN335=0,AQ338="NS")),1,0)))</f>
        <v>0</v>
      </c>
      <c r="AU338" s="126">
        <f>IF(AJ350=AH350,0,
IF(OR(AND(AO335="NS",AR338&lt;&gt;"NA",OR(AR338="NS",AR338=0)),AND(AO335="NA",AR338&lt;&gt;"NS",OR(AR338="NA",AR338=0))),0,
IF(OR(AND(AO335&lt;&gt;"NS",AO335&lt;&gt;"NA",AR338&lt;&gt;"NS",AR338&lt;&gt;"NA",AR338&gt;AO335),
AND(AR338&gt;0,OR(AO335="NS",AO335="NA")),
AND(AO335&lt;&gt;"NS",AO335&lt;&gt;"NA",AO335&gt;=0,AR338="NA"),
AND(AO335&lt;&gt;"NS",AO335&lt;&gt;"NA",AO335=0,AR338="NS")),1,0)))</f>
        <v>0</v>
      </c>
      <c r="AW338" s="5">
        <v>8.1300000000000008</v>
      </c>
      <c r="AX338" s="126">
        <f>C314</f>
        <v>0</v>
      </c>
      <c r="AY338" s="126">
        <f>E316</f>
        <v>0</v>
      </c>
      <c r="AZ338" s="126">
        <f>E318</f>
        <v>0</v>
      </c>
    </row>
    <row r="339" spans="1:52" ht="15" customHeight="1">
      <c r="A339" s="123"/>
      <c r="B339" s="66"/>
      <c r="C339" s="129" t="s">
        <v>70</v>
      </c>
      <c r="D339" s="336" t="s">
        <v>420</v>
      </c>
      <c r="E339" s="337"/>
      <c r="F339" s="337"/>
      <c r="G339" s="337"/>
      <c r="H339" s="337"/>
      <c r="I339" s="337"/>
      <c r="J339" s="337"/>
      <c r="K339" s="337"/>
      <c r="L339" s="338"/>
      <c r="M339" s="315"/>
      <c r="N339" s="246"/>
      <c r="O339" s="246"/>
      <c r="P339" s="246"/>
      <c r="Q339" s="246"/>
      <c r="R339" s="316"/>
      <c r="S339" s="315"/>
      <c r="T339" s="246"/>
      <c r="U339" s="246"/>
      <c r="V339" s="246"/>
      <c r="W339" s="246"/>
      <c r="X339" s="316"/>
      <c r="Y339" s="315"/>
      <c r="Z339" s="246"/>
      <c r="AA339" s="246"/>
      <c r="AB339" s="246"/>
      <c r="AC339" s="246"/>
      <c r="AD339" s="316"/>
      <c r="AG339" s="5">
        <f t="shared" si="6"/>
        <v>0</v>
      </c>
      <c r="AH339" s="5">
        <f t="shared" si="7"/>
        <v>0</v>
      </c>
      <c r="AI339">
        <f t="shared" si="8"/>
        <v>0</v>
      </c>
      <c r="AJ339">
        <f t="shared" si="9"/>
        <v>0</v>
      </c>
      <c r="AK339" s="103">
        <f t="shared" si="10"/>
        <v>0</v>
      </c>
      <c r="AL339" s="104">
        <f>IF(AJ350=AH350, 0,  IF(OR(AND(AI339=0, AJ339&gt;0),AND(AI339="NS", AK339&gt;0), AND(AI339="NS", AJ339=0, AK339=0)), 1, IF(OR(AND(AI339&gt;0, AJ339=2), AND(AI339="NS", AJ339=2), AND(AI339="NS", AK339=0, AJ339&gt;0), AI339=AK339), 0, 1)))</f>
        <v>0</v>
      </c>
      <c r="AP339" s="127">
        <f t="shared" si="11"/>
        <v>0</v>
      </c>
      <c r="AQ339" s="127">
        <f t="shared" si="12"/>
        <v>0</v>
      </c>
      <c r="AR339" s="127">
        <f t="shared" si="13"/>
        <v>0</v>
      </c>
      <c r="AS339" s="126">
        <f>IF(AJ350=AH350,0,
IF(OR(AND(AM335="NS",AP339&lt;&gt;"NA",OR(AP339="NS",AP339=0)),AND(AM335="NA",AP339&lt;&gt;"NS",OR(AP339="NA",AP339=0))),0,
IF(OR(AND(AM335&lt;&gt;"NS",AM335&lt;&gt;"NA",AP339&lt;&gt;"NS",AP339&lt;&gt;"NA",AP339&gt;AM335),
AND(AP339&gt;0,OR(AM335="NS",AM335="NA")),
AND(AM335&lt;&gt;"NS",AM335&lt;&gt;"NA",AM335&gt;=0,AP339="NA"),
AND(AM335&lt;&gt;"NS",AM335&lt;&gt;"NA",AM335=0,AP339="NS")),1,0)))</f>
        <v>0</v>
      </c>
      <c r="AT339" s="126">
        <f>IF(AJ350=AH350,0,
IF(OR(AND(AN335="NS",AQ339&lt;&gt;"NA",OR(AQ339="NS",AQ339=0)),AND(AN335="NA",AQ339&lt;&gt;"NS",OR(AQ339="NA",AQ339=0))),0,
IF(OR(AND(AN335&lt;&gt;"NS",AN335&lt;&gt;"NA",AQ339&lt;&gt;"NS",AQ339&lt;&gt;"NA",AQ339&gt;AN335),
AND(AQ339&gt;0,OR(AN335="NS",AN335="NA")),
AND(AN335&lt;&gt;"NS",AN335&lt;&gt;"NA",AN335&gt;=0,AQ339="NA"),
AND(AN335&lt;&gt;"NS",AN335&lt;&gt;"NA",AN335=0,AQ339="NS")),1,0)))</f>
        <v>0</v>
      </c>
      <c r="AU339" s="126">
        <f>IF(AJ350=AH350,0,
IF(OR(AND(AO335="NS",AR339&lt;&gt;"NA",OR(AR339="NS",AR339=0)),AND(AO335="NA",AR339&lt;&gt;"NS",OR(AR339="NA",AR339=0))),0,
IF(OR(AND(AO335&lt;&gt;"NS",AO335&lt;&gt;"NA",AR339&lt;&gt;"NS",AR339&lt;&gt;"NA",AR339&gt;AO335),
AND(AR339&gt;0,OR(AO335="NS",AO335="NA")),
AND(AO335&lt;&gt;"NS",AO335&lt;&gt;"NA",AO335&gt;=0,AR339="NA"),
AND(AO335&lt;&gt;"NS",AO335&lt;&gt;"NA",AO335=0,AR339="NS")),1,0)))</f>
        <v>0</v>
      </c>
      <c r="AW339" s="5">
        <v>8.14</v>
      </c>
      <c r="AX339" s="127">
        <f>M341</f>
        <v>0</v>
      </c>
      <c r="AY339" s="127">
        <f>S341</f>
        <v>0</v>
      </c>
      <c r="AZ339" s="127">
        <f>Y341</f>
        <v>0</v>
      </c>
    </row>
    <row r="340" spans="1:52" ht="15" customHeight="1">
      <c r="A340" s="123"/>
      <c r="B340" s="66"/>
      <c r="C340" s="129" t="s">
        <v>71</v>
      </c>
      <c r="D340" s="336" t="s">
        <v>193</v>
      </c>
      <c r="E340" s="337"/>
      <c r="F340" s="337"/>
      <c r="G340" s="337"/>
      <c r="H340" s="337"/>
      <c r="I340" s="337"/>
      <c r="J340" s="337"/>
      <c r="K340" s="337"/>
      <c r="L340" s="338"/>
      <c r="M340" s="315"/>
      <c r="N340" s="246"/>
      <c r="O340" s="246"/>
      <c r="P340" s="246"/>
      <c r="Q340" s="246"/>
      <c r="R340" s="316"/>
      <c r="S340" s="315"/>
      <c r="T340" s="246"/>
      <c r="U340" s="246"/>
      <c r="V340" s="246"/>
      <c r="W340" s="246"/>
      <c r="X340" s="316"/>
      <c r="Y340" s="315"/>
      <c r="Z340" s="246"/>
      <c r="AA340" s="246"/>
      <c r="AB340" s="246"/>
      <c r="AC340" s="246"/>
      <c r="AD340" s="316"/>
      <c r="AG340" s="5">
        <f t="shared" si="6"/>
        <v>0</v>
      </c>
      <c r="AH340" s="5">
        <f t="shared" si="7"/>
        <v>0</v>
      </c>
      <c r="AI340">
        <f t="shared" si="8"/>
        <v>0</v>
      </c>
      <c r="AJ340">
        <f t="shared" si="9"/>
        <v>0</v>
      </c>
      <c r="AK340" s="103">
        <f t="shared" si="10"/>
        <v>0</v>
      </c>
      <c r="AL340" s="104">
        <f>IF(AJ350=AH350, 0,  IF(OR(AND(AI340=0, AJ340&gt;0),AND(AI340="NS", AK340&gt;0), AND(AI340="NS", AJ340=0, AK340=0)), 1, IF(OR(AND(AI340&gt;0, AJ340=2), AND(AI340="NS", AJ340=2), AND(AI340="NS", AK340=0, AJ340&gt;0), AI340=AK340), 0, 1)))</f>
        <v>0</v>
      </c>
      <c r="AP340" s="127">
        <f t="shared" si="11"/>
        <v>0</v>
      </c>
      <c r="AQ340" s="127">
        <f t="shared" si="12"/>
        <v>0</v>
      </c>
      <c r="AR340" s="127">
        <f>Y340</f>
        <v>0</v>
      </c>
      <c r="AS340" s="126">
        <f>IF(AJ350=AH350,0,
IF(OR(AND(AM335="NS",AP340&lt;&gt;"NA",OR(AP340="NS",AP340=0)),AND(AM335="NA",AP340&lt;&gt;"NS",OR(AP340="NA",AP340=0))),0,
IF(OR(AND(AM335&lt;&gt;"NS",AM335&lt;&gt;"NA",AP340&lt;&gt;"NS",AP340&lt;&gt;"NA",AP340&gt;AM335),
AND(AP340&gt;0,OR(AM335="NS",AM335="NA")),
AND(AM335&lt;&gt;"NS",AM335&lt;&gt;"NA",AM335&gt;=0,AP340="NA"),
AND(AM335&lt;&gt;"NS",AM335&lt;&gt;"NA",AM335=0,AP340="NS")),1,0)))</f>
        <v>0</v>
      </c>
      <c r="AT340" s="126">
        <f>IF(AJ350=AH350,0,
IF(OR(AND(AN335="NS",AQ340&lt;&gt;"NA",OR(AQ340="NS",AQ340=0)),AND(AN335="NA",AQ340&lt;&gt;"NS",OR(AQ340="NA",AQ340=0))),0,
IF(OR(AND(AN335&lt;&gt;"NS",AN335&lt;&gt;"NA",AQ340&lt;&gt;"NS",AQ340&lt;&gt;"NA",AQ340&gt;AN335),
AND(AQ340&gt;0,OR(AN335="NS",AN335="NA")),
AND(AN335&lt;&gt;"NS",AN335&lt;&gt;"NA",AN335&gt;=0,AQ340="NA"),
AND(AN335&lt;&gt;"NS",AN335&lt;&gt;"NA",AN335=0,AQ340="NS")),1,0)))</f>
        <v>0</v>
      </c>
      <c r="AU340" s="126">
        <f>IF(AJ350=AH350,0,
IF(OR(AND(AO335="NS",AR340&lt;&gt;"NA",OR(AR340="NS",AR340=0)),AND(AO335="NA",AR340&lt;&gt;"NS",OR(AR340="NA",AR340=0))),0,
IF(OR(AND(AO335&lt;&gt;"NS",AO335&lt;&gt;"NA",AR340&lt;&gt;"NS",AR340&lt;&gt;"NA",AR340&gt;AO335),
AND(AR340&gt;0,OR(AO335="NS",AO335="NA")),
AND(AO335&lt;&gt;"NS",AO335&lt;&gt;"NA",AO335&gt;=0,AR340="NA"),
AND(AO335&lt;&gt;"NS",AO335&lt;&gt;"NA",AO335=0,AR340="NS")),1,0)))</f>
        <v>0</v>
      </c>
      <c r="AW340" s="5" t="s">
        <v>5640</v>
      </c>
      <c r="AX340" s="126">
        <f>IF(AJ350=AH350,0,
IF(OR(AND(AX339="NS",AX338="NS"),AND(AX339="NA",AX338="NA"),AND(AX338&lt;&gt;"NS",AX338&lt;&gt;"NA",AX339&lt;&gt;"NS",AX339&lt;&gt;"NA",AX338&lt;=AX339),AND(AX338&lt;&gt;"NS",AX338&lt;&gt;"NA",AX338&gt;0,AX339="NS")),0,
1))</f>
        <v>0</v>
      </c>
      <c r="AY340" s="126">
        <f>IF(AJ350=AH350,0,
IF(OR(AND(AY339="NS",AY338="NS"),AND(AY339="NA",AY338="NA"),AND(AY338&lt;&gt;"NS",AY338&lt;&gt;"NA",AY339&lt;&gt;"NS",AY339&lt;&gt;"NA",AY338&lt;=AY339),AND(AY338&lt;&gt;"NS",AY338&lt;&gt;"NA",AY338&gt;0,AY339="NS")),0,
1))</f>
        <v>0</v>
      </c>
      <c r="AZ340" s="126">
        <f>IF(AJ350=AH350,0,
IF(OR(AND(AZ339="NS",AZ338="NS"),AND(AZ339="NA",AZ338="NA"),AND(AZ338&lt;&gt;"NS",AZ338&lt;&gt;"NA",AZ339&lt;&gt;"NS",AZ339&lt;&gt;"NA",AZ338&lt;=AZ339),AND(AZ338&lt;&gt;"NS",AZ338&lt;&gt;"NA",AZ338&gt;0,AZ339="NS")),0,
1))</f>
        <v>0</v>
      </c>
    </row>
    <row r="341" spans="1:52" ht="15" customHeight="1">
      <c r="A341" s="123"/>
      <c r="B341" s="66"/>
      <c r="C341" s="26"/>
      <c r="D341" s="26"/>
      <c r="E341" s="26"/>
      <c r="F341" s="26"/>
      <c r="G341" s="26"/>
      <c r="H341" s="26"/>
      <c r="I341" s="26"/>
      <c r="J341" s="26"/>
      <c r="K341" s="73"/>
      <c r="L341" s="106" t="s">
        <v>116</v>
      </c>
      <c r="M341" s="249">
        <f>IF(AND(SUM(M335:R340)=0,COUNTIF(M335:R340,"NS")&gt;0),"NS",
IF(AND(SUM(M335:R340)=0,COUNTIF(M335:R340,0)&gt;0),0,
IF(AND(SUM(M335:R340)=0,COUNTIF(M335:R340,"NA")&gt;0),"NA",
SUM(M335:R340))))</f>
        <v>0</v>
      </c>
      <c r="N341" s="250"/>
      <c r="O341" s="250"/>
      <c r="P341" s="250"/>
      <c r="Q341" s="250"/>
      <c r="R341" s="251"/>
      <c r="S341" s="249">
        <f>IF(AND(SUM(S335:X340)=0,COUNTIF(S335:X340,"NS")&gt;0),"NS",
IF(AND(SUM(S335:X340)=0,COUNTIF(S335:X340,0)&gt;0),0,
IF(AND(SUM(S335:X340)=0,COUNTIF(S335:X340,"NA")&gt;0),"NA",
SUM(S335:X340))))</f>
        <v>0</v>
      </c>
      <c r="T341" s="250"/>
      <c r="U341" s="250"/>
      <c r="V341" s="250"/>
      <c r="W341" s="250"/>
      <c r="X341" s="251"/>
      <c r="Y341" s="249">
        <f>IF(AND(SUM(Y335:AD340)=0,COUNTIF(Y335:AD340,"NS")&gt;0),"NS",
IF(AND(SUM(Y335:AD340)=0,COUNTIF(Y335:AD340,0)&gt;0),0,
IF(AND(SUM(Y335:AD340)=0,COUNTIF(Y335:AD340,"NA")&gt;0),"NA",
SUM(Y335:AD340))))</f>
        <v>0</v>
      </c>
      <c r="Z341" s="250"/>
      <c r="AA341" s="250"/>
      <c r="AB341" s="250"/>
      <c r="AC341" s="250"/>
      <c r="AD341" s="251"/>
      <c r="AL341" s="60">
        <f>SUM(AL335:AL340)</f>
        <v>0</v>
      </c>
      <c r="AS341" s="60">
        <f>SUM(AS335:AU340)</f>
        <v>0</v>
      </c>
      <c r="AX341" s="60">
        <f>SUM(AX340:AZ340)</f>
        <v>0</v>
      </c>
    </row>
    <row r="342" spans="1:52" ht="15" customHeight="1">
      <c r="A342" s="123"/>
      <c r="B342" s="66"/>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row>
    <row r="343" spans="1:52" ht="24" customHeight="1">
      <c r="A343" s="123"/>
      <c r="B343" s="66"/>
      <c r="C343" s="294" t="s">
        <v>117</v>
      </c>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row>
    <row r="344" spans="1:52" ht="60" customHeight="1">
      <c r="A344" s="123"/>
      <c r="B344" s="66"/>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row>
    <row r="345" spans="1:52" ht="15" customHeight="1">
      <c r="A345" s="61"/>
      <c r="B345" s="309" t="str">
        <f>IF(OR(AH345=0,AND(AH345&gt;0,C344&lt;&gt;"")),"","Si registró NS favor de emitir un comentario que explique su uso en la casilla al final de la pregunta")</f>
        <v/>
      </c>
      <c r="C345" s="309"/>
      <c r="D345" s="309"/>
      <c r="E345" s="309"/>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73"/>
      <c r="AF345" s="77"/>
      <c r="AG345" t="s">
        <v>5627</v>
      </c>
      <c r="AH345">
        <f>COUNTIF(M335:AD340,"NS")</f>
        <v>0</v>
      </c>
      <c r="AI345"/>
      <c r="AJ345"/>
    </row>
    <row r="346" spans="1:52" ht="15" customHeight="1">
      <c r="A346" s="61"/>
      <c r="B346" s="309" t="str">
        <f>IF(AL341=0,"","Error: verificar sumas")</f>
        <v/>
      </c>
      <c r="C346" s="309"/>
      <c r="D346" s="309"/>
      <c r="E346" s="309"/>
      <c r="F346" s="309"/>
      <c r="G346" s="309"/>
      <c r="H346" s="309"/>
      <c r="I346" s="309"/>
      <c r="J346" s="309"/>
      <c r="K346" s="309"/>
      <c r="L346" s="309"/>
      <c r="M346" s="309"/>
      <c r="N346" s="309"/>
      <c r="O346" s="309"/>
      <c r="P346" s="309"/>
      <c r="Q346" s="309"/>
      <c r="R346" s="309"/>
      <c r="S346" s="309"/>
      <c r="T346" s="309"/>
      <c r="U346" s="309"/>
      <c r="V346" s="309"/>
      <c r="W346" s="309"/>
      <c r="X346" s="309"/>
      <c r="Y346" s="309"/>
      <c r="Z346" s="309"/>
      <c r="AA346" s="309"/>
      <c r="AB346" s="309"/>
      <c r="AC346" s="309"/>
      <c r="AD346" s="309"/>
      <c r="AE346" s="73"/>
      <c r="AF346" s="77"/>
      <c r="AG346"/>
      <c r="AH346"/>
      <c r="AI346"/>
      <c r="AJ346"/>
    </row>
    <row r="347" spans="1:52" ht="15" customHeight="1">
      <c r="A347" s="61"/>
      <c r="B347" s="309" t="str">
        <f>IF(AX341=0,"","Error: verificar la consistencia con la pregunta 8.13 de acuerdo con la segunda instrucción")</f>
        <v/>
      </c>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c r="Z347" s="309"/>
      <c r="AA347" s="309"/>
      <c r="AB347" s="309"/>
      <c r="AC347" s="309"/>
      <c r="AD347" s="309"/>
      <c r="AE347" s="73"/>
      <c r="AF347" s="77"/>
      <c r="AG347"/>
      <c r="AH347"/>
      <c r="AI347"/>
      <c r="AJ347"/>
    </row>
    <row r="348" spans="1:52" ht="15" customHeight="1">
      <c r="A348" s="61"/>
      <c r="B348" s="309" t="str">
        <f>IF(AS341=0,"","Error: verificar la consistencia con la pregunta 8.13 de acuerdo con la tercera instrucción")</f>
        <v/>
      </c>
      <c r="C348" s="309"/>
      <c r="D348" s="309"/>
      <c r="E348" s="309"/>
      <c r="F348" s="309"/>
      <c r="G348" s="309"/>
      <c r="H348" s="309"/>
      <c r="I348" s="309"/>
      <c r="J348" s="309"/>
      <c r="K348" s="309"/>
      <c r="L348" s="309"/>
      <c r="M348" s="309"/>
      <c r="N348" s="309"/>
      <c r="O348" s="309"/>
      <c r="P348" s="309"/>
      <c r="Q348" s="309"/>
      <c r="R348" s="309"/>
      <c r="S348" s="309"/>
      <c r="T348" s="309"/>
      <c r="U348" s="309"/>
      <c r="V348" s="309"/>
      <c r="W348" s="309"/>
      <c r="X348" s="309"/>
      <c r="Y348" s="309"/>
      <c r="Z348" s="309"/>
      <c r="AA348" s="309"/>
      <c r="AB348" s="309"/>
      <c r="AC348" s="309"/>
      <c r="AD348" s="309"/>
      <c r="AE348" s="73"/>
      <c r="AF348" s="77"/>
      <c r="AG348"/>
      <c r="AH348"/>
      <c r="AI348"/>
      <c r="AJ348"/>
    </row>
    <row r="349" spans="1:52" ht="15" customHeight="1">
      <c r="A349" s="61"/>
      <c r="B349" s="309"/>
      <c r="C349" s="309"/>
      <c r="D349" s="309"/>
      <c r="E349" s="309"/>
      <c r="F349" s="309"/>
      <c r="G349" s="309"/>
      <c r="H349" s="309"/>
      <c r="I349" s="309"/>
      <c r="J349" s="309"/>
      <c r="K349" s="309"/>
      <c r="L349" s="309"/>
      <c r="M349" s="309"/>
      <c r="N349" s="309"/>
      <c r="O349" s="309"/>
      <c r="P349" s="309"/>
      <c r="Q349" s="309"/>
      <c r="R349" s="309"/>
      <c r="S349" s="309"/>
      <c r="T349" s="309"/>
      <c r="U349" s="309"/>
      <c r="V349" s="309"/>
      <c r="W349" s="309"/>
      <c r="X349" s="309"/>
      <c r="Y349" s="309"/>
      <c r="Z349" s="309"/>
      <c r="AA349" s="309"/>
      <c r="AB349" s="309"/>
      <c r="AC349" s="309"/>
      <c r="AD349" s="309"/>
      <c r="AE349" s="73"/>
      <c r="AF349" s="77"/>
      <c r="AG349"/>
      <c r="AH349" t="s">
        <v>5621</v>
      </c>
      <c r="AI349" t="s">
        <v>5622</v>
      </c>
      <c r="AJ349" t="s">
        <v>5623</v>
      </c>
      <c r="AK349" s="5" t="s">
        <v>5624</v>
      </c>
    </row>
    <row r="350" spans="1:52" ht="15" customHeight="1">
      <c r="A350" s="61"/>
      <c r="B350" s="277" t="str">
        <f>IF(AK350=0,"","Error: debe completar toda la información en las celdas requeridas")</f>
        <v/>
      </c>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7"/>
      <c r="AD350" s="277"/>
      <c r="AE350" s="73"/>
      <c r="AF350" s="77"/>
      <c r="AG350"/>
      <c r="AH350">
        <v>108</v>
      </c>
      <c r="AI350"/>
      <c r="AJ350">
        <f>COUNTBLANK(M335:AD340)</f>
        <v>108</v>
      </c>
      <c r="AK350" s="5">
        <f>SUM(AH335:AH340)</f>
        <v>0</v>
      </c>
    </row>
    <row r="351" spans="1:52" ht="24" customHeight="1">
      <c r="A351" s="71" t="s">
        <v>571</v>
      </c>
      <c r="B351" s="373" t="s">
        <v>423</v>
      </c>
      <c r="C351" s="373" t="s">
        <v>190</v>
      </c>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row>
    <row r="352" spans="1:52" ht="36" customHeight="1">
      <c r="A352" s="123"/>
      <c r="B352" s="66"/>
      <c r="C352" s="294" t="s">
        <v>572</v>
      </c>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G352" s="5">
        <f>IF(OR(S295&gt;1,M335="NS",M335=0),1,0)</f>
        <v>1</v>
      </c>
    </row>
    <row r="353" spans="1:52" ht="36" customHeight="1">
      <c r="A353" s="123"/>
      <c r="B353" s="66"/>
      <c r="C353" s="294" t="s">
        <v>424</v>
      </c>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row>
    <row r="354" spans="1:52" s="73" customFormat="1" ht="36" customHeight="1">
      <c r="A354" s="124"/>
      <c r="B354" s="66"/>
      <c r="C354" s="294" t="s">
        <v>425</v>
      </c>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F354" s="74"/>
    </row>
    <row r="355" spans="1:52" s="73" customFormat="1" ht="24" customHeight="1">
      <c r="A355" s="124"/>
      <c r="B355" s="66"/>
      <c r="C355" s="294" t="s">
        <v>426</v>
      </c>
      <c r="D355" s="294"/>
      <c r="E355" s="294"/>
      <c r="F355" s="294"/>
      <c r="G355" s="294"/>
      <c r="H355" s="294"/>
      <c r="I355" s="294"/>
      <c r="J355" s="294"/>
      <c r="K355" s="294"/>
      <c r="L355" s="294"/>
      <c r="M355" s="294"/>
      <c r="N355" s="294"/>
      <c r="O355" s="294"/>
      <c r="P355" s="294"/>
      <c r="Q355" s="294"/>
      <c r="R355" s="294"/>
      <c r="S355" s="294"/>
      <c r="T355" s="294"/>
      <c r="U355" s="294"/>
      <c r="V355" s="294"/>
      <c r="W355" s="294"/>
      <c r="X355" s="294"/>
      <c r="Y355" s="294"/>
      <c r="Z355" s="294"/>
      <c r="AA355" s="294"/>
      <c r="AB355" s="294"/>
      <c r="AC355" s="294"/>
      <c r="AD355" s="294"/>
      <c r="AF355" s="74"/>
    </row>
    <row r="356" spans="1:52" ht="15" customHeight="1">
      <c r="A356" s="123"/>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row>
    <row r="357" spans="1:52" ht="24" customHeight="1">
      <c r="A357" s="123"/>
      <c r="B357" s="66"/>
      <c r="C357" s="344" t="s">
        <v>194</v>
      </c>
      <c r="D357" s="345"/>
      <c r="E357" s="345"/>
      <c r="F357" s="345"/>
      <c r="G357" s="345"/>
      <c r="H357" s="345"/>
      <c r="I357" s="345"/>
      <c r="J357" s="345"/>
      <c r="K357" s="345"/>
      <c r="L357" s="346"/>
      <c r="M357" s="252" t="s">
        <v>195</v>
      </c>
      <c r="N357" s="252"/>
      <c r="O357" s="252"/>
      <c r="P357" s="252"/>
      <c r="Q357" s="252"/>
      <c r="R357" s="252"/>
      <c r="S357" s="252"/>
      <c r="T357" s="252"/>
      <c r="U357" s="252"/>
      <c r="V357" s="252"/>
      <c r="W357" s="252"/>
      <c r="X357" s="252"/>
      <c r="Y357" s="252"/>
      <c r="Z357" s="252"/>
      <c r="AA357" s="252"/>
      <c r="AB357" s="252"/>
      <c r="AC357" s="252"/>
      <c r="AD357" s="252"/>
      <c r="AM357" s="406" t="s">
        <v>5638</v>
      </c>
      <c r="AN357" s="406"/>
      <c r="AO357" s="406"/>
      <c r="AP357" s="406" t="s">
        <v>5642</v>
      </c>
      <c r="AQ357" s="406"/>
      <c r="AR357" s="406"/>
      <c r="AS357" s="406" t="s">
        <v>5631</v>
      </c>
      <c r="AT357" s="406"/>
      <c r="AU357" s="406"/>
    </row>
    <row r="358" spans="1:52" ht="15" customHeight="1">
      <c r="A358" s="123"/>
      <c r="B358" s="66"/>
      <c r="C358" s="347"/>
      <c r="D358" s="348"/>
      <c r="E358" s="348"/>
      <c r="F358" s="348"/>
      <c r="G358" s="348"/>
      <c r="H358" s="348"/>
      <c r="I358" s="348"/>
      <c r="J358" s="348"/>
      <c r="K358" s="348"/>
      <c r="L358" s="349"/>
      <c r="M358" s="350" t="s">
        <v>112</v>
      </c>
      <c r="N358" s="351"/>
      <c r="O358" s="351"/>
      <c r="P358" s="351"/>
      <c r="Q358" s="351"/>
      <c r="R358" s="351"/>
      <c r="S358" s="352" t="s">
        <v>113</v>
      </c>
      <c r="T358" s="353"/>
      <c r="U358" s="353"/>
      <c r="V358" s="353"/>
      <c r="W358" s="353"/>
      <c r="X358" s="353"/>
      <c r="Y358" s="352" t="s">
        <v>114</v>
      </c>
      <c r="Z358" s="353"/>
      <c r="AA358" s="353"/>
      <c r="AB358" s="353"/>
      <c r="AC358" s="353"/>
      <c r="AD358" s="353"/>
      <c r="AG358" t="s">
        <v>5626</v>
      </c>
      <c r="AH358" t="s">
        <v>5627</v>
      </c>
      <c r="AI358" t="s">
        <v>5628</v>
      </c>
      <c r="AJ358" t="s">
        <v>5629</v>
      </c>
      <c r="AK358"/>
      <c r="AL358"/>
      <c r="AM358" s="125" t="s">
        <v>5634</v>
      </c>
      <c r="AN358" s="125" t="s">
        <v>5635</v>
      </c>
      <c r="AO358" s="125" t="s">
        <v>5636</v>
      </c>
      <c r="AP358" s="125" t="s">
        <v>5634</v>
      </c>
      <c r="AQ358" s="125" t="s">
        <v>5635</v>
      </c>
      <c r="AR358" s="125" t="s">
        <v>5636</v>
      </c>
      <c r="AS358" s="125" t="s">
        <v>5634</v>
      </c>
      <c r="AT358" s="125" t="s">
        <v>5635</v>
      </c>
      <c r="AU358" s="125" t="s">
        <v>5636</v>
      </c>
    </row>
    <row r="359" spans="1:52" ht="15" customHeight="1">
      <c r="A359" s="123"/>
      <c r="B359" s="66"/>
      <c r="C359" s="102" t="s">
        <v>66</v>
      </c>
      <c r="D359" s="336" t="s">
        <v>196</v>
      </c>
      <c r="E359" s="337"/>
      <c r="F359" s="337"/>
      <c r="G359" s="337"/>
      <c r="H359" s="337"/>
      <c r="I359" s="337"/>
      <c r="J359" s="337"/>
      <c r="K359" s="337"/>
      <c r="L359" s="338"/>
      <c r="M359" s="315"/>
      <c r="N359" s="246"/>
      <c r="O359" s="246"/>
      <c r="P359" s="246"/>
      <c r="Q359" s="246"/>
      <c r="R359" s="316"/>
      <c r="S359" s="315"/>
      <c r="T359" s="246"/>
      <c r="U359" s="246"/>
      <c r="V359" s="246"/>
      <c r="W359" s="246"/>
      <c r="X359" s="316"/>
      <c r="Y359" s="315"/>
      <c r="Z359" s="246"/>
      <c r="AA359" s="246"/>
      <c r="AB359" s="246"/>
      <c r="AC359" s="246"/>
      <c r="AD359" s="316"/>
      <c r="AG359">
        <f>M359</f>
        <v>0</v>
      </c>
      <c r="AH359">
        <f>COUNTIF(S359:AD359,"NS")</f>
        <v>0</v>
      </c>
      <c r="AI359" s="103">
        <f>SUM(S359:AD359)</f>
        <v>0</v>
      </c>
      <c r="AJ359" s="104">
        <f>IF(AJ377=AH377, 0,  IF(OR(AND(AG359=0, AH359&gt;0),AND(AG359="NS", AI359&gt;0), AND(AG359="NS", AH359=0, AI359=0)), 1, IF(OR(AND(AG359&gt;0, AH359=2), AND(AG359="NS", AH359=2), AND(AG359="NS", AI359=0, AH359&gt;0), AG359=AI359), 0, 1)))</f>
        <v>0</v>
      </c>
      <c r="AK359" s="103"/>
      <c r="AL359"/>
      <c r="AM359" s="126">
        <f>M335</f>
        <v>0</v>
      </c>
      <c r="AN359" s="126">
        <f>S335</f>
        <v>0</v>
      </c>
      <c r="AO359" s="126">
        <f>Y335</f>
        <v>0</v>
      </c>
      <c r="AP359" s="127">
        <f>M359</f>
        <v>0</v>
      </c>
      <c r="AQ359" s="127">
        <f>S359</f>
        <v>0</v>
      </c>
      <c r="AR359" s="127">
        <f>Y359</f>
        <v>0</v>
      </c>
      <c r="AS359" s="126">
        <f>IF(AJ377=AH377,0,
IF(OR(AND(AM359="NS",AP359&lt;&gt;"NA",OR(AP359="NS",AP359=0)),AND(AM359="NA",AP359&lt;&gt;"NS",OR(AP359="NA",AP359=0))),0,
IF(OR(AND(AM359&lt;&gt;"NS",AM359&lt;&gt;"NA",AP359&lt;&gt;"NS",AP359&lt;&gt;"NA",AP359&gt;AM359),
AND(AP359&gt;0,OR(AM359="NS",AM359="NA")),
AND(AM359&lt;&gt;"NS",AM359&lt;&gt;"NA",AM359&gt;=0,AP359="NA"),
AND(AM359&lt;&gt;"NS",AM359&lt;&gt;"NA",AM359=0,AP359="NS")),1,0)))</f>
        <v>0</v>
      </c>
      <c r="AT359" s="126">
        <f>IF(AJ377=AH377,0,
IF(OR(AND(AN359="NS",AQ359&lt;&gt;"NA",OR(AQ359="NS",AQ359=0)),AND(AN359="NA",AQ359&lt;&gt;"NS",OR(AQ359="NA",AQ359=0))),0,
IF(OR(AND(AN359&lt;&gt;"NS",AN359&lt;&gt;"NA",AQ359&lt;&gt;"NS",AQ359&lt;&gt;"NA",AQ359&gt;AN359),
AND(AQ359&gt;0,OR(AN359="NS",AN359="NA")),
AND(AN359&lt;&gt;"NS",AN359&lt;&gt;"NA",AN359&gt;=0,AQ359="NA"),
AND(AN359&lt;&gt;"NS",AN359&lt;&gt;"NA",AN359=0,AQ359="NS")),1,0)))</f>
        <v>0</v>
      </c>
      <c r="AU359" s="126">
        <f>IF(AJ377=AH377,0,
IF(OR(AND(AO359="NS",AR359&lt;&gt;"NA",OR(AR359="NS",AR359=0)),AND(AO359="NA",AR359&lt;&gt;"NS",OR(AR359="NA",AR359=0))),0,
IF(OR(AND(AO359&lt;&gt;"NS",AO359&lt;&gt;"NA",AR359&lt;&gt;"NS",AR359&lt;&gt;"NA",AR359&gt;AO359),
AND(AR359&gt;0,OR(AO359="NS",AO359="NA")),
AND(AO359&lt;&gt;"NS",AO359&lt;&gt;"NA",AO359&gt;=0,AR359="NA"),
AND(AO359&lt;&gt;"NS",AO359&lt;&gt;"NA",AO359=0,AR359="NS")),1,0)))</f>
        <v>0</v>
      </c>
      <c r="AW359" s="408" t="s">
        <v>5641</v>
      </c>
      <c r="AX359" s="408"/>
      <c r="AY359" s="408"/>
      <c r="AZ359" s="408"/>
    </row>
    <row r="360" spans="1:52" ht="15" customHeight="1">
      <c r="A360" s="123"/>
      <c r="B360" s="66"/>
      <c r="C360" s="129" t="s">
        <v>67</v>
      </c>
      <c r="D360" s="336" t="s">
        <v>197</v>
      </c>
      <c r="E360" s="337"/>
      <c r="F360" s="337"/>
      <c r="G360" s="337"/>
      <c r="H360" s="337"/>
      <c r="I360" s="337"/>
      <c r="J360" s="337"/>
      <c r="K360" s="337"/>
      <c r="L360" s="338"/>
      <c r="M360" s="315"/>
      <c r="N360" s="246"/>
      <c r="O360" s="246"/>
      <c r="P360" s="246"/>
      <c r="Q360" s="246"/>
      <c r="R360" s="316"/>
      <c r="S360" s="315"/>
      <c r="T360" s="246"/>
      <c r="U360" s="246"/>
      <c r="V360" s="246"/>
      <c r="W360" s="246"/>
      <c r="X360" s="316"/>
      <c r="Y360" s="315"/>
      <c r="Z360" s="246"/>
      <c r="AA360" s="246"/>
      <c r="AB360" s="246"/>
      <c r="AC360" s="246"/>
      <c r="AD360" s="316"/>
      <c r="AG360">
        <f t="shared" ref="AG360:AG364" si="14">M360</f>
        <v>0</v>
      </c>
      <c r="AH360">
        <f t="shared" ref="AH360:AH365" si="15">COUNTIF(S360:AD360,"NS")</f>
        <v>0</v>
      </c>
      <c r="AI360" s="103">
        <f t="shared" ref="AI360:AI364" si="16">SUM(S360:AD360)</f>
        <v>0</v>
      </c>
      <c r="AJ360" s="104">
        <f>IF(AJ377=AH377, 0,  IF(OR(AND(AG360=0, AH360&gt;0),AND(AG360="NS", AI360&gt;0), AND(AG360="NS", AH360=0, AI360=0)), 1, IF(OR(AND(AG360&gt;0, AH360=2), AND(AG360="NS", AH360=2), AND(AG360="NS", AI360=0, AH360&gt;0), AG360=AI360), 0, 1)))</f>
        <v>0</v>
      </c>
      <c r="AK360" s="103"/>
      <c r="AL360"/>
      <c r="AM360" s="126"/>
      <c r="AN360" s="126"/>
      <c r="AO360" s="126"/>
      <c r="AP360" s="127">
        <f t="shared" ref="AP360:AP363" si="17">M360</f>
        <v>0</v>
      </c>
      <c r="AQ360" s="127">
        <f t="shared" ref="AQ360:AQ364" si="18">S360</f>
        <v>0</v>
      </c>
      <c r="AR360" s="127">
        <f t="shared" ref="AR360:AR363" si="19">Y360</f>
        <v>0</v>
      </c>
      <c r="AS360" s="126">
        <f>IF(AJ377=AH377,0,
IF(OR(AND(AM359="NS",AP360&lt;&gt;"NA",OR(AP360="NS",AP360=0)),AND(AM359="NA",AP360&lt;&gt;"NS",OR(AP360="NA",AP360=0))),0,
IF(OR(AND(AM359&lt;&gt;"NS",AM359&lt;&gt;"NA",AP360&lt;&gt;"NS",AP360&lt;&gt;"NA",AP360&gt;AM359),
AND(AP360&gt;0,OR(AM359="NS",AM359="NA")),
AND(AM359&lt;&gt;"NS",AM359&lt;&gt;"NA",AM359&gt;=0,AP360="NA"),
AND(AM359&lt;&gt;"NS",AM359&lt;&gt;"NA",AM359=0,AP360="NS")),1,0)))</f>
        <v>0</v>
      </c>
      <c r="AT360" s="126">
        <f>IF(AJ377=AH377,0,
IF(OR(AND(AN359="NS",AQ360&lt;&gt;"NA",OR(AQ360="NS",AQ360=0)),AND(AN359="NA",AQ360&lt;&gt;"NS",OR(AQ360="NA",AQ360=0))),0,
IF(OR(AND(AN359&lt;&gt;"NS",AN359&lt;&gt;"NA",AQ360&lt;&gt;"NS",AQ360&lt;&gt;"NA",AQ360&gt;AN359),
AND(AQ360&gt;0,OR(AN359="NS",AN359="NA")),
AND(AN359&lt;&gt;"NS",AN359&lt;&gt;"NA",AN359&gt;=0,AQ360="NA"),
AND(AN359&lt;&gt;"NS",AN359&lt;&gt;"NA",AN359=0,AQ360="NS")),1,0)))</f>
        <v>0</v>
      </c>
      <c r="AU360" s="126">
        <f>IF(AJ377=AH377,0,
IF(OR(AND(AO359="NS",AR360&lt;&gt;"NA",OR(AR360="NS",AR360=0)),AND(AO359="NA",AR360&lt;&gt;"NS",OR(AR360="NA",AR360=0))),0,
IF(OR(AND(AO359&lt;&gt;"NS",AO359&lt;&gt;"NA",AR360&lt;&gt;"NS",AR360&lt;&gt;"NA",AR360&gt;AO359),
AND(AR360&gt;0,OR(AO359="NS",AO359="NA")),
AND(AO359&lt;&gt;"NS",AO359&lt;&gt;"NA",AO359&gt;=0,AR360="NA"),
AND(AO359&lt;&gt;"NS",AO359&lt;&gt;"NA",AO359=0,AR360="NS")),1,0)))</f>
        <v>0</v>
      </c>
    </row>
    <row r="361" spans="1:52" ht="15" customHeight="1">
      <c r="A361" s="123"/>
      <c r="B361" s="66"/>
      <c r="C361" s="129" t="s">
        <v>68</v>
      </c>
      <c r="D361" s="336" t="s">
        <v>198</v>
      </c>
      <c r="E361" s="337"/>
      <c r="F361" s="337"/>
      <c r="G361" s="337"/>
      <c r="H361" s="337"/>
      <c r="I361" s="337"/>
      <c r="J361" s="337"/>
      <c r="K361" s="337"/>
      <c r="L361" s="338"/>
      <c r="M361" s="315"/>
      <c r="N361" s="246"/>
      <c r="O361" s="246"/>
      <c r="P361" s="246"/>
      <c r="Q361" s="246"/>
      <c r="R361" s="316"/>
      <c r="S361" s="315"/>
      <c r="T361" s="246"/>
      <c r="U361" s="246"/>
      <c r="V361" s="246"/>
      <c r="W361" s="246"/>
      <c r="X361" s="316"/>
      <c r="Y361" s="315"/>
      <c r="Z361" s="246"/>
      <c r="AA361" s="246"/>
      <c r="AB361" s="246"/>
      <c r="AC361" s="246"/>
      <c r="AD361" s="316"/>
      <c r="AG361">
        <f t="shared" si="14"/>
        <v>0</v>
      </c>
      <c r="AH361">
        <f t="shared" si="15"/>
        <v>0</v>
      </c>
      <c r="AI361" s="103">
        <f t="shared" si="16"/>
        <v>0</v>
      </c>
      <c r="AJ361" s="104">
        <f>IF(AJ377=AH377, 0,  IF(OR(AND(AG361=0, AH361&gt;0),AND(AG361="NS", AI361&gt;0), AND(AG361="NS", AH361=0, AI361=0)), 1, IF(OR(AND(AG361&gt;0, AH361=2), AND(AG361="NS", AH361=2), AND(AG361="NS", AI361=0, AH361&gt;0), AG361=AI361), 0, 1)))</f>
        <v>0</v>
      </c>
      <c r="AM361" s="126"/>
      <c r="AN361" s="126"/>
      <c r="AO361" s="126"/>
      <c r="AP361" s="127">
        <f t="shared" si="17"/>
        <v>0</v>
      </c>
      <c r="AQ361" s="127">
        <f t="shared" si="18"/>
        <v>0</v>
      </c>
      <c r="AR361" s="127">
        <f t="shared" si="19"/>
        <v>0</v>
      </c>
      <c r="AS361" s="126">
        <f>IF(AJ377=AH377,0,
IF(OR(AND(AM359="NS",AP361&lt;&gt;"NA",OR(AP361="NS",AP361=0)),AND(AM359="NA",AP361&lt;&gt;"NS",OR(AP361="NA",AP361=0))),0,
IF(OR(AND(AM359&lt;&gt;"NS",AM359&lt;&gt;"NA",AP361&lt;&gt;"NS",AP361&lt;&gt;"NA",AP361&gt;AM359),
AND(AP361&gt;0,OR(AM359="NS",AM359="NA")),
AND(AM359&lt;&gt;"NS",AM359&lt;&gt;"NA",AM359&gt;=0,AP361="NA"),
AND(AM359&lt;&gt;"NS",AM359&lt;&gt;"NA",AM359=0,AP361="NS")),1,0)))</f>
        <v>0</v>
      </c>
      <c r="AT361" s="126">
        <f>IF(AJ377=AH377,0,
IF(OR(AND(AN359="NS",AQ361&lt;&gt;"NA",OR(AQ361="NS",AQ361=0)),AND(AN359="NA",AQ361&lt;&gt;"NS",OR(AQ361="NA",AQ361=0))),0,
IF(OR(AND(AN359&lt;&gt;"NS",AN359&lt;&gt;"NA",AQ361&lt;&gt;"NS",AQ361&lt;&gt;"NA",AQ361&gt;AN359),
AND(AQ361&gt;0,OR(AN359="NS",AN359="NA")),
AND(AN359&lt;&gt;"NS",AN359&lt;&gt;"NA",AN359&gt;=0,AQ361="NA"),
AND(AN359&lt;&gt;"NS",AN359&lt;&gt;"NA",AN359=0,AQ361="NS")),1,0)))</f>
        <v>0</v>
      </c>
      <c r="AU361" s="126">
        <f>IF(AJ377=AH377,0,
IF(OR(AND(AO359="NS",AR361&lt;&gt;"NA",OR(AR361="NS",AR361=0)),AND(AO359="NA",AR361&lt;&gt;"NS",OR(AR361="NA",AR361=0))),0,
IF(OR(AND(AO359&lt;&gt;"NS",AO359&lt;&gt;"NA",AR361&lt;&gt;"NS",AR361&lt;&gt;"NA",AR361&gt;AO359),
AND(AR361&gt;0,OR(AO359="NS",AO359="NA")),
AND(AO359&lt;&gt;"NS",AO359&lt;&gt;"NA",AO359&gt;=0,AR361="NA"),
AND(AO359&lt;&gt;"NS",AO359&lt;&gt;"NA",AO359=0,AR361="NS")),1,0)))</f>
        <v>0</v>
      </c>
      <c r="AX361" s="125" t="s">
        <v>5634</v>
      </c>
      <c r="AY361" s="125" t="s">
        <v>5635</v>
      </c>
      <c r="AZ361" s="125" t="s">
        <v>5636</v>
      </c>
    </row>
    <row r="362" spans="1:52" ht="15" customHeight="1">
      <c r="A362" s="123"/>
      <c r="B362" s="66"/>
      <c r="C362" s="129" t="s">
        <v>69</v>
      </c>
      <c r="D362" s="336" t="s">
        <v>199</v>
      </c>
      <c r="E362" s="337"/>
      <c r="F362" s="337"/>
      <c r="G362" s="337"/>
      <c r="H362" s="337"/>
      <c r="I362" s="337"/>
      <c r="J362" s="337"/>
      <c r="K362" s="337"/>
      <c r="L362" s="338"/>
      <c r="M362" s="315"/>
      <c r="N362" s="246"/>
      <c r="O362" s="246"/>
      <c r="P362" s="246"/>
      <c r="Q362" s="246"/>
      <c r="R362" s="316"/>
      <c r="S362" s="315"/>
      <c r="T362" s="246"/>
      <c r="U362" s="246"/>
      <c r="V362" s="246"/>
      <c r="W362" s="246"/>
      <c r="X362" s="316"/>
      <c r="Y362" s="315"/>
      <c r="Z362" s="246"/>
      <c r="AA362" s="246"/>
      <c r="AB362" s="246"/>
      <c r="AC362" s="246"/>
      <c r="AD362" s="316"/>
      <c r="AG362">
        <f t="shared" si="14"/>
        <v>0</v>
      </c>
      <c r="AH362">
        <f t="shared" si="15"/>
        <v>0</v>
      </c>
      <c r="AI362" s="103">
        <f t="shared" si="16"/>
        <v>0</v>
      </c>
      <c r="AJ362" s="104">
        <f>IF(AJ377=AH377, 0,  IF(OR(AND(AG362=0, AH362&gt;0),AND(AG362="NS", AI362&gt;0), AND(AG362="NS", AH362=0, AI362=0)), 1, IF(OR(AND(AG362&gt;0, AH362=2), AND(AG362="NS", AH362=2), AND(AG362="NS", AI362=0, AH362&gt;0), AG362=AI362), 0, 1)))</f>
        <v>0</v>
      </c>
      <c r="AM362" s="126"/>
      <c r="AN362" s="126"/>
      <c r="AO362" s="126"/>
      <c r="AP362" s="127">
        <f t="shared" si="17"/>
        <v>0</v>
      </c>
      <c r="AQ362" s="127">
        <f t="shared" si="18"/>
        <v>0</v>
      </c>
      <c r="AR362" s="127">
        <f t="shared" si="19"/>
        <v>0</v>
      </c>
      <c r="AS362" s="126">
        <f>IF(AJ377=AH377,0,
IF(OR(AND(AM359="NS",AP362&lt;&gt;"NA",OR(AP362="NS",AP362=0)),AND(AM359="NA",AP362&lt;&gt;"NS",OR(AP362="NA",AP362=0))),0,
IF(OR(AND(AM359&lt;&gt;"NS",AM359&lt;&gt;"NA",AP362&lt;&gt;"NS",AP362&lt;&gt;"NA",AP362&gt;AM359),
AND(AP362&gt;0,OR(AM359="NS",AM359="NA")),
AND(AM359&lt;&gt;"NS",AM359&lt;&gt;"NA",AM359&gt;=0,AP362="NA"),
AND(AM359&lt;&gt;"NS",AM359&lt;&gt;"NA",AM359=0,AP362="NS")),1,0)))</f>
        <v>0</v>
      </c>
      <c r="AT362" s="126">
        <f>IF(AJ377=AH377,0,
IF(OR(AND(AN359="NS",AQ362&lt;&gt;"NA",OR(AQ362="NS",AQ362=0)),AND(AN359="NA",AQ362&lt;&gt;"NS",OR(AQ362="NA",AQ362=0))),0,
IF(OR(AND(AN359&lt;&gt;"NS",AN359&lt;&gt;"NA",AQ362&lt;&gt;"NS",AQ362&lt;&gt;"NA",AQ362&gt;AN359),
AND(AQ362&gt;0,OR(AN359="NS",AN359="NA")),
AND(AN359&lt;&gt;"NS",AN359&lt;&gt;"NA",AN359&gt;=0,AQ362="NA"),
AND(AN359&lt;&gt;"NS",AN359&lt;&gt;"NA",AN359=0,AQ362="NS")),1,0)))</f>
        <v>0</v>
      </c>
      <c r="AU362" s="126">
        <f>IF(AJ377=AH377,0,
IF(OR(AND(AO359="NS",AR362&lt;&gt;"NA",OR(AR362="NS",AR362=0)),AND(AO359="NA",AR362&lt;&gt;"NS",OR(AR362="NA",AR362=0))),0,
IF(OR(AND(AO359&lt;&gt;"NS",AO359&lt;&gt;"NA",AR362&lt;&gt;"NS",AR362&lt;&gt;"NA",AR362&gt;AO359),
AND(AR362&gt;0,OR(AO359="NS",AO359="NA")),
AND(AO359&lt;&gt;"NS",AO359&lt;&gt;"NA",AO359&gt;=0,AR362="NA"),
AND(AO359&lt;&gt;"NS",AO359&lt;&gt;"NA",AO359=0,AR362="NS")),1,0)))</f>
        <v>0</v>
      </c>
      <c r="AW362" s="5">
        <v>8.1300000000000008</v>
      </c>
      <c r="AX362" s="126">
        <f>AM359</f>
        <v>0</v>
      </c>
      <c r="AY362" s="126">
        <f t="shared" ref="AY362:AZ362" si="20">AN359</f>
        <v>0</v>
      </c>
      <c r="AZ362" s="126">
        <f t="shared" si="20"/>
        <v>0</v>
      </c>
    </row>
    <row r="363" spans="1:52" ht="24" customHeight="1">
      <c r="A363" s="123"/>
      <c r="B363" s="66"/>
      <c r="C363" s="129" t="s">
        <v>70</v>
      </c>
      <c r="D363" s="336" t="s">
        <v>200</v>
      </c>
      <c r="E363" s="337"/>
      <c r="F363" s="337"/>
      <c r="G363" s="337"/>
      <c r="H363" s="337"/>
      <c r="I363" s="337"/>
      <c r="J363" s="337"/>
      <c r="K363" s="337"/>
      <c r="L363" s="338"/>
      <c r="M363" s="315"/>
      <c r="N363" s="246"/>
      <c r="O363" s="246"/>
      <c r="P363" s="246"/>
      <c r="Q363" s="246"/>
      <c r="R363" s="316"/>
      <c r="S363" s="315"/>
      <c r="T363" s="246"/>
      <c r="U363" s="246"/>
      <c r="V363" s="246"/>
      <c r="W363" s="246"/>
      <c r="X363" s="316"/>
      <c r="Y363" s="315"/>
      <c r="Z363" s="246"/>
      <c r="AA363" s="246"/>
      <c r="AB363" s="246"/>
      <c r="AC363" s="246"/>
      <c r="AD363" s="316"/>
      <c r="AG363">
        <f t="shared" si="14"/>
        <v>0</v>
      </c>
      <c r="AH363">
        <f t="shared" si="15"/>
        <v>0</v>
      </c>
      <c r="AI363" s="103">
        <f t="shared" si="16"/>
        <v>0</v>
      </c>
      <c r="AJ363" s="104">
        <f>IF(AJ377=AH377, 0,  IF(OR(AND(AG363=0, AH363&gt;0),AND(AG363="NS", AI363&gt;0), AND(AG363="NS", AH363=0, AI363=0)), 1, IF(OR(AND(AG363&gt;0, AH363=2), AND(AG363="NS", AH363=2), AND(AG363="NS", AI363=0, AH363&gt;0), AG363=AI363), 0, 1)))</f>
        <v>0</v>
      </c>
      <c r="AM363" s="126"/>
      <c r="AN363" s="126"/>
      <c r="AO363" s="126"/>
      <c r="AP363" s="127">
        <f t="shared" si="17"/>
        <v>0</v>
      </c>
      <c r="AQ363" s="127">
        <f t="shared" si="18"/>
        <v>0</v>
      </c>
      <c r="AR363" s="127">
        <f t="shared" si="19"/>
        <v>0</v>
      </c>
      <c r="AS363" s="126">
        <f>IF(AJ377=AH377,0,
IF(OR(AND(AM359="NS",AP363&lt;&gt;"NA",OR(AP363="NS",AP363=0)),AND(AM359="NA",AP363&lt;&gt;"NS",OR(AP363="NA",AP363=0))),0,
IF(OR(AND(AM359&lt;&gt;"NS",AM359&lt;&gt;"NA",AP363&lt;&gt;"NS",AP363&lt;&gt;"NA",AP363&gt;AM359),
AND(AP363&gt;0,OR(AM359="NS",AM359="NA")),
AND(AM359&lt;&gt;"NS",AM359&lt;&gt;"NA",AM359&gt;=0,AP363="NA"),
AND(AM359&lt;&gt;"NS",AM359&lt;&gt;"NA",AM359=0,AP363="NS")),1,0)))</f>
        <v>0</v>
      </c>
      <c r="AT363" s="126">
        <f>IF(AJ377=AH377,0,
IF(OR(AND(AN359="NS",AQ363&lt;&gt;"NA",OR(AQ363="NS",AQ363=0)),AND(AN359="NA",AQ363&lt;&gt;"NS",OR(AQ363="NA",AQ363=0))),0,
IF(OR(AND(AN359&lt;&gt;"NS",AN359&lt;&gt;"NA",AQ363&lt;&gt;"NS",AQ363&lt;&gt;"NA",AQ363&gt;AN359),
AND(AQ363&gt;0,OR(AN359="NS",AN359="NA")),
AND(AN359&lt;&gt;"NS",AN359&lt;&gt;"NA",AN359&gt;=0,AQ363="NA"),
AND(AN359&lt;&gt;"NS",AN359&lt;&gt;"NA",AN359=0,AQ363="NS")),1,0)))</f>
        <v>0</v>
      </c>
      <c r="AU363" s="126">
        <f>IF(AJ377=AH377,0,
IF(OR(AND(AO359="NS",AR363&lt;&gt;"NA",OR(AR363="NS",AR363=0)),AND(AO359="NA",AR363&lt;&gt;"NS",OR(AR363="NA",AR363=0))),0,
IF(OR(AND(AO359&lt;&gt;"NS",AO359&lt;&gt;"NA",AR363&lt;&gt;"NS",AR363&lt;&gt;"NA",AR363&gt;AO359),
AND(AR363&gt;0,OR(AO359="NS",AO359="NA")),
AND(AO359&lt;&gt;"NS",AO359&lt;&gt;"NA",AO359&gt;=0,AR363="NA"),
AND(AO359&lt;&gt;"NS",AO359&lt;&gt;"NA",AO359=0,AR363="NS")),1,0)))</f>
        <v>0</v>
      </c>
      <c r="AW363" s="5">
        <v>8.14</v>
      </c>
      <c r="AX363" s="127">
        <f>M366</f>
        <v>0</v>
      </c>
      <c r="AY363" s="127">
        <f>S366</f>
        <v>0</v>
      </c>
      <c r="AZ363" s="127">
        <f>Y366</f>
        <v>0</v>
      </c>
    </row>
    <row r="364" spans="1:52" ht="24" customHeight="1">
      <c r="A364" s="123"/>
      <c r="B364" s="66"/>
      <c r="C364" s="129" t="s">
        <v>71</v>
      </c>
      <c r="D364" s="336" t="s">
        <v>201</v>
      </c>
      <c r="E364" s="337"/>
      <c r="F364" s="337"/>
      <c r="G364" s="337"/>
      <c r="H364" s="337"/>
      <c r="I364" s="337"/>
      <c r="J364" s="337"/>
      <c r="K364" s="337"/>
      <c r="L364" s="338"/>
      <c r="M364" s="315"/>
      <c r="N364" s="246"/>
      <c r="O364" s="246"/>
      <c r="P364" s="246"/>
      <c r="Q364" s="246"/>
      <c r="R364" s="316"/>
      <c r="S364" s="315"/>
      <c r="T364" s="246"/>
      <c r="U364" s="246"/>
      <c r="V364" s="246"/>
      <c r="W364" s="246"/>
      <c r="X364" s="316"/>
      <c r="Y364" s="315"/>
      <c r="Z364" s="246"/>
      <c r="AA364" s="246"/>
      <c r="AB364" s="246"/>
      <c r="AC364" s="246"/>
      <c r="AD364" s="316"/>
      <c r="AG364">
        <f t="shared" si="14"/>
        <v>0</v>
      </c>
      <c r="AH364">
        <f t="shared" si="15"/>
        <v>0</v>
      </c>
      <c r="AI364" s="103">
        <f t="shared" si="16"/>
        <v>0</v>
      </c>
      <c r="AJ364" s="104">
        <f>IF(AJ377=AH377, 0,  IF(OR(AND(AG364=0, AH364&gt;0),AND(AG364="NS", AI364&gt;0), AND(AG364="NS", AH364=0, AI364=0)), 1, IF(OR(AND(AG364&gt;0, AH364=2), AND(AG364="NS", AH364=2), AND(AG364="NS", AI364=0, AH364&gt;0), AG364=AI364), 0, 1)))</f>
        <v>0</v>
      </c>
      <c r="AM364" s="126"/>
      <c r="AN364" s="126"/>
      <c r="AO364" s="126"/>
      <c r="AP364" s="127">
        <f>M364</f>
        <v>0</v>
      </c>
      <c r="AQ364" s="127">
        <f t="shared" si="18"/>
        <v>0</v>
      </c>
      <c r="AR364" s="127">
        <f>Y364</f>
        <v>0</v>
      </c>
      <c r="AS364" s="126">
        <f>IF(AJ377=AH377,0,
IF(OR(AND(AM359="NS",AP364&lt;&gt;"NA",OR(AP364="NS",AP364=0)),AND(AM359="NA",AP364&lt;&gt;"NS",OR(AP364="NA",AP364=0))),0,
IF(OR(AND(AM359&lt;&gt;"NS",AM359&lt;&gt;"NA",AP364&lt;&gt;"NS",AP364&lt;&gt;"NA",AP364&gt;AM359),
AND(AP364&gt;0,OR(AM359="NS",AM359="NA")),
AND(AM359&lt;&gt;"NS",AM359&lt;&gt;"NA",AM359&gt;=0,AP364="NA"),
AND(AM359&lt;&gt;"NS",AM359&lt;&gt;"NA",AM359=0,AP364="NS")),1,0)))</f>
        <v>0</v>
      </c>
      <c r="AT364" s="126">
        <f>IF(AJ377=AH377,0,
IF(OR(AND(AN359="NS",AQ364&lt;&gt;"NA",OR(AQ364="NS",AQ364=0)),AND(AN359="NA",AQ364&lt;&gt;"NS",OR(AQ364="NA",AQ364=0))),0,
IF(OR(AND(AN359&lt;&gt;"NS",AN359&lt;&gt;"NA",AQ364&lt;&gt;"NS",AQ364&lt;&gt;"NA",AQ364&gt;AN359),
AND(AQ364&gt;0,OR(AN359="NS",AN359="NA")),
AND(AN359&lt;&gt;"NS",AN359&lt;&gt;"NA",AN359&gt;=0,AQ364="NA"),
AND(AN359&lt;&gt;"NS",AN359&lt;&gt;"NA",AN359=0,AQ364="NS")),1,0)))</f>
        <v>0</v>
      </c>
      <c r="AU364" s="126">
        <f>IF(AJ377=AH377,0,
IF(OR(AND(AO359="NS",AR364&lt;&gt;"NA",OR(AR364="NS",AR364=0)),AND(AO359="NA",AR364&lt;&gt;"NS",OR(AR364="NA",AR364=0))),0,
IF(OR(AND(AO359&lt;&gt;"NS",AO359&lt;&gt;"NA",AR364&lt;&gt;"NS",AR364&lt;&gt;"NA",AR364&gt;AO359),
AND(AR364&gt;0,OR(AO359="NS",AO359="NA")),
AND(AO359&lt;&gt;"NS",AO359&lt;&gt;"NA",AO359&gt;=0,AR364="NA"),
AND(AO359&lt;&gt;"NS",AO359&lt;&gt;"NA",AO359=0,AR364="NS")),1,0)))</f>
        <v>0</v>
      </c>
      <c r="AW364" s="5" t="s">
        <v>5640</v>
      </c>
      <c r="AX364" s="126">
        <f>IF(AJ377=AH377,0,
IF(OR(AND(AX363="NS",AX362="NS"),AND(AX363="NA",AX362="NA"),AND(AX362&lt;&gt;"NS",AX362&lt;&gt;"NA",AX363&lt;&gt;"NS",AX363&lt;&gt;"NA",AX362&lt;=AX363),AND(AX362&lt;&gt;"NS",AX362&lt;&gt;"NA",AX362&gt;0,AX363="NS")),0,
1))</f>
        <v>0</v>
      </c>
      <c r="AY364" s="126">
        <f>IF(AJ377=AH377,0,
IF(OR(AND(AY363="NS",AY362="NS"),AND(AY363="NA",AY362="NA"),AND(AY362&lt;&gt;"NS",AY362&lt;&gt;"NA",AY363&lt;&gt;"NS",AY363&lt;&gt;"NA",AY362&lt;=AY363),AND(AY362&lt;&gt;"NS",AY362&lt;&gt;"NA",AY362&gt;0,AY363="NS")),0,
1))</f>
        <v>0</v>
      </c>
      <c r="AZ364" s="126">
        <f>IF(AJ377=AH377,0,
IF(OR(AND(AZ363="NS",AZ362="NS"),AND(AZ363="NA",AZ362="NA"),AND(AZ362&lt;&gt;"NS",AZ362&lt;&gt;"NA",AZ363&lt;&gt;"NS",AZ363&lt;&gt;"NA",AZ362&lt;=AZ363),AND(AZ362&lt;&gt;"NS",AZ362&lt;&gt;"NA",AZ362&gt;0,AZ363="NS")),0,
1))</f>
        <v>0</v>
      </c>
    </row>
    <row r="365" spans="1:52" ht="24" customHeight="1">
      <c r="A365" s="123"/>
      <c r="B365" s="66"/>
      <c r="C365" s="129" t="s">
        <v>72</v>
      </c>
      <c r="D365" s="336" t="s">
        <v>202</v>
      </c>
      <c r="E365" s="337"/>
      <c r="F365" s="337"/>
      <c r="G365" s="337"/>
      <c r="H365" s="337"/>
      <c r="I365" s="337"/>
      <c r="J365" s="337"/>
      <c r="K365" s="337"/>
      <c r="L365" s="338"/>
      <c r="M365" s="315"/>
      <c r="N365" s="246"/>
      <c r="O365" s="246"/>
      <c r="P365" s="246"/>
      <c r="Q365" s="246"/>
      <c r="R365" s="316"/>
      <c r="S365" s="315"/>
      <c r="T365" s="246"/>
      <c r="U365" s="246"/>
      <c r="V365" s="246"/>
      <c r="W365" s="246"/>
      <c r="X365" s="316"/>
      <c r="Y365" s="315"/>
      <c r="Z365" s="246"/>
      <c r="AA365" s="246"/>
      <c r="AB365" s="246"/>
      <c r="AC365" s="246"/>
      <c r="AD365" s="316"/>
      <c r="AG365">
        <f>M365</f>
        <v>0</v>
      </c>
      <c r="AH365">
        <f t="shared" si="15"/>
        <v>0</v>
      </c>
      <c r="AI365" s="103">
        <f>IF(COUNTIF(S365:AD365,"NA")=2,"NA",SUM(S365:AD365))</f>
        <v>0</v>
      </c>
      <c r="AJ365" s="104">
        <f>IF(AJ377=AH377, 0,  IF(OR(AND(AG365=0, AH365&gt;0),AND(AG365="NS", AI365&gt;0), AND(AG365="NS", AH365=0, AI365=0)), 1, IF(OR(AND(AG365&gt;0, AH365=2), AND(AG365="NS", AH365=2), AND(AG365="NS", AI365=0, AH365&gt;0), AG365=AI365), 0, 1)))</f>
        <v>0</v>
      </c>
      <c r="AP365" s="127">
        <f>IF(M365="NA",0,M365)</f>
        <v>0</v>
      </c>
      <c r="AQ365" s="127">
        <f>IF(S365="NA",0,S365)</f>
        <v>0</v>
      </c>
      <c r="AR365" s="127">
        <f>IF(Y365="NA",0,Y365)</f>
        <v>0</v>
      </c>
      <c r="AS365" s="126">
        <f>IF(AJ377=AH377,0,
IF(OR(AND(AM359="NS",AP365&lt;&gt;"NA",OR(AP365="NS",AP365=0)),AND(AM359="NA",AP365&lt;&gt;"NS",OR(AP365="NA",AP365=0))),0,
IF(OR(AND(AM359&lt;&gt;"NS",AM359&lt;&gt;"NA",AP365&lt;&gt;"NS",AP365&lt;&gt;"NA",AP365&gt;AM359),
AND(AP365&gt;0,OR(AM359="NS",AM359="NA")),
AND(AM359&lt;&gt;"NS",AM359&lt;&gt;"NA",AM359&gt;=0,AP365="NA"),
AND(AM359&lt;&gt;"NS",AM359&lt;&gt;"NA",AM359=0,AP365="NS")),1,0)))</f>
        <v>0</v>
      </c>
      <c r="AT365" s="126">
        <f>IF(AJ377=AH377,0,
IF(OR(AND(AN359="NS",AQ365&lt;&gt;"NA",OR(AQ365="NS",AQ365=0)),AND(AN359="NA",AQ365&lt;&gt;"NS",OR(AQ365="NA",AQ365=0))),0,
IF(OR(AND(AN359&lt;&gt;"NS",AN359&lt;&gt;"NA",AQ365&lt;&gt;"NS",AQ365&lt;&gt;"NA",AQ365&gt;AN359),
AND(AQ365&gt;0,OR(AN359="NS",AN359="NA")),
AND(AN359&lt;&gt;"NS",AN359&lt;&gt;"NA",AN359&gt;=0,AQ365="NA"),
AND(AN359&lt;&gt;"NS",AN359&lt;&gt;"NA",AN359=0,AQ365="NS")),1,0)))</f>
        <v>0</v>
      </c>
      <c r="AU365" s="126">
        <f>IF(AJ377=AH377,0,
IF(OR(AND(AO359="NS",AR365&lt;&gt;"NA",OR(AR365="NS",AR365=0)),AND(AO359="NA",AR365&lt;&gt;"NS",OR(AR365="NA",AR365=0))),0,
IF(OR(AND(AO359&lt;&gt;"NS",AO359&lt;&gt;"NA",AR365&lt;&gt;"NS",AR365&lt;&gt;"NA",AR365&gt;AO359),
AND(AR365&gt;0,OR(AO359="NS",AO359="NA")),
AND(AO359&lt;&gt;"NS",AO359&lt;&gt;"NA",AO359&gt;=0,AR365="NA"),
AND(AO359&lt;&gt;"NS",AO359&lt;&gt;"NA",AO359=0,AR365="NS")),1,0)))</f>
        <v>0</v>
      </c>
      <c r="AX365" s="60">
        <f>SUM(AX364:AZ364)</f>
        <v>0</v>
      </c>
    </row>
    <row r="366" spans="1:52" ht="15" customHeight="1">
      <c r="A366" s="123"/>
      <c r="B366" s="66"/>
      <c r="C366" s="26"/>
      <c r="D366" s="26"/>
      <c r="E366" s="26"/>
      <c r="F366" s="26"/>
      <c r="G366" s="26"/>
      <c r="H366" s="26"/>
      <c r="I366" s="26"/>
      <c r="J366" s="26"/>
      <c r="K366" s="26"/>
      <c r="L366" s="118" t="s">
        <v>116</v>
      </c>
      <c r="M366" s="252">
        <f>IF(AND(SUM(M359:R365)=0,COUNTIF(M359:R365,"NS")&gt;0),"NS",
IF(AND(SUM(M359:R365)=0,COUNTIF(M359:R365,0)&gt;0),0,
IF(AND(SUM(M359:R365)=0,COUNTIF(M359:R365,"NA")&gt;0),"NA",
SUM(M359:R365))))</f>
        <v>0</v>
      </c>
      <c r="N366" s="252"/>
      <c r="O366" s="252"/>
      <c r="P366" s="252"/>
      <c r="Q366" s="252"/>
      <c r="R366" s="252"/>
      <c r="S366" s="252">
        <f>IF(AND(SUM(S359:X365)=0,COUNTIF(S359:X365,"NS")&gt;0),"NS",
IF(AND(SUM(S359:X365)=0,COUNTIF(S359:X365,0)&gt;0),0,
IF(AND(SUM(S359:X365)=0,COUNTIF(S359:X365,"NA")&gt;0),"NA",
SUM(S359:X365))))</f>
        <v>0</v>
      </c>
      <c r="T366" s="252"/>
      <c r="U366" s="252"/>
      <c r="V366" s="252"/>
      <c r="W366" s="252"/>
      <c r="X366" s="252"/>
      <c r="Y366" s="252">
        <f>IF(AND(SUM(Y359:AD365)=0,COUNTIF(Y359:AD365,"NS")&gt;0),"NS",
IF(AND(SUM(Y359:AD365)=0,COUNTIF(Y359:AD365,0)&gt;0),0,
IF(AND(SUM(Y359:AD365)=0,COUNTIF(Y359:AD365,"NA")&gt;0),"NA",
SUM(Y359:AD365))))</f>
        <v>0</v>
      </c>
      <c r="Z366" s="252"/>
      <c r="AA366" s="252"/>
      <c r="AB366" s="252"/>
      <c r="AC366" s="252"/>
      <c r="AD366" s="252"/>
      <c r="AJ366" s="60">
        <f>SUM(AJ359:AJ365)</f>
        <v>0</v>
      </c>
      <c r="AS366" s="60">
        <f>SUM(AS359:AU364)</f>
        <v>0</v>
      </c>
    </row>
    <row r="367" spans="1:52" ht="15" customHeight="1">
      <c r="A367" s="123"/>
      <c r="B367" s="66"/>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row>
    <row r="368" spans="1:52" ht="45" customHeight="1">
      <c r="A368" s="123"/>
      <c r="B368" s="66"/>
      <c r="C368" s="323" t="s">
        <v>203</v>
      </c>
      <c r="D368" s="323"/>
      <c r="E368" s="323"/>
      <c r="F368" s="323"/>
      <c r="G368" s="324"/>
      <c r="H368" s="315"/>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316"/>
      <c r="AG368" s="5">
        <f>IF(OR(M365=0,M365="NS",M365="NA"),0,1)</f>
        <v>0</v>
      </c>
    </row>
    <row r="369" spans="1:37" ht="15" customHeight="1">
      <c r="A369" s="123"/>
      <c r="B369" s="66"/>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row>
    <row r="370" spans="1:37" ht="24" customHeight="1">
      <c r="A370" s="123"/>
      <c r="B370" s="66"/>
      <c r="C370" s="294" t="s">
        <v>117</v>
      </c>
      <c r="D370" s="294"/>
      <c r="E370" s="294"/>
      <c r="F370" s="294"/>
      <c r="G370" s="294"/>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row>
    <row r="371" spans="1:37" ht="60" customHeight="1">
      <c r="A371" s="123"/>
      <c r="B371" s="66"/>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row>
    <row r="372" spans="1:37" ht="15" customHeight="1">
      <c r="A372" s="61"/>
      <c r="B372" s="309" t="str">
        <f>IF(OR(AH372=0,AND(AH372&gt;0,C371&lt;&gt;"")),"","Si registró NS favor de emitir un comentario que explique su uso en la casilla al final de la pregunta")</f>
        <v/>
      </c>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73"/>
      <c r="AF372" s="77"/>
      <c r="AG372" t="s">
        <v>5627</v>
      </c>
      <c r="AH372">
        <f>COUNTIF(M359:AD365,"NS")</f>
        <v>0</v>
      </c>
      <c r="AI372"/>
      <c r="AJ372"/>
    </row>
    <row r="373" spans="1:37" ht="15" customHeight="1">
      <c r="A373" s="61"/>
      <c r="B373" s="309" t="str">
        <f>IF(AJ366=0,"","Error: verificar sumas")</f>
        <v/>
      </c>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73"/>
      <c r="AF373" s="77"/>
      <c r="AG373"/>
      <c r="AH373"/>
      <c r="AI373"/>
      <c r="AJ373"/>
    </row>
    <row r="374" spans="1:37" ht="15" customHeight="1">
      <c r="A374" s="61"/>
      <c r="B374" s="309" t="str">
        <f>IF(AX365=0,"","Error: verificar la consistencia con el numeral 1 de la pregunta 8.14, de acuerdo con la segunda instrucción")</f>
        <v/>
      </c>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73"/>
      <c r="AF374" s="77"/>
      <c r="AG374"/>
      <c r="AH374"/>
      <c r="AI374"/>
      <c r="AJ374"/>
    </row>
    <row r="375" spans="1:37" ht="15" customHeight="1">
      <c r="A375" s="61"/>
      <c r="B375" s="309" t="str">
        <f>IF(AS366=0,"","Error: verificar la consistencia con el numeral 1 de la pregunta 8.14, de acuerdo con la tercera instrucción")</f>
        <v/>
      </c>
      <c r="C375" s="309"/>
      <c r="D375" s="309"/>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73"/>
      <c r="AF375" s="77"/>
      <c r="AG375"/>
      <c r="AH375"/>
      <c r="AI375"/>
      <c r="AJ375"/>
    </row>
    <row r="376" spans="1:37" ht="15" customHeight="1">
      <c r="A376" s="61"/>
      <c r="B376" s="309" t="str">
        <f>IF(OR(AND(AG368&gt;0,H368=""),AND(AG368=0,H368&lt;&gt;"")),"Error: especificar el otro tipo de servicio postpenal en caso de registrar cantidades mayores a cero en el numeral 7","")</f>
        <v/>
      </c>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73"/>
      <c r="AF376" s="77"/>
      <c r="AG376"/>
      <c r="AH376" t="s">
        <v>5621</v>
      </c>
      <c r="AI376" t="s">
        <v>5622</v>
      </c>
      <c r="AJ376" t="s">
        <v>5623</v>
      </c>
      <c r="AK376" s="5" t="s">
        <v>5624</v>
      </c>
    </row>
    <row r="377" spans="1:37" ht="15" customHeight="1">
      <c r="A377" s="61"/>
      <c r="B377" s="277" t="str">
        <f>IF(AK377=0,"","Error: debe completar toda la información en las celdas requeridas")</f>
        <v/>
      </c>
      <c r="C377" s="277"/>
      <c r="D377" s="277"/>
      <c r="E377" s="277"/>
      <c r="F377" s="277"/>
      <c r="G377" s="277"/>
      <c r="H377" s="277"/>
      <c r="I377" s="277"/>
      <c r="J377" s="277"/>
      <c r="K377" s="277"/>
      <c r="L377" s="277"/>
      <c r="M377" s="277"/>
      <c r="N377" s="277"/>
      <c r="O377" s="277"/>
      <c r="P377" s="277"/>
      <c r="Q377" s="277"/>
      <c r="R377" s="277"/>
      <c r="S377" s="277"/>
      <c r="T377" s="277"/>
      <c r="U377" s="277"/>
      <c r="V377" s="277"/>
      <c r="W377" s="277"/>
      <c r="X377" s="277"/>
      <c r="Y377" s="277"/>
      <c r="Z377" s="277"/>
      <c r="AA377" s="277"/>
      <c r="AB377" s="277"/>
      <c r="AC377" s="277"/>
      <c r="AD377" s="277"/>
      <c r="AE377" s="73"/>
      <c r="AF377" s="77"/>
      <c r="AG377"/>
      <c r="AH377">
        <v>126</v>
      </c>
      <c r="AI377">
        <v>105</v>
      </c>
      <c r="AJ377">
        <f>COUNTBLANK(M359:AD365)</f>
        <v>126</v>
      </c>
      <c r="AK377" s="5">
        <f>IF(OR(AJ377=AH377,AJ377=AI377),0,1)</f>
        <v>0</v>
      </c>
    </row>
    <row r="378" spans="1:37" ht="24" customHeight="1">
      <c r="A378" s="71" t="s">
        <v>573</v>
      </c>
      <c r="B378" s="331" t="s">
        <v>574</v>
      </c>
      <c r="C378" s="331" t="s">
        <v>190</v>
      </c>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row>
    <row r="379" spans="1:37" ht="36" customHeight="1">
      <c r="A379" s="123"/>
      <c r="B379" s="66"/>
      <c r="C379" s="294" t="s">
        <v>575</v>
      </c>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G379" s="5">
        <f>IF(OR(S296&gt;1,M336="NS",M336=0),1,0)</f>
        <v>1</v>
      </c>
      <c r="AH379" s="5">
        <v>2</v>
      </c>
    </row>
    <row r="380" spans="1:37" s="73" customFormat="1" ht="36" customHeight="1">
      <c r="A380" s="87"/>
      <c r="B380" s="26"/>
      <c r="C380" s="326" t="s">
        <v>428</v>
      </c>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F380" s="74"/>
    </row>
    <row r="381" spans="1:37" s="66" customFormat="1" ht="48" customHeight="1">
      <c r="A381" s="87"/>
      <c r="C381" s="294" t="s">
        <v>429</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F381" s="97"/>
    </row>
    <row r="382" spans="1:37" ht="36" customHeight="1">
      <c r="A382" s="123"/>
      <c r="B382" s="66"/>
      <c r="C382" s="294" t="s">
        <v>576</v>
      </c>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row>
    <row r="383" spans="1:37" s="73" customFormat="1" ht="36" customHeight="1">
      <c r="A383" s="124"/>
      <c r="B383" s="66"/>
      <c r="C383" s="294" t="s">
        <v>577</v>
      </c>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F383" s="74"/>
    </row>
    <row r="384" spans="1:37" ht="24" customHeight="1">
      <c r="A384" s="123"/>
      <c r="B384" s="66"/>
      <c r="C384" s="294" t="s">
        <v>430</v>
      </c>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row>
    <row r="385" spans="1:52" ht="15" customHeight="1">
      <c r="A385" s="123"/>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row>
    <row r="386" spans="1:52" ht="24" customHeight="1">
      <c r="A386" s="123"/>
      <c r="B386" s="66"/>
      <c r="C386" s="344" t="s">
        <v>204</v>
      </c>
      <c r="D386" s="345"/>
      <c r="E386" s="345"/>
      <c r="F386" s="345"/>
      <c r="G386" s="345"/>
      <c r="H386" s="345"/>
      <c r="I386" s="345"/>
      <c r="J386" s="345"/>
      <c r="K386" s="345"/>
      <c r="L386" s="346"/>
      <c r="M386" s="252" t="s">
        <v>205</v>
      </c>
      <c r="N386" s="252"/>
      <c r="O386" s="252"/>
      <c r="P386" s="252"/>
      <c r="Q386" s="252"/>
      <c r="R386" s="252"/>
      <c r="S386" s="252"/>
      <c r="T386" s="252"/>
      <c r="U386" s="252"/>
      <c r="V386" s="252"/>
      <c r="W386" s="252"/>
      <c r="X386" s="252"/>
      <c r="Y386" s="252"/>
      <c r="Z386" s="252"/>
      <c r="AA386" s="252"/>
      <c r="AB386" s="252"/>
      <c r="AC386" s="252"/>
      <c r="AD386" s="252"/>
      <c r="AP386" s="406" t="s">
        <v>5644</v>
      </c>
      <c r="AQ386" s="406"/>
      <c r="AR386" s="406"/>
      <c r="AS386" s="406" t="s">
        <v>5631</v>
      </c>
      <c r="AT386" s="406"/>
      <c r="AU386" s="406"/>
    </row>
    <row r="387" spans="1:52" ht="15" customHeight="1">
      <c r="A387" s="123"/>
      <c r="B387" s="66"/>
      <c r="C387" s="347"/>
      <c r="D387" s="348"/>
      <c r="E387" s="348"/>
      <c r="F387" s="348"/>
      <c r="G387" s="348"/>
      <c r="H387" s="348"/>
      <c r="I387" s="348"/>
      <c r="J387" s="348"/>
      <c r="K387" s="348"/>
      <c r="L387" s="349"/>
      <c r="M387" s="350" t="s">
        <v>112</v>
      </c>
      <c r="N387" s="351"/>
      <c r="O387" s="351"/>
      <c r="P387" s="351"/>
      <c r="Q387" s="351"/>
      <c r="R387" s="351"/>
      <c r="S387" s="352" t="s">
        <v>113</v>
      </c>
      <c r="T387" s="353"/>
      <c r="U387" s="353"/>
      <c r="V387" s="353"/>
      <c r="W387" s="353"/>
      <c r="X387" s="353"/>
      <c r="Y387" s="352" t="s">
        <v>114</v>
      </c>
      <c r="Z387" s="353"/>
      <c r="AA387" s="353"/>
      <c r="AB387" s="353"/>
      <c r="AC387" s="353"/>
      <c r="AD387" s="353"/>
      <c r="AG387" t="s">
        <v>5626</v>
      </c>
      <c r="AH387" t="s">
        <v>5627</v>
      </c>
      <c r="AI387" t="s">
        <v>5628</v>
      </c>
      <c r="AJ387" t="s">
        <v>5629</v>
      </c>
      <c r="AP387" s="125" t="s">
        <v>5634</v>
      </c>
      <c r="AQ387" s="125" t="s">
        <v>5635</v>
      </c>
      <c r="AR387" s="125" t="s">
        <v>5636</v>
      </c>
      <c r="AS387" s="125" t="s">
        <v>5634</v>
      </c>
      <c r="AT387" s="125" t="s">
        <v>5635</v>
      </c>
      <c r="AU387" s="125" t="s">
        <v>5636</v>
      </c>
    </row>
    <row r="388" spans="1:52" ht="15" customHeight="1">
      <c r="A388" s="123"/>
      <c r="B388" s="66"/>
      <c r="C388" s="102" t="s">
        <v>66</v>
      </c>
      <c r="D388" s="336" t="s">
        <v>206</v>
      </c>
      <c r="E388" s="337"/>
      <c r="F388" s="337"/>
      <c r="G388" s="337"/>
      <c r="H388" s="337"/>
      <c r="I388" s="337"/>
      <c r="J388" s="337"/>
      <c r="K388" s="337"/>
      <c r="L388" s="338"/>
      <c r="M388" s="310"/>
      <c r="N388" s="310"/>
      <c r="O388" s="310"/>
      <c r="P388" s="310"/>
      <c r="Q388" s="310"/>
      <c r="R388" s="310"/>
      <c r="S388" s="310"/>
      <c r="T388" s="310"/>
      <c r="U388" s="310"/>
      <c r="V388" s="310"/>
      <c r="W388" s="310"/>
      <c r="X388" s="310"/>
      <c r="Y388" s="310"/>
      <c r="Z388" s="310"/>
      <c r="AA388" s="310"/>
      <c r="AB388" s="310"/>
      <c r="AC388" s="310"/>
      <c r="AD388" s="310"/>
      <c r="AG388">
        <f>M388</f>
        <v>0</v>
      </c>
      <c r="AH388">
        <f>COUNTIF(S388:AD388,"NS")</f>
        <v>0</v>
      </c>
      <c r="AI388" s="103">
        <f t="shared" ref="AI388:AI397" si="21">SUM(S388:AD388)</f>
        <v>0</v>
      </c>
      <c r="AJ388" s="104">
        <f>IF(AJ411=AH411, 0,  IF(OR(AND(AG388=0, AH388&gt;0),AND(AG388="NS", AI388&gt;0), AND(AG388="NS", AH388=0, AI388=0)), 1, IF(OR(AND(AG388&gt;0, AH388=2), AND(AG388="NS", AH388=2), AND(AG388="NS", AI388=0, AH388&gt;0), AG388=AI388), 0, 1)))</f>
        <v>0</v>
      </c>
      <c r="AM388" s="5">
        <f>M336</f>
        <v>0</v>
      </c>
      <c r="AN388" s="5">
        <f>S336</f>
        <v>0</v>
      </c>
      <c r="AO388" s="5">
        <f>Y336</f>
        <v>0</v>
      </c>
      <c r="AP388" s="127">
        <f>M388</f>
        <v>0</v>
      </c>
      <c r="AQ388" s="127">
        <f>S388</f>
        <v>0</v>
      </c>
      <c r="AR388" s="127">
        <f>Y388</f>
        <v>0</v>
      </c>
      <c r="AS388" s="126">
        <f>IF(AJ411=AH411,0,
IF(OR(AND(AM388="NS",AP388&lt;&gt;"NA",OR(AP388="NS",AP388=0)),AND(AM388="NA",AP388&lt;&gt;"NS",OR(AP388="NA",AP388=0))),0,
IF(OR(AND(AM388&lt;&gt;"NS",AM388&lt;&gt;"NA",AP388&lt;&gt;"NS",AP388&lt;&gt;"NA",AP388&gt;AM388),
AND(AP388&gt;0,OR(AM388="NS",AM388="NA")),
AND(AM388&lt;&gt;"NS",AM388&lt;&gt;"NA",AM388&gt;=0,AP388="NA"),
AND(AM388&lt;&gt;"NS",AM388&lt;&gt;"NA",AM388=0,AP388="NS")),1,0)))</f>
        <v>0</v>
      </c>
      <c r="AT388" s="126">
        <f>IF(AJ411=AH411,0,
IF(OR(AND(AN388="NS",AQ388&lt;&gt;"NA",OR(AQ388="NS",AQ388=0)),AND(AN388="NA",AQ388&lt;&gt;"NS",OR(AQ388="NA",AQ388=0))),0,
IF(OR(AND(AN388&lt;&gt;"NS",AN388&lt;&gt;"NA",AQ388&lt;&gt;"NS",AQ388&lt;&gt;"NA",AQ388&gt;AN388),
AND(AQ388&gt;0,OR(AN388="NS",AN388="NA")),
AND(AN388&lt;&gt;"NS",AN388&lt;&gt;"NA",AN388&gt;=0,AQ388="NA"),
AND(AN388&lt;&gt;"NS",AN388&lt;&gt;"NA",AN388=0,AQ388="NS")),1,0)))</f>
        <v>0</v>
      </c>
      <c r="AU388" s="126">
        <f>IF(AJ411=AH411,0,
IF(OR(AND(AO388="NS",AR388&lt;&gt;"NA",OR(AR388="NS",AR388=0)),AND(AO388="NA",AR388&lt;&gt;"NS",OR(AR388="NA",AR388=0))),0,
IF(OR(AND(AO388&lt;&gt;"NS",AO388&lt;&gt;"NA",AR388&lt;&gt;"NS",AR388&lt;&gt;"NA",AR388&gt;AO388),
AND(AR388&gt;0,OR(AO388="NS",AO388="NA")),
AND(AO388&lt;&gt;"NS",AO388&lt;&gt;"NA",AO388&gt;=0,AR388="NA"),
AND(AO388&lt;&gt;"NS",AO388&lt;&gt;"NA",AO388=0,AR388="NS")),1,0)))</f>
        <v>0</v>
      </c>
    </row>
    <row r="389" spans="1:52" ht="15" customHeight="1">
      <c r="A389" s="123"/>
      <c r="B389" s="66"/>
      <c r="C389" s="129" t="s">
        <v>67</v>
      </c>
      <c r="D389" s="336" t="s">
        <v>207</v>
      </c>
      <c r="E389" s="337"/>
      <c r="F389" s="337"/>
      <c r="G389" s="337"/>
      <c r="H389" s="337"/>
      <c r="I389" s="337"/>
      <c r="J389" s="337"/>
      <c r="K389" s="337"/>
      <c r="L389" s="338"/>
      <c r="M389" s="310"/>
      <c r="N389" s="310"/>
      <c r="O389" s="310"/>
      <c r="P389" s="310"/>
      <c r="Q389" s="310"/>
      <c r="R389" s="310"/>
      <c r="S389" s="310"/>
      <c r="T389" s="310"/>
      <c r="U389" s="310"/>
      <c r="V389" s="310"/>
      <c r="W389" s="310"/>
      <c r="X389" s="310"/>
      <c r="Y389" s="310"/>
      <c r="Z389" s="310"/>
      <c r="AA389" s="310"/>
      <c r="AB389" s="310"/>
      <c r="AC389" s="310"/>
      <c r="AD389" s="310"/>
      <c r="AG389">
        <f t="shared" ref="AG389:AG399" si="22">M389</f>
        <v>0</v>
      </c>
      <c r="AH389">
        <f t="shared" ref="AH389:AH399" si="23">COUNTIF(S389:AD389,"NS")</f>
        <v>0</v>
      </c>
      <c r="AI389" s="103">
        <f t="shared" si="21"/>
        <v>0</v>
      </c>
      <c r="AJ389" s="104">
        <f>IF(AJ411=AH411, 0,  IF(OR(AND(AG389=0, AH389&gt;0),AND(AG389="NS", AI389&gt;0), AND(AG389="NS", AH389=0, AI389=0)), 1, IF(OR(AND(AG389&gt;0, AH389=2), AND(AG389="NS", AH389=2), AND(AG389="NS", AI389=0, AH389&gt;0), AG389=AI389), 0, 1)))</f>
        <v>0</v>
      </c>
      <c r="AP389" s="127">
        <f t="shared" ref="AP389:AP394" si="24">M389</f>
        <v>0</v>
      </c>
      <c r="AQ389" s="127">
        <f t="shared" ref="AQ389:AQ394" si="25">S389</f>
        <v>0</v>
      </c>
      <c r="AR389" s="127">
        <f t="shared" ref="AR389:AR392" si="26">Y389</f>
        <v>0</v>
      </c>
      <c r="AS389" s="126">
        <f>IF(AJ411=AH411,0,
IF(OR(AND(AM388="NS",AP389&lt;&gt;"NA",OR(AP389="NS",AP389=0)),AND(AM388="NA",AP389&lt;&gt;"NS",OR(AP389="NA",AP389=0))),0,
IF(OR(AND(AM388&lt;&gt;"NS",AM388&lt;&gt;"NA",AP389&lt;&gt;"NS",AP389&lt;&gt;"NA",AP389&gt;AM388),
AND(AP389&gt;0,OR(AM388="NS",AM388="NA")),
AND(AM388&lt;&gt;"NS",AM388&lt;&gt;"NA",AM388&gt;=0,AP389="NA"),
AND(AM388&lt;&gt;"NS",AM388&lt;&gt;"NA",AM388=0,AP389="NS")),1,0)))</f>
        <v>0</v>
      </c>
      <c r="AT389" s="126">
        <f>IF(AJ411=AH411,0,
IF(OR(AND(AN388="NS",AQ389&lt;&gt;"NA",OR(AQ389="NS",AQ389=0)),AND(AN388="NA",AQ389&lt;&gt;"NS",OR(AQ389="NA",AQ389=0))),0,
IF(OR(AND(AN388&lt;&gt;"NS",AN388&lt;&gt;"NA",AQ389&lt;&gt;"NS",AQ389&lt;&gt;"NA",AQ389&gt;AN388),
AND(AQ389&gt;0,OR(AN388="NS",AN388="NA")),
AND(AN388&lt;&gt;"NS",AN388&lt;&gt;"NA",AN388&gt;=0,AQ389="NA"),
AND(AN388&lt;&gt;"NS",AN388&lt;&gt;"NA",AN388=0,AQ389="NS")),1,0)))</f>
        <v>0</v>
      </c>
      <c r="AU389" s="126">
        <f>IF(AJ411=AH411,0,
IF(OR(AND(AO388="NS",AR389&lt;&gt;"NA",OR(AR389="NS",AR389=0)),AND(AO388="NA",AR389&lt;&gt;"NS",OR(AR389="NA",AR389=0))),0,
IF(OR(AND(AO388&lt;&gt;"NS",AO388&lt;&gt;"NA",AR389&lt;&gt;"NS",AR389&lt;&gt;"NA",AR389&gt;AO388),
AND(AR389&gt;0,OR(AO388="NS",AO388="NA")),
AND(AO388&lt;&gt;"NS",AO388&lt;&gt;"NA",AO388&gt;=0,AR389="NA"),
AND(AO388&lt;&gt;"NS",AO388&lt;&gt;"NA",AO388=0,AR389="NS")),1,0)))</f>
        <v>0</v>
      </c>
    </row>
    <row r="390" spans="1:52" ht="15" customHeight="1">
      <c r="A390" s="123"/>
      <c r="B390" s="66"/>
      <c r="C390" s="129" t="s">
        <v>68</v>
      </c>
      <c r="D390" s="336" t="s">
        <v>208</v>
      </c>
      <c r="E390" s="337"/>
      <c r="F390" s="337"/>
      <c r="G390" s="337"/>
      <c r="H390" s="337"/>
      <c r="I390" s="337"/>
      <c r="J390" s="337"/>
      <c r="K390" s="337"/>
      <c r="L390" s="338"/>
      <c r="M390" s="310"/>
      <c r="N390" s="310"/>
      <c r="O390" s="310"/>
      <c r="P390" s="310"/>
      <c r="Q390" s="310"/>
      <c r="R390" s="310"/>
      <c r="S390" s="310"/>
      <c r="T390" s="310"/>
      <c r="U390" s="310"/>
      <c r="V390" s="310"/>
      <c r="W390" s="310"/>
      <c r="X390" s="310"/>
      <c r="Y390" s="310"/>
      <c r="Z390" s="310"/>
      <c r="AA390" s="310"/>
      <c r="AB390" s="310"/>
      <c r="AC390" s="310"/>
      <c r="AD390" s="310"/>
      <c r="AG390">
        <f t="shared" si="22"/>
        <v>0</v>
      </c>
      <c r="AH390">
        <f t="shared" si="23"/>
        <v>0</v>
      </c>
      <c r="AI390" s="103">
        <f t="shared" si="21"/>
        <v>0</v>
      </c>
      <c r="AJ390" s="104">
        <f>IF(AJ411=AH411, 0,  IF(OR(AND(AG390=0, AH390&gt;0),AND(AG390="NS", AI390&gt;0), AND(AG390="NS", AH390=0, AI390=0)), 1, IF(OR(AND(AG390&gt;0, AH390=2), AND(AG390="NS", AH390=2), AND(AG390="NS", AI390=0, AH390&gt;0), AG390=AI390), 0, 1)))</f>
        <v>0</v>
      </c>
      <c r="AP390" s="127">
        <f t="shared" si="24"/>
        <v>0</v>
      </c>
      <c r="AQ390" s="127">
        <f t="shared" si="25"/>
        <v>0</v>
      </c>
      <c r="AR390" s="127">
        <f t="shared" si="26"/>
        <v>0</v>
      </c>
      <c r="AS390" s="126">
        <f>IF(AJ411=AH411,0,
IF(OR(AND(AM388="NS",AP390&lt;&gt;"NA",OR(AP390="NS",AP390=0)),AND(AM388="NA",AP390&lt;&gt;"NS",OR(AP390="NA",AP390=0))),0,
IF(OR(AND(AM388&lt;&gt;"NS",AM388&lt;&gt;"NA",AP390&lt;&gt;"NS",AP390&lt;&gt;"NA",AP390&gt;AM388),
AND(AP390&gt;0,OR(AM388="NS",AM388="NA")),
AND(AM388&lt;&gt;"NS",AM388&lt;&gt;"NA",AM388&gt;=0,AP390="NA"),
AND(AM388&lt;&gt;"NS",AM388&lt;&gt;"NA",AM388=0,AP390="NS")),1,0)))</f>
        <v>0</v>
      </c>
      <c r="AT390" s="126">
        <f>IF(AJ411=AH411,0,
IF(OR(AND(AN388="NS",AQ390&lt;&gt;"NA",OR(AQ390="NS",AQ390=0)),AND(AN388="NA",AQ390&lt;&gt;"NS",OR(AQ390="NA",AQ390=0))),0,
IF(OR(AND(AN388&lt;&gt;"NS",AN388&lt;&gt;"NA",AQ390&lt;&gt;"NS",AQ390&lt;&gt;"NA",AQ390&gt;AN388),
AND(AQ390&gt;0,OR(AN388="NS",AN388="NA")),
AND(AN388&lt;&gt;"NS",AN388&lt;&gt;"NA",AN388&gt;=0,AQ390="NA"),
AND(AN388&lt;&gt;"NS",AN388&lt;&gt;"NA",AN388=0,AQ390="NS")),1,0)))</f>
        <v>0</v>
      </c>
      <c r="AU390" s="126">
        <f>IF(AJ411=AH411,0,
IF(OR(AND(AO388="NS",AR390&lt;&gt;"NA",OR(AR390="NS",AR390=0)),AND(AO388="NA",AR390&lt;&gt;"NS",OR(AR390="NA",AR390=0))),0,
IF(OR(AND(AO388&lt;&gt;"NS",AO388&lt;&gt;"NA",AR390&lt;&gt;"NS",AR390&lt;&gt;"NA",AR390&gt;AO388),
AND(AR390&gt;0,OR(AO388="NS",AO388="NA")),
AND(AO388&lt;&gt;"NS",AO388&lt;&gt;"NA",AO388&gt;=0,AR390="NA"),
AND(AO388&lt;&gt;"NS",AO388&lt;&gt;"NA",AO388=0,AR390="NS")),1,0)))</f>
        <v>0</v>
      </c>
    </row>
    <row r="391" spans="1:52" ht="15" customHeight="1">
      <c r="A391" s="123"/>
      <c r="B391" s="66"/>
      <c r="C391" s="129" t="s">
        <v>69</v>
      </c>
      <c r="D391" s="336" t="s">
        <v>209</v>
      </c>
      <c r="E391" s="337"/>
      <c r="F391" s="337"/>
      <c r="G391" s="337"/>
      <c r="H391" s="337"/>
      <c r="I391" s="337"/>
      <c r="J391" s="337"/>
      <c r="K391" s="337"/>
      <c r="L391" s="338"/>
      <c r="M391" s="310"/>
      <c r="N391" s="310"/>
      <c r="O391" s="310"/>
      <c r="P391" s="310"/>
      <c r="Q391" s="310"/>
      <c r="R391" s="310"/>
      <c r="S391" s="310"/>
      <c r="T391" s="310"/>
      <c r="U391" s="310"/>
      <c r="V391" s="310"/>
      <c r="W391" s="310"/>
      <c r="X391" s="310"/>
      <c r="Y391" s="310"/>
      <c r="Z391" s="310"/>
      <c r="AA391" s="310"/>
      <c r="AB391" s="310"/>
      <c r="AC391" s="310"/>
      <c r="AD391" s="310"/>
      <c r="AG391">
        <f t="shared" si="22"/>
        <v>0</v>
      </c>
      <c r="AH391">
        <f t="shared" si="23"/>
        <v>0</v>
      </c>
      <c r="AI391" s="103">
        <f t="shared" si="21"/>
        <v>0</v>
      </c>
      <c r="AJ391" s="104">
        <f>IF(AJ411=AH411, 0,  IF(OR(AND(AG391=0, AH391&gt;0),AND(AG391="NS", AI391&gt;0), AND(AG391="NS", AH391=0, AI391=0)), 1, IF(OR(AND(AG391&gt;0, AH391=2), AND(AG391="NS", AH391=2), AND(AG391="NS", AI391=0, AH391&gt;0), AG391=AI391), 0, 1)))</f>
        <v>0</v>
      </c>
      <c r="AP391" s="127">
        <f t="shared" si="24"/>
        <v>0</v>
      </c>
      <c r="AQ391" s="127">
        <f t="shared" si="25"/>
        <v>0</v>
      </c>
      <c r="AR391" s="127">
        <f t="shared" si="26"/>
        <v>0</v>
      </c>
      <c r="AS391" s="126">
        <f>IF(AJ411=AH411,0,
IF(OR(AND(AM388="NS",AP391&lt;&gt;"NA",OR(AP391="NS",AP391=0)),AND(AM388="NA",AP391&lt;&gt;"NS",OR(AP391="NA",AP391=0))),0,
IF(OR(AND(AM388&lt;&gt;"NS",AM388&lt;&gt;"NA",AP391&lt;&gt;"NS",AP391&lt;&gt;"NA",AP391&gt;AM388),
AND(AP391&gt;0,OR(AM388="NS",AM388="NA")),
AND(AM388&lt;&gt;"NS",AM388&lt;&gt;"NA",AM388&gt;=0,AP391="NA"),
AND(AM388&lt;&gt;"NS",AM388&lt;&gt;"NA",AM388=0,AP391="NS")),1,0)))</f>
        <v>0</v>
      </c>
      <c r="AT391" s="126">
        <f>IF(AJ411=AH411,0,
IF(OR(AND(AN388="NS",AQ391&lt;&gt;"NA",OR(AQ391="NS",AQ391=0)),AND(AN388="NA",AQ391&lt;&gt;"NS",OR(AQ391="NA",AQ391=0))),0,
IF(OR(AND(AN388&lt;&gt;"NS",AN388&lt;&gt;"NA",AQ391&lt;&gt;"NS",AQ391&lt;&gt;"NA",AQ391&gt;AN388),
AND(AQ391&gt;0,OR(AN388="NS",AN388="NA")),
AND(AN388&lt;&gt;"NS",AN388&lt;&gt;"NA",AN388&gt;=0,AQ391="NA"),
AND(AN388&lt;&gt;"NS",AN388&lt;&gt;"NA",AN388=0,AQ391="NS")),1,0)))</f>
        <v>0</v>
      </c>
      <c r="AU391" s="126">
        <f>IF(AJ411=AH411,0,
IF(OR(AND(AO388="NS",AR391&lt;&gt;"NA",OR(AR391="NS",AR391=0)),AND(AO388="NA",AR391&lt;&gt;"NS",OR(AR391="NA",AR391=0))),0,
IF(OR(AND(AO388&lt;&gt;"NS",AO388&lt;&gt;"NA",AR391&lt;&gt;"NS",AR391&lt;&gt;"NA",AR391&gt;AO388),
AND(AR391&gt;0,OR(AO388="NS",AO388="NA")),
AND(AO388&lt;&gt;"NS",AO388&lt;&gt;"NA",AO388&gt;=0,AR391="NA"),
AND(AO388&lt;&gt;"NS",AO388&lt;&gt;"NA",AO388=0,AR391="NS")),1,0)))</f>
        <v>0</v>
      </c>
    </row>
    <row r="392" spans="1:52" ht="15" customHeight="1">
      <c r="A392" s="123"/>
      <c r="B392" s="66"/>
      <c r="C392" s="129" t="s">
        <v>70</v>
      </c>
      <c r="D392" s="336" t="s">
        <v>427</v>
      </c>
      <c r="E392" s="337"/>
      <c r="F392" s="337"/>
      <c r="G392" s="337"/>
      <c r="H392" s="337"/>
      <c r="I392" s="337"/>
      <c r="J392" s="337"/>
      <c r="K392" s="337"/>
      <c r="L392" s="338"/>
      <c r="M392" s="310"/>
      <c r="N392" s="310"/>
      <c r="O392" s="310"/>
      <c r="P392" s="310"/>
      <c r="Q392" s="310"/>
      <c r="R392" s="310"/>
      <c r="S392" s="310"/>
      <c r="T392" s="310"/>
      <c r="U392" s="310"/>
      <c r="V392" s="310"/>
      <c r="W392" s="310"/>
      <c r="X392" s="310"/>
      <c r="Y392" s="310"/>
      <c r="Z392" s="310"/>
      <c r="AA392" s="310"/>
      <c r="AB392" s="310"/>
      <c r="AC392" s="310"/>
      <c r="AD392" s="310"/>
      <c r="AG392">
        <f t="shared" si="22"/>
        <v>0</v>
      </c>
      <c r="AH392">
        <f t="shared" si="23"/>
        <v>0</v>
      </c>
      <c r="AI392" s="103">
        <f t="shared" si="21"/>
        <v>0</v>
      </c>
      <c r="AJ392" s="104">
        <f>IF(AJ411=AH411, 0,  IF(OR(AND(AG392=0, AH392&gt;0),AND(AG392="NS", AI392&gt;0), AND(AG392="NS", AH392=0, AI392=0)), 1, IF(OR(AND(AG392&gt;0, AH392=2), AND(AG392="NS", AH392=2), AND(AG392="NS", AI392=0, AH392&gt;0), AG392=AI392), 0, 1)))</f>
        <v>0</v>
      </c>
      <c r="AP392" s="127">
        <f t="shared" si="24"/>
        <v>0</v>
      </c>
      <c r="AQ392" s="127">
        <f t="shared" si="25"/>
        <v>0</v>
      </c>
      <c r="AR392" s="127">
        <f t="shared" si="26"/>
        <v>0</v>
      </c>
      <c r="AS392" s="126">
        <f>IF(AJ411=AH411,0,
IF(OR(AND(AM388="NS",AP392&lt;&gt;"NA",OR(AP392="NS",AP392=0)),AND(AM388="NA",AP392&lt;&gt;"NS",OR(AP392="NA",AP392=0))),0,
IF(OR(AND(AM388&lt;&gt;"NS",AM388&lt;&gt;"NA",AP392&lt;&gt;"NS",AP392&lt;&gt;"NA",AP392&gt;AM388),
AND(AP392&gt;0,OR(AM388="NS",AM388="NA")),
AND(AM388&lt;&gt;"NS",AM388&lt;&gt;"NA",AM388&gt;=0,AP392="NA"),
AND(AM388&lt;&gt;"NS",AM388&lt;&gt;"NA",AM388=0,AP392="NS")),1,0)))</f>
        <v>0</v>
      </c>
      <c r="AT392" s="126">
        <f>IF(AJ411=AH411,0,
IF(OR(AND(AN388="NS",AQ392&lt;&gt;"NA",OR(AQ392="NS",AQ392=0)),AND(AN388="NA",AQ392&lt;&gt;"NS",OR(AQ392="NA",AQ392=0))),0,
IF(OR(AND(AN388&lt;&gt;"NS",AN388&lt;&gt;"NA",AQ392&lt;&gt;"NS",AQ392&lt;&gt;"NA",AQ392&gt;AN388),
AND(AQ392&gt;0,OR(AN388="NS",AN388="NA")),
AND(AN388&lt;&gt;"NS",AN388&lt;&gt;"NA",AN388&gt;=0,AQ392="NA"),
AND(AN388&lt;&gt;"NS",AN388&lt;&gt;"NA",AN388=0,AQ392="NS")),1,0)))</f>
        <v>0</v>
      </c>
      <c r="AU392" s="126">
        <f>IF(AJ411=AH411,0,
IF(OR(AND(AO388="NS",AR392&lt;&gt;"NA",OR(AR392="NS",AR392=0)),AND(AO388="NA",AR392&lt;&gt;"NS",OR(AR392="NA",AR392=0))),0,
IF(OR(AND(AO388&lt;&gt;"NS",AO388&lt;&gt;"NA",AR392&lt;&gt;"NS",AR392&lt;&gt;"NA",AR392&gt;AO388),
AND(AR392&gt;0,OR(AO388="NS",AO388="NA")),
AND(AO388&lt;&gt;"NS",AO388&lt;&gt;"NA",AO388&gt;=0,AR392="NA"),
AND(AO388&lt;&gt;"NS",AO388&lt;&gt;"NA",AO388=0,AR392="NS")),1,0)))</f>
        <v>0</v>
      </c>
    </row>
    <row r="393" spans="1:52" ht="15" customHeight="1">
      <c r="A393" s="123"/>
      <c r="B393" s="66"/>
      <c r="C393" s="129" t="s">
        <v>71</v>
      </c>
      <c r="D393" s="336" t="s">
        <v>210</v>
      </c>
      <c r="E393" s="337"/>
      <c r="F393" s="337"/>
      <c r="G393" s="337"/>
      <c r="H393" s="337"/>
      <c r="I393" s="337"/>
      <c r="J393" s="337"/>
      <c r="K393" s="337"/>
      <c r="L393" s="338"/>
      <c r="M393" s="310"/>
      <c r="N393" s="310"/>
      <c r="O393" s="310"/>
      <c r="P393" s="310"/>
      <c r="Q393" s="310"/>
      <c r="R393" s="310"/>
      <c r="S393" s="310"/>
      <c r="T393" s="310"/>
      <c r="U393" s="310"/>
      <c r="V393" s="310"/>
      <c r="W393" s="310"/>
      <c r="X393" s="310"/>
      <c r="Y393" s="310"/>
      <c r="Z393" s="310"/>
      <c r="AA393" s="310"/>
      <c r="AB393" s="310"/>
      <c r="AC393" s="310"/>
      <c r="AD393" s="310"/>
      <c r="AG393">
        <f t="shared" si="22"/>
        <v>0</v>
      </c>
      <c r="AH393">
        <f t="shared" si="23"/>
        <v>0</v>
      </c>
      <c r="AI393" s="103">
        <f t="shared" si="21"/>
        <v>0</v>
      </c>
      <c r="AJ393" s="104">
        <f>IF(AJ411=AH411, 0,  IF(OR(AND(AG393=0, AH393&gt;0),AND(AG393="NS", AI393&gt;0), AND(AG393="NS", AH393=0, AI393=0)), 1, IF(OR(AND(AG393&gt;0, AH393=2), AND(AG393="NS", AH393=2), AND(AG393="NS", AI393=0, AH393&gt;0), AG393=AI393), 0, 1)))</f>
        <v>0</v>
      </c>
      <c r="AP393" s="127">
        <f t="shared" si="24"/>
        <v>0</v>
      </c>
      <c r="AQ393" s="127">
        <f t="shared" si="25"/>
        <v>0</v>
      </c>
      <c r="AR393" s="127">
        <f>Y393</f>
        <v>0</v>
      </c>
      <c r="AS393" s="126">
        <f>IF(AJ411=AH411,0,
IF(OR(AND(AM388="NS",AP393&lt;&gt;"NA",OR(AP393="NS",AP393=0)),AND(AM388="NA",AP393&lt;&gt;"NS",OR(AP393="NA",AP393=0))),0,
IF(OR(AND(AM388&lt;&gt;"NS",AM388&lt;&gt;"NA",AP393&lt;&gt;"NS",AP393&lt;&gt;"NA",AP393&gt;AM388),
AND(AP393&gt;0,OR(AM388="NS",AM388="NA")),
AND(AM388&lt;&gt;"NS",AM388&lt;&gt;"NA",AM388&gt;=0,AP393="NA"),
AND(AM388&lt;&gt;"NS",AM388&lt;&gt;"NA",AM388=0,AP393="NS")),1,0)))</f>
        <v>0</v>
      </c>
      <c r="AT393" s="126">
        <f>IF(AJ411=AH411,0,
IF(OR(AND(AN388="NS",AQ393&lt;&gt;"NA",OR(AQ393="NS",AQ393=0)),AND(AN388="NA",AQ393&lt;&gt;"NS",OR(AQ393="NA",AQ393=0))),0,
IF(OR(AND(AN388&lt;&gt;"NS",AN388&lt;&gt;"NA",AQ393&lt;&gt;"NS",AQ393&lt;&gt;"NA",AQ393&gt;AN388),
AND(AQ393&gt;0,OR(AN388="NS",AN388="NA")),
AND(AN388&lt;&gt;"NS",AN388&lt;&gt;"NA",AN388&gt;=0,AQ393="NA"),
AND(AN388&lt;&gt;"NS",AN388&lt;&gt;"NA",AN388=0,AQ393="NS")),1,0)))</f>
        <v>0</v>
      </c>
      <c r="AU393" s="126">
        <f>IF(AJ411=AH411,0,
IF(OR(AND(AO388="NS",AR393&lt;&gt;"NA",OR(AR393="NS",AR393=0)),AND(AO388="NA",AR393&lt;&gt;"NS",OR(AR393="NA",AR393=0))),0,
IF(OR(AND(AO388&lt;&gt;"NS",AO388&lt;&gt;"NA",AR393&lt;&gt;"NS",AR393&lt;&gt;"NA",AR393&gt;AO388),
AND(AR393&gt;0,OR(AO388="NS",AO388="NA")),
AND(AO388&lt;&gt;"NS",AO388&lt;&gt;"NA",AO388&gt;=0,AR393="NA"),
AND(AO388&lt;&gt;"NS",AO388&lt;&gt;"NA",AO388=0,AR393="NS")),1,0)))</f>
        <v>0</v>
      </c>
    </row>
    <row r="394" spans="1:52" ht="24" customHeight="1">
      <c r="A394" s="123"/>
      <c r="B394" s="66"/>
      <c r="C394" s="129" t="s">
        <v>72</v>
      </c>
      <c r="D394" s="336" t="s">
        <v>211</v>
      </c>
      <c r="E394" s="337"/>
      <c r="F394" s="337"/>
      <c r="G394" s="337"/>
      <c r="H394" s="337"/>
      <c r="I394" s="337"/>
      <c r="J394" s="337"/>
      <c r="K394" s="337"/>
      <c r="L394" s="338"/>
      <c r="M394" s="310"/>
      <c r="N394" s="310"/>
      <c r="O394" s="310"/>
      <c r="P394" s="310"/>
      <c r="Q394" s="310"/>
      <c r="R394" s="310"/>
      <c r="S394" s="310"/>
      <c r="T394" s="310"/>
      <c r="U394" s="310"/>
      <c r="V394" s="310"/>
      <c r="W394" s="310"/>
      <c r="X394" s="310"/>
      <c r="Y394" s="310"/>
      <c r="Z394" s="310"/>
      <c r="AA394" s="310"/>
      <c r="AB394" s="310"/>
      <c r="AC394" s="310"/>
      <c r="AD394" s="310"/>
      <c r="AG394">
        <f t="shared" si="22"/>
        <v>0</v>
      </c>
      <c r="AH394">
        <f t="shared" si="23"/>
        <v>0</v>
      </c>
      <c r="AI394" s="103">
        <f t="shared" si="21"/>
        <v>0</v>
      </c>
      <c r="AJ394" s="104">
        <f>IF(AJ411=AH411, 0,  IF(OR(AND(AG394=0, AH394&gt;0),AND(AG394="NS", AI394&gt;0), AND(AG394="NS", AH394=0, AI394=0)), 1, IF(OR(AND(AG394&gt;0, AH394=2), AND(AG394="NS", AH394=2), AND(AG394="NS", AI394=0, AH394&gt;0), AG394=AI394), 0, 1)))</f>
        <v>0</v>
      </c>
      <c r="AP394" s="127">
        <f t="shared" si="24"/>
        <v>0</v>
      </c>
      <c r="AQ394" s="127">
        <f t="shared" si="25"/>
        <v>0</v>
      </c>
      <c r="AR394" s="127">
        <f>Y394</f>
        <v>0</v>
      </c>
      <c r="AS394" s="126">
        <f>IF(AJ411=AH411,0,
IF(OR(AND(AM388="NS",AP394&lt;&gt;"NA",OR(AP394="NS",AP394=0)),AND(AM388="NA",AP394&lt;&gt;"NS",OR(AP394="NA",AP394=0))),0,
IF(OR(AND(AM388&lt;&gt;"NS",AM388&lt;&gt;"NA",AP394&lt;&gt;"NS",AP394&lt;&gt;"NA",AP394&gt;AM388),
AND(AP394&gt;0,OR(AM388="NS",AM388="NA")),
AND(AM388&lt;&gt;"NS",AM388&lt;&gt;"NA",AM388&gt;=0,AP394="NA"),
AND(AM388&lt;&gt;"NS",AM388&lt;&gt;"NA",AM388=0,AP394="NS")),1,0)))</f>
        <v>0</v>
      </c>
      <c r="AT394" s="126">
        <f>IF(AJ411=AH411,0,
IF(OR(AND(AN388="NS",AQ394&lt;&gt;"NA",OR(AQ394="NS",AQ394=0)),AND(AN388="NA",AQ394&lt;&gt;"NS",OR(AQ394="NA",AQ394=0))),0,
IF(OR(AND(AN388&lt;&gt;"NS",AN388&lt;&gt;"NA",AQ394&lt;&gt;"NS",AQ394&lt;&gt;"NA",AQ394&gt;AN388),
AND(AQ394&gt;0,OR(AN388="NS",AN388="NA")),
AND(AN388&lt;&gt;"NS",AN388&lt;&gt;"NA",AN388&gt;=0,AQ394="NA"),
AND(AN388&lt;&gt;"NS",AN388&lt;&gt;"NA",AN388=0,AQ394="NS")),1,0)))</f>
        <v>0</v>
      </c>
      <c r="AU394" s="126">
        <f>IF(AJ411=AH411,0,
IF(OR(AND(AO388="NS",AR394&lt;&gt;"NA",OR(AR394="NS",AR394=0)),AND(AO388="NA",AR394&lt;&gt;"NS",OR(AR394="NA",AR394=0))),0,
IF(OR(AND(AO388&lt;&gt;"NS",AO388&lt;&gt;"NA",AR394&lt;&gt;"NS",AR394&lt;&gt;"NA",AR394&gt;AO388),
AND(AR394&gt;0,OR(AO388="NS",AO388="NA")),
AND(AO388&lt;&gt;"NS",AO388&lt;&gt;"NA",AO388&gt;=0,AR394="NA"),
AND(AO388&lt;&gt;"NS",AO388&lt;&gt;"NA",AO388=0,AR394="NS")),1,0)))</f>
        <v>0</v>
      </c>
    </row>
    <row r="395" spans="1:52" ht="24" customHeight="1">
      <c r="A395" s="123"/>
      <c r="B395" s="66"/>
      <c r="C395" s="129" t="s">
        <v>73</v>
      </c>
      <c r="D395" s="336" t="s">
        <v>212</v>
      </c>
      <c r="E395" s="337"/>
      <c r="F395" s="337"/>
      <c r="G395" s="337"/>
      <c r="H395" s="337"/>
      <c r="I395" s="337"/>
      <c r="J395" s="337"/>
      <c r="K395" s="337"/>
      <c r="L395" s="338"/>
      <c r="M395" s="310"/>
      <c r="N395" s="310"/>
      <c r="O395" s="310"/>
      <c r="P395" s="310"/>
      <c r="Q395" s="310"/>
      <c r="R395" s="310"/>
      <c r="S395" s="310"/>
      <c r="T395" s="310"/>
      <c r="U395" s="310"/>
      <c r="V395" s="310"/>
      <c r="W395" s="310"/>
      <c r="X395" s="310"/>
      <c r="Y395" s="310"/>
      <c r="Z395" s="310"/>
      <c r="AA395" s="310"/>
      <c r="AB395" s="310"/>
      <c r="AC395" s="310"/>
      <c r="AD395" s="310"/>
      <c r="AG395">
        <f t="shared" si="22"/>
        <v>0</v>
      </c>
      <c r="AH395">
        <f t="shared" si="23"/>
        <v>0</v>
      </c>
      <c r="AI395" s="103">
        <f t="shared" si="21"/>
        <v>0</v>
      </c>
      <c r="AJ395" s="104">
        <f>IF(AJ411=AH411, 0,  IF(OR(AND(AG395=0, AH395&gt;0),AND(AG395="NS", AI395&gt;0), AND(AG395="NS", AH395=0, AI395=0)), 1, IF(OR(AND(AG395&gt;0, AH395=2), AND(AG395="NS", AH395=2), AND(AG395="NS", AI395=0, AH395&gt;0), AG395=AI395), 0, 1)))</f>
        <v>0</v>
      </c>
      <c r="AP395" s="127">
        <f t="shared" ref="AP395:AP398" si="27">M395</f>
        <v>0</v>
      </c>
      <c r="AQ395" s="127">
        <f t="shared" ref="AQ395:AQ398" si="28">S395</f>
        <v>0</v>
      </c>
      <c r="AR395" s="127">
        <f t="shared" ref="AR395:AR398" si="29">Y395</f>
        <v>0</v>
      </c>
      <c r="AS395" s="126">
        <f>IF(AJ411=AH411,0,
IF(OR(AND(AM388="NS",AP395&lt;&gt;"NA",OR(AP395="NS",AP395=0)),AND(AM388="NA",AP395&lt;&gt;"NS",OR(AP395="NA",AP395=0))),0,
IF(OR(AND(AM388&lt;&gt;"NS",AM388&lt;&gt;"NA",AP395&lt;&gt;"NS",AP395&lt;&gt;"NA",AP395&gt;AM388),
AND(AP395&gt;0,OR(AM388="NS",AM388="NA")),
AND(AM388&lt;&gt;"NS",AM388&lt;&gt;"NA",AM388&gt;=0,AP395="NA"),
AND(AM388&lt;&gt;"NS",AM388&lt;&gt;"NA",AM388=0,AP395="NS")),1,0)))</f>
        <v>0</v>
      </c>
      <c r="AT395" s="126">
        <f>IF(AJ411=AH411,0,
IF(OR(AND(AN388="NS",AQ395&lt;&gt;"NA",OR(AQ395="NS",AQ395=0)),AND(AN388="NA",AQ395&lt;&gt;"NS",OR(AQ395="NA",AQ395=0))),0,
IF(OR(AND(AN388&lt;&gt;"NS",AN388&lt;&gt;"NA",AQ395&lt;&gt;"NS",AQ395&lt;&gt;"NA",AQ395&gt;AN388),
AND(AQ395&gt;0,OR(AN388="NS",AN388="NA")),
AND(AN388&lt;&gt;"NS",AN388&lt;&gt;"NA",AN388&gt;=0,AQ395="NA"),
AND(AN388&lt;&gt;"NS",AN388&lt;&gt;"NA",AN388=0,AQ395="NS")),1,0)))</f>
        <v>0</v>
      </c>
      <c r="AU395" s="126">
        <f>IF(AJ411=AH411,0,
IF(OR(AND(AO388="NS",AR395&lt;&gt;"NA",OR(AR395="NS",AR395=0)),AND(AO388="NA",AR395&lt;&gt;"NS",OR(AR395="NA",AR395=0))),0,
IF(OR(AND(AO388&lt;&gt;"NS",AO388&lt;&gt;"NA",AR395&lt;&gt;"NS",AR395&lt;&gt;"NA",AR395&gt;AO388),
AND(AR395&gt;0,OR(AO388="NS",AO388="NA")),
AND(AO388&lt;&gt;"NS",AO388&lt;&gt;"NA",AO388&gt;=0,AR395="NA"),
AND(AO388&lt;&gt;"NS",AO388&lt;&gt;"NA",AO388=0,AR395="NS")),1,0)))</f>
        <v>0</v>
      </c>
      <c r="AX395" s="125" t="s">
        <v>5634</v>
      </c>
      <c r="AY395" s="125" t="s">
        <v>5635</v>
      </c>
      <c r="AZ395" s="125" t="s">
        <v>5636</v>
      </c>
    </row>
    <row r="396" spans="1:52" ht="15" customHeight="1">
      <c r="A396" s="123"/>
      <c r="B396" s="66"/>
      <c r="C396" s="129" t="s">
        <v>74</v>
      </c>
      <c r="D396" s="336" t="s">
        <v>213</v>
      </c>
      <c r="E396" s="337"/>
      <c r="F396" s="337"/>
      <c r="G396" s="337"/>
      <c r="H396" s="337"/>
      <c r="I396" s="337"/>
      <c r="J396" s="337"/>
      <c r="K396" s="337"/>
      <c r="L396" s="338"/>
      <c r="M396" s="310"/>
      <c r="N396" s="310"/>
      <c r="O396" s="310"/>
      <c r="P396" s="310"/>
      <c r="Q396" s="310"/>
      <c r="R396" s="310"/>
      <c r="S396" s="310"/>
      <c r="T396" s="310"/>
      <c r="U396" s="310"/>
      <c r="V396" s="310"/>
      <c r="W396" s="310"/>
      <c r="X396" s="310"/>
      <c r="Y396" s="310"/>
      <c r="Z396" s="310"/>
      <c r="AA396" s="310"/>
      <c r="AB396" s="310"/>
      <c r="AC396" s="310"/>
      <c r="AD396" s="310"/>
      <c r="AG396">
        <f t="shared" si="22"/>
        <v>0</v>
      </c>
      <c r="AH396">
        <f t="shared" si="23"/>
        <v>0</v>
      </c>
      <c r="AI396" s="103">
        <f t="shared" si="21"/>
        <v>0</v>
      </c>
      <c r="AJ396" s="104">
        <f>IF(AJ411=AH411, 0,  IF(OR(AND(AG396=0, AH396&gt;0),AND(AG396="NS", AI396&gt;0), AND(AG396="NS", AH396=0, AI396=0)), 1, IF(OR(AND(AG396&gt;0, AH396=2), AND(AG396="NS", AH396=2), AND(AG396="NS", AI396=0, AH396&gt;0), AG396=AI396), 0, 1)))</f>
        <v>0</v>
      </c>
      <c r="AP396" s="127">
        <f t="shared" si="27"/>
        <v>0</v>
      </c>
      <c r="AQ396" s="127">
        <f t="shared" si="28"/>
        <v>0</v>
      </c>
      <c r="AR396" s="127">
        <f t="shared" si="29"/>
        <v>0</v>
      </c>
      <c r="AS396" s="126">
        <f>IF(AJ411=AH411,0,
IF(OR(AND(AM388="NS",AP396&lt;&gt;"NA",OR(AP396="NS",AP396=0)),AND(AM388="NA",AP396&lt;&gt;"NS",OR(AP396="NA",AP396=0))),0,
IF(OR(AND(AM388&lt;&gt;"NS",AM388&lt;&gt;"NA",AP396&lt;&gt;"NS",AP396&lt;&gt;"NA",AP396&gt;AM388),
AND(AP396&gt;0,OR(AM388="NS",AM388="NA")),
AND(AM388&lt;&gt;"NS",AM388&lt;&gt;"NA",AM388&gt;=0,AP396="NA"),
AND(AM388&lt;&gt;"NS",AM388&lt;&gt;"NA",AM388=0,AP396="NS")),1,0)))</f>
        <v>0</v>
      </c>
      <c r="AT396" s="126">
        <f>IF(AJ411=AH411,0,
IF(OR(AND(AN388="NS",AQ396&lt;&gt;"NA",OR(AQ396="NS",AQ396=0)),AND(AN388="NA",AQ396&lt;&gt;"NS",OR(AQ396="NA",AQ396=0))),0,
IF(OR(AND(AN388&lt;&gt;"NS",AN388&lt;&gt;"NA",AQ396&lt;&gt;"NS",AQ396&lt;&gt;"NA",AQ396&gt;AN388),
AND(AQ396&gt;0,OR(AN388="NS",AN388="NA")),
AND(AN388&lt;&gt;"NS",AN388&lt;&gt;"NA",AN388&gt;=0,AQ396="NA"),
AND(AN388&lt;&gt;"NS",AN388&lt;&gt;"NA",AN388=0,AQ396="NS")),1,0)))</f>
        <v>0</v>
      </c>
      <c r="AU396" s="126">
        <f>IF(AJ411=AH411,0,
IF(OR(AND(AO388="NS",AR396&lt;&gt;"NA",OR(AR396="NS",AR396=0)),AND(AO388="NA",AR396&lt;&gt;"NS",OR(AR396="NA",AR396=0))),0,
IF(OR(AND(AO388&lt;&gt;"NS",AO388&lt;&gt;"NA",AR396&lt;&gt;"NS",AR396&lt;&gt;"NA",AR396&gt;AO388),
AND(AR396&gt;0,OR(AO388="NS",AO388="NA")),
AND(AO388&lt;&gt;"NS",AO388&lt;&gt;"NA",AO388&gt;=0,AR396="NA"),
AND(AO388&lt;&gt;"NS",AO388&lt;&gt;"NA",AO388=0,AR396="NS")),1,0)))</f>
        <v>0</v>
      </c>
      <c r="AW396" s="5">
        <v>8.1300000000000008</v>
      </c>
      <c r="AX396" s="126">
        <f>AM388</f>
        <v>0</v>
      </c>
      <c r="AY396" s="126">
        <f t="shared" ref="AY396:AZ396" si="30">AN388</f>
        <v>0</v>
      </c>
      <c r="AZ396" s="126">
        <f t="shared" si="30"/>
        <v>0</v>
      </c>
    </row>
    <row r="397" spans="1:52" ht="15" customHeight="1">
      <c r="A397" s="123"/>
      <c r="B397" s="66"/>
      <c r="C397" s="129" t="s">
        <v>75</v>
      </c>
      <c r="D397" s="336" t="s">
        <v>214</v>
      </c>
      <c r="E397" s="337"/>
      <c r="F397" s="337"/>
      <c r="G397" s="337"/>
      <c r="H397" s="337"/>
      <c r="I397" s="337"/>
      <c r="J397" s="337"/>
      <c r="K397" s="337"/>
      <c r="L397" s="338"/>
      <c r="M397" s="310"/>
      <c r="N397" s="310"/>
      <c r="O397" s="310"/>
      <c r="P397" s="310"/>
      <c r="Q397" s="310"/>
      <c r="R397" s="310"/>
      <c r="S397" s="310"/>
      <c r="T397" s="310"/>
      <c r="U397" s="310"/>
      <c r="V397" s="310"/>
      <c r="W397" s="310"/>
      <c r="X397" s="310"/>
      <c r="Y397" s="310"/>
      <c r="Z397" s="310"/>
      <c r="AA397" s="310"/>
      <c r="AB397" s="310"/>
      <c r="AC397" s="310"/>
      <c r="AD397" s="310"/>
      <c r="AG397">
        <f t="shared" si="22"/>
        <v>0</v>
      </c>
      <c r="AH397">
        <f t="shared" si="23"/>
        <v>0</v>
      </c>
      <c r="AI397" s="103">
        <f t="shared" si="21"/>
        <v>0</v>
      </c>
      <c r="AJ397" s="104">
        <f>IF(AJ411=AH411, 0,  IF(OR(AND(AG397=0, AH397&gt;0),AND(AG397="NS", AI397&gt;0), AND(AG397="NS", AH397=0, AI397=0)), 1, IF(OR(AND(AG397&gt;0, AH397=2), AND(AG397="NS", AH397=2), AND(AG397="NS", AI397=0, AH397&gt;0), AG397=AI397), 0, 1)))</f>
        <v>0</v>
      </c>
      <c r="AP397" s="127">
        <f t="shared" si="27"/>
        <v>0</v>
      </c>
      <c r="AQ397" s="127">
        <f t="shared" si="28"/>
        <v>0</v>
      </c>
      <c r="AR397" s="127">
        <f t="shared" si="29"/>
        <v>0</v>
      </c>
      <c r="AS397" s="126">
        <f>IF(AJ411=AH411,0,
IF(OR(AND(AM388="NS",AP397&lt;&gt;"NA",OR(AP397="NS",AP397=0)),AND(AM388="NA",AP397&lt;&gt;"NS",OR(AP397="NA",AP397=0))),0,
IF(OR(AND(AM388&lt;&gt;"NS",AM388&lt;&gt;"NA",AP397&lt;&gt;"NS",AP397&lt;&gt;"NA",AP397&gt;AM388),
AND(AP397&gt;0,OR(AM388="NS",AM388="NA")),
AND(AM388&lt;&gt;"NS",AM388&lt;&gt;"NA",AM388&gt;=0,AP397="NA"),
AND(AM388&lt;&gt;"NS",AM388&lt;&gt;"NA",AM388=0,AP397="NS")),1,0)))</f>
        <v>0</v>
      </c>
      <c r="AT397" s="126">
        <f>IF(AJ411=AH411,0,
IF(OR(AND(AN388="NS",AQ397&lt;&gt;"NA",OR(AQ397="NS",AQ397=0)),AND(AN388="NA",AQ397&lt;&gt;"NS",OR(AQ397="NA",AQ397=0))),0,
IF(OR(AND(AN388&lt;&gt;"NS",AN388&lt;&gt;"NA",AQ397&lt;&gt;"NS",AQ397&lt;&gt;"NA",AQ397&gt;AN388),
AND(AQ397&gt;0,OR(AN388="NS",AN388="NA")),
AND(AN388&lt;&gt;"NS",AN388&lt;&gt;"NA",AN388&gt;=0,AQ397="NA"),
AND(AN388&lt;&gt;"NS",AN388&lt;&gt;"NA",AN388=0,AQ397="NS")),1,0)))</f>
        <v>0</v>
      </c>
      <c r="AU397" s="126">
        <f>IF(AJ411=AH411,0,
IF(OR(AND(AO388="NS",AR397&lt;&gt;"NA",OR(AR397="NS",AR397=0)),AND(AO388="NA",AR397&lt;&gt;"NS",OR(AR397="NA",AR397=0))),0,
IF(OR(AND(AO388&lt;&gt;"NS",AO388&lt;&gt;"NA",AR397&lt;&gt;"NS",AR397&lt;&gt;"NA",AR397&gt;AO388),
AND(AR397&gt;0,OR(AO388="NS",AO388="NA")),
AND(AO388&lt;&gt;"NS",AO388&lt;&gt;"NA",AO388&gt;=0,AR397="NA"),
AND(AO388&lt;&gt;"NS",AO388&lt;&gt;"NA",AO388=0,AR397="NS")),1,0)))</f>
        <v>0</v>
      </c>
      <c r="AW397" s="5">
        <v>8.16</v>
      </c>
      <c r="AX397" s="127">
        <f>M400</f>
        <v>0</v>
      </c>
      <c r="AY397" s="127">
        <f>S400</f>
        <v>0</v>
      </c>
      <c r="AZ397" s="127">
        <f>Y400</f>
        <v>0</v>
      </c>
    </row>
    <row r="398" spans="1:52" ht="24" customHeight="1">
      <c r="A398" s="123"/>
      <c r="B398" s="66"/>
      <c r="C398" s="129" t="s">
        <v>76</v>
      </c>
      <c r="D398" s="336" t="s">
        <v>215</v>
      </c>
      <c r="E398" s="337"/>
      <c r="F398" s="337"/>
      <c r="G398" s="337"/>
      <c r="H398" s="337"/>
      <c r="I398" s="337"/>
      <c r="J398" s="337"/>
      <c r="K398" s="337"/>
      <c r="L398" s="338"/>
      <c r="M398" s="310"/>
      <c r="N398" s="310"/>
      <c r="O398" s="310"/>
      <c r="P398" s="310"/>
      <c r="Q398" s="310"/>
      <c r="R398" s="310"/>
      <c r="S398" s="310"/>
      <c r="T398" s="310"/>
      <c r="U398" s="310"/>
      <c r="V398" s="310"/>
      <c r="W398" s="310"/>
      <c r="X398" s="310"/>
      <c r="Y398" s="310"/>
      <c r="Z398" s="310"/>
      <c r="AA398" s="310"/>
      <c r="AB398" s="310"/>
      <c r="AC398" s="310"/>
      <c r="AD398" s="310"/>
      <c r="AG398">
        <f t="shared" si="22"/>
        <v>0</v>
      </c>
      <c r="AH398">
        <f t="shared" si="23"/>
        <v>0</v>
      </c>
      <c r="AI398" s="103">
        <f>SUM(S398:AD398)</f>
        <v>0</v>
      </c>
      <c r="AJ398" s="104">
        <f>IF(AJ411=AH411, 0,  IF(OR(AND(AG398=0, AH398&gt;0),AND(AG398="NS", AI398&gt;0), AND(AG398="NS", AH398=0, AI398=0)), 1, IF(OR(AND(AG398&gt;0, AH398=2), AND(AG398="NS", AH398=2), AND(AG398="NS", AI398=0, AH398&gt;0), AG398=AI398), 0, 1)))</f>
        <v>0</v>
      </c>
      <c r="AP398" s="127">
        <f t="shared" si="27"/>
        <v>0</v>
      </c>
      <c r="AQ398" s="127">
        <f t="shared" si="28"/>
        <v>0</v>
      </c>
      <c r="AR398" s="127">
        <f t="shared" si="29"/>
        <v>0</v>
      </c>
      <c r="AS398" s="126">
        <f>IF(AJ411=AH411,0,
IF(OR(AND(AM388="NS",AP398&lt;&gt;"NA",OR(AP398="NS",AP398=0)),AND(AM388="NA",AP398&lt;&gt;"NS",OR(AP398="NA",AP398=0))),0,
IF(OR(AND(AM388&lt;&gt;"NS",AM388&lt;&gt;"NA",AP398&lt;&gt;"NS",AP398&lt;&gt;"NA",AP398&gt;AM388),
AND(AP398&gt;0,OR(AM388="NS",AM388="NA")),
AND(AM388&lt;&gt;"NS",AM388&lt;&gt;"NA",AM388&gt;=0,AP398="NA"),
AND(AM388&lt;&gt;"NS",AM388&lt;&gt;"NA",AM388=0,AP398="NS")),1,0)))</f>
        <v>0</v>
      </c>
      <c r="AT398" s="126">
        <f>IF(AJ411=AH411,0,
IF(OR(AND(AN388="NS",AQ398&lt;&gt;"NA",OR(AQ398="NS",AQ398=0)),AND(AN388="NA",AQ398&lt;&gt;"NS",OR(AQ398="NA",AQ398=0))),0,
IF(OR(AND(AN388&lt;&gt;"NS",AN388&lt;&gt;"NA",AQ398&lt;&gt;"NS",AQ398&lt;&gt;"NA",AQ398&gt;AN388),
AND(AQ398&gt;0,OR(AN388="NS",AN388="NA")),
AND(AN388&lt;&gt;"NS",AN388&lt;&gt;"NA",AN388&gt;=0,AQ398="NA"),
AND(AN388&lt;&gt;"NS",AN388&lt;&gt;"NA",AN388=0,AQ398="NS")),1,0)))</f>
        <v>0</v>
      </c>
      <c r="AU398" s="126">
        <f>IF(AJ411=AH411,0,
IF(OR(AND(AO388="NS",AR398&lt;&gt;"NA",OR(AR398="NS",AR398=0)),AND(AO388="NA",AR398&lt;&gt;"NS",OR(AR398="NA",AR398=0))),0,
IF(OR(AND(AO388&lt;&gt;"NS",AO388&lt;&gt;"NA",AR398&lt;&gt;"NS",AR398&lt;&gt;"NA",AR398&gt;AO388),
AND(AR398&gt;0,OR(AO388="NS",AO388="NA")),
AND(AO388&lt;&gt;"NS",AO388&lt;&gt;"NA",AO388&gt;=0,AR398="NA"),
AND(AO388&lt;&gt;"NS",AO388&lt;&gt;"NA",AO388=0,AR398="NS")),1,0)))</f>
        <v>0</v>
      </c>
      <c r="AW398" s="5" t="s">
        <v>5640</v>
      </c>
      <c r="AX398" s="126">
        <f>IF(AJ411=AH411,0,
IF(OR(AND(AX397="NS",AX396="NS"),AND(AX397="NA",AX396="NA"),AND(AX396&lt;&gt;"NS",AX396&lt;&gt;"NA",AX397&lt;&gt;"NS",AX397&lt;&gt;"NA",AX396&lt;=AX397),AND(AX396&lt;&gt;"NS",AX396&lt;&gt;"NA",AX396&gt;0,AX397="NS")),0,
1))</f>
        <v>0</v>
      </c>
      <c r="AY398" s="126">
        <f>IF(AJ411=AH411,0,
IF(OR(AND(AY397="NS",AY396="NS"),AND(AY397="NA",AY396="NA"),AND(AY396&lt;&gt;"NS",AY396&lt;&gt;"NA",AY397&lt;&gt;"NS",AY397&lt;&gt;"NA",AY396&lt;=AY397),AND(AY396&lt;&gt;"NS",AY396&lt;&gt;"NA",AY396&gt;0,AY397="NS")),0,
1))</f>
        <v>0</v>
      </c>
      <c r="AZ398" s="126">
        <f>IF(AJ411=AH411,0,
IF(OR(AND(AZ397="NS",AZ396="NS"),AND(AZ397="NA",AZ396="NA"),AND(AZ396&lt;&gt;"NS",AZ396&lt;&gt;"NA",AZ397&lt;&gt;"NS",AZ397&lt;&gt;"NA",AZ396&lt;=AZ397),AND(AZ396&lt;&gt;"NS",AZ396&lt;&gt;"NA",AZ396&gt;0,AZ397="NS")),0,
1))</f>
        <v>0</v>
      </c>
    </row>
    <row r="399" spans="1:52" ht="24" customHeight="1">
      <c r="A399" s="123"/>
      <c r="B399" s="66"/>
      <c r="C399" s="129" t="s">
        <v>77</v>
      </c>
      <c r="D399" s="336" t="s">
        <v>216</v>
      </c>
      <c r="E399" s="337"/>
      <c r="F399" s="337"/>
      <c r="G399" s="337"/>
      <c r="H399" s="337"/>
      <c r="I399" s="337"/>
      <c r="J399" s="337"/>
      <c r="K399" s="337"/>
      <c r="L399" s="338"/>
      <c r="M399" s="310"/>
      <c r="N399" s="310"/>
      <c r="O399" s="310"/>
      <c r="P399" s="310"/>
      <c r="Q399" s="310"/>
      <c r="R399" s="310"/>
      <c r="S399" s="310"/>
      <c r="T399" s="310"/>
      <c r="U399" s="310"/>
      <c r="V399" s="310"/>
      <c r="W399" s="310"/>
      <c r="X399" s="310"/>
      <c r="Y399" s="310"/>
      <c r="Z399" s="310"/>
      <c r="AA399" s="310"/>
      <c r="AB399" s="310"/>
      <c r="AC399" s="310"/>
      <c r="AD399" s="310"/>
      <c r="AG399">
        <f t="shared" si="22"/>
        <v>0</v>
      </c>
      <c r="AH399">
        <f t="shared" si="23"/>
        <v>0</v>
      </c>
      <c r="AI399" s="103">
        <f t="shared" ref="AI399" si="31">IF(COUNTIF(S399:AD399,"NA")=2,"NA",SUM(S399:AD399))</f>
        <v>0</v>
      </c>
      <c r="AJ399" s="104">
        <f>IF(AJ411=AH411, 0,  IF(OR(AND(AG399=0, AH399&gt;0),AND(AG399="NS", AI399&gt;0), AND(AG399="NS", AH399=0, AI399=0)), 1, IF(OR(AND(AG399&gt;0, AH399=2), AND(AG399="NS", AH399=2), AND(AG399="NS", AI399=0, AH399&gt;0), AG399=AI399), 0, 1)))</f>
        <v>0</v>
      </c>
      <c r="AP399" s="127">
        <f>IF(M399="NA",0,M399)</f>
        <v>0</v>
      </c>
      <c r="AQ399" s="127">
        <f>IF(S399="NA",0,S399)</f>
        <v>0</v>
      </c>
      <c r="AR399" s="127">
        <f>IF(Y399="NA",0,Y399)</f>
        <v>0</v>
      </c>
      <c r="AS399" s="126">
        <f>IF(AJ411=AH411,0,
IF(OR(AND(AM388="NS",AP399&lt;&gt;"NA",OR(AP399="NS",AP399=0)),AND(AM388="NA",AP399&lt;&gt;"NS",OR(AP399="NA",AP399=0))),0,
IF(OR(AND(AM388&lt;&gt;"NS",AM388&lt;&gt;"NA",AP399&lt;&gt;"NS",AP399&lt;&gt;"NA",AP399&gt;AM388),
AND(AP399&gt;0,OR(AM388="NS",AM388="NA")),
AND(AM388&lt;&gt;"NS",AM388&lt;&gt;"NA",AM388&gt;=0,AP399="NA"),
AND(AM388&lt;&gt;"NS",AM388&lt;&gt;"NA",AM388=0,AP399="NS")),1,0)))</f>
        <v>0</v>
      </c>
      <c r="AT399" s="126">
        <f>IF(AJ411=AH411,0,
IF(OR(AND(AN388="NS",AQ399&lt;&gt;"NA",OR(AQ399="NS",AQ399=0)),AND(AN388="NA",AQ399&lt;&gt;"NS",OR(AQ399="NA",AQ399=0))),0,
IF(OR(AND(AN388&lt;&gt;"NS",AN388&lt;&gt;"NA",AQ399&lt;&gt;"NS",AQ399&lt;&gt;"NA",AQ399&gt;AN388),
AND(AQ399&gt;0,OR(AN388="NS",AN388="NA")),
AND(AN388&lt;&gt;"NS",AN388&lt;&gt;"NA",AN388&gt;=0,AQ399="NA"),
AND(AN388&lt;&gt;"NS",AN388&lt;&gt;"NA",AN388=0,AQ399="NS")),1,0)))</f>
        <v>0</v>
      </c>
      <c r="AU399" s="126">
        <f>IF(AJ411=AH411,0,
IF(OR(AND(AO388="NS",AR399&lt;&gt;"NA",OR(AR399="NS",AR399=0)),AND(AO388="NA",AR399&lt;&gt;"NS",OR(AR399="NA",AR399=0))),0,
IF(OR(AND(AO388&lt;&gt;"NS",AO388&lt;&gt;"NA",AR399&lt;&gt;"NS",AR399&lt;&gt;"NA",AR399&gt;AO388),
AND(AR399&gt;0,OR(AO388="NS",AO388="NA")),
AND(AO388&lt;&gt;"NS",AO388&lt;&gt;"NA",AO388&gt;=0,AR399="NA"),
AND(AO388&lt;&gt;"NS",AO388&lt;&gt;"NA",AO388=0,AR399="NS")),1,0)))</f>
        <v>0</v>
      </c>
      <c r="AX399" s="60">
        <f>SUM(AX398:AZ398)</f>
        <v>0</v>
      </c>
    </row>
    <row r="400" spans="1:52" ht="15" customHeight="1">
      <c r="A400" s="123"/>
      <c r="B400" s="66"/>
      <c r="C400" s="26"/>
      <c r="D400" s="26"/>
      <c r="E400" s="26"/>
      <c r="F400" s="26"/>
      <c r="G400" s="26"/>
      <c r="H400" s="26"/>
      <c r="I400" s="26"/>
      <c r="J400" s="26"/>
      <c r="K400" s="26"/>
      <c r="L400" s="106" t="s">
        <v>116</v>
      </c>
      <c r="M400" s="252">
        <f>IF(AND(SUM(M388:R399)=0,COUNTIF(M388:R399,"NS")&gt;0),"NS",
IF(AND(SUM(M388:R399)=0,COUNTIF(M388:R399,0)&gt;0),0,
IF(AND(SUM(M388:R399)=0,COUNTIF(M388:R399,"NA")&gt;0),"NA",
SUM(M388:R399))))</f>
        <v>0</v>
      </c>
      <c r="N400" s="252"/>
      <c r="O400" s="252"/>
      <c r="P400" s="252"/>
      <c r="Q400" s="252"/>
      <c r="R400" s="252"/>
      <c r="S400" s="252">
        <f>IF(AND(SUM(S388:X399)=0,COUNTIF(S388:X399,"NS")&gt;0),"NS",
IF(AND(SUM(S388:X399)=0,COUNTIF(S388:X399,0)&gt;0),0,
IF(AND(SUM(S388:X399)=0,COUNTIF(S388:X399,"NA")&gt;0),"NA",
SUM(S388:X399))))</f>
        <v>0</v>
      </c>
      <c r="T400" s="252"/>
      <c r="U400" s="252"/>
      <c r="V400" s="252"/>
      <c r="W400" s="252"/>
      <c r="X400" s="252"/>
      <c r="Y400" s="252">
        <f>IF(AND(SUM(Y388:AD399)=0,COUNTIF(Y388:AD399,"NS")&gt;0),"NS",
IF(AND(SUM(Y388:AD399)=0,COUNTIF(Y388:AD399,0)&gt;0),0,
IF(AND(SUM(Y388:AD399)=0,COUNTIF(Y388:AD399,"NA")&gt;0),"NA",
SUM(Y388:AD399))))</f>
        <v>0</v>
      </c>
      <c r="Z400" s="252"/>
      <c r="AA400" s="252"/>
      <c r="AB400" s="252"/>
      <c r="AC400" s="252"/>
      <c r="AD400" s="252"/>
      <c r="AJ400" s="60">
        <f>SUM(AJ388:AJ399)</f>
        <v>0</v>
      </c>
      <c r="AS400" s="128">
        <f>SUM(AS388:AU399)</f>
        <v>0</v>
      </c>
    </row>
    <row r="401" spans="1:37" ht="15" customHeight="1">
      <c r="A401" s="123"/>
      <c r="B401" s="66"/>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row>
    <row r="402" spans="1:37" ht="45" customHeight="1">
      <c r="A402" s="123"/>
      <c r="B402" s="66"/>
      <c r="C402" s="323" t="s">
        <v>217</v>
      </c>
      <c r="D402" s="323"/>
      <c r="E402" s="323"/>
      <c r="F402" s="323"/>
      <c r="G402" s="324"/>
      <c r="H402" s="315"/>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316"/>
      <c r="AG402" s="5">
        <f>IF(OR(M399=0,M399="NS",M399="NA"),0,1)</f>
        <v>0</v>
      </c>
    </row>
    <row r="403" spans="1:37" ht="15" customHeight="1">
      <c r="A403" s="123"/>
      <c r="B403" s="66"/>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row>
    <row r="404" spans="1:37" ht="24" customHeight="1">
      <c r="A404" s="123"/>
      <c r="B404" s="66"/>
      <c r="C404" s="294" t="s">
        <v>117</v>
      </c>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row>
    <row r="405" spans="1:37" ht="60" customHeight="1">
      <c r="A405" s="123"/>
      <c r="B405" s="66"/>
      <c r="C405" s="312"/>
      <c r="D405" s="312"/>
      <c r="E405" s="312"/>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row>
    <row r="406" spans="1:37" ht="15" customHeight="1">
      <c r="A406" s="61"/>
      <c r="B406" s="309" t="str">
        <f>IF(OR(AH406=0,AND(AH406&gt;0,C405&lt;&gt;"")),"","Si registró NS favor de emitir un comentario que explique su uso en la casilla al final de la pregunta")</f>
        <v/>
      </c>
      <c r="C406" s="309"/>
      <c r="D406" s="309"/>
      <c r="E406" s="309"/>
      <c r="F406" s="309"/>
      <c r="G406" s="309"/>
      <c r="H406" s="309"/>
      <c r="I406" s="309"/>
      <c r="J406" s="309"/>
      <c r="K406" s="309"/>
      <c r="L406" s="309"/>
      <c r="M406" s="309"/>
      <c r="N406" s="309"/>
      <c r="O406" s="309"/>
      <c r="P406" s="309"/>
      <c r="Q406" s="309"/>
      <c r="R406" s="309"/>
      <c r="S406" s="309"/>
      <c r="T406" s="309"/>
      <c r="U406" s="309"/>
      <c r="V406" s="309"/>
      <c r="W406" s="309"/>
      <c r="X406" s="309"/>
      <c r="Y406" s="309"/>
      <c r="Z406" s="309"/>
      <c r="AA406" s="309"/>
      <c r="AB406" s="309"/>
      <c r="AC406" s="309"/>
      <c r="AD406" s="309"/>
      <c r="AE406" s="73"/>
      <c r="AF406" s="77"/>
      <c r="AG406" t="s">
        <v>5627</v>
      </c>
      <c r="AH406">
        <f>COUNTIF(M388:AD399,"NS")</f>
        <v>0</v>
      </c>
      <c r="AI406"/>
      <c r="AJ406"/>
    </row>
    <row r="407" spans="1:37" ht="15" customHeight="1">
      <c r="A407" s="61"/>
      <c r="B407" s="309" t="str">
        <f>IF(AJ400=0,"","Error: verificar sumas")</f>
        <v/>
      </c>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09"/>
      <c r="Z407" s="309"/>
      <c r="AA407" s="309"/>
      <c r="AB407" s="309"/>
      <c r="AC407" s="309"/>
      <c r="AD407" s="309"/>
      <c r="AE407" s="73"/>
      <c r="AF407" s="77"/>
      <c r="AG407"/>
      <c r="AH407"/>
      <c r="AI407"/>
      <c r="AJ407"/>
    </row>
    <row r="408" spans="1:37" ht="15" customHeight="1">
      <c r="A408" s="61"/>
      <c r="B408" s="309" t="str">
        <f>IF(AX399=0,"","Error: verificar la consistencia con el numeral 2 de la pregunta 8.14, de acuerdo con la cuarta instrucción")</f>
        <v/>
      </c>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c r="Z408" s="309"/>
      <c r="AA408" s="309"/>
      <c r="AB408" s="309"/>
      <c r="AC408" s="309"/>
      <c r="AD408" s="309"/>
      <c r="AE408" s="73"/>
      <c r="AF408" s="77"/>
      <c r="AG408"/>
      <c r="AH408"/>
      <c r="AI408"/>
      <c r="AJ408"/>
    </row>
    <row r="409" spans="1:37" ht="15" customHeight="1">
      <c r="A409" s="61"/>
      <c r="B409" s="309" t="str">
        <f>IF(AS400=0,"","Error: verificar la consistencia con el numeral 2 de la pregunta 8.14, de acuerdo con la quinta instrucción")</f>
        <v/>
      </c>
      <c r="C409" s="309"/>
      <c r="D409" s="309"/>
      <c r="E409" s="309"/>
      <c r="F409" s="309"/>
      <c r="G409" s="309"/>
      <c r="H409" s="309"/>
      <c r="I409" s="309"/>
      <c r="J409" s="309"/>
      <c r="K409" s="309"/>
      <c r="L409" s="309"/>
      <c r="M409" s="309"/>
      <c r="N409" s="309"/>
      <c r="O409" s="309"/>
      <c r="P409" s="309"/>
      <c r="Q409" s="309"/>
      <c r="R409" s="309"/>
      <c r="S409" s="309"/>
      <c r="T409" s="309"/>
      <c r="U409" s="309"/>
      <c r="V409" s="309"/>
      <c r="W409" s="309"/>
      <c r="X409" s="309"/>
      <c r="Y409" s="309"/>
      <c r="Z409" s="309"/>
      <c r="AA409" s="309"/>
      <c r="AB409" s="309"/>
      <c r="AC409" s="309"/>
      <c r="AD409" s="309"/>
      <c r="AE409" s="73"/>
      <c r="AF409" s="77"/>
      <c r="AG409"/>
      <c r="AH409"/>
      <c r="AI409"/>
      <c r="AJ409"/>
    </row>
    <row r="410" spans="1:37" ht="15" customHeight="1">
      <c r="A410" s="61"/>
      <c r="B410" s="309" t="str">
        <f>IF(OR(AND(AG402&gt;0,H402=""),AND(AG402=0,H402&lt;&gt;"")),"Error: especificar el otro tipo de servicio postpenal en caso de registrar cantidades mayores a cero en el numeral 12","")</f>
        <v/>
      </c>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73"/>
      <c r="AF410" s="77"/>
      <c r="AG410"/>
      <c r="AH410" t="s">
        <v>5621</v>
      </c>
      <c r="AI410" t="s">
        <v>5622</v>
      </c>
      <c r="AJ410" t="s">
        <v>5623</v>
      </c>
      <c r="AK410" s="5" t="s">
        <v>5624</v>
      </c>
    </row>
    <row r="411" spans="1:37" ht="15" customHeight="1">
      <c r="A411" s="61"/>
      <c r="B411" s="277" t="str">
        <f>IF(AK411=0,"","Error: debe completar toda la información en las celdas requeridas")</f>
        <v/>
      </c>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73"/>
      <c r="AF411" s="77"/>
      <c r="AG411"/>
      <c r="AH411">
        <v>216</v>
      </c>
      <c r="AI411">
        <v>180</v>
      </c>
      <c r="AJ411">
        <f>COUNTBLANK(M388:AD399)</f>
        <v>216</v>
      </c>
      <c r="AK411" s="5">
        <f>IF(OR(AJ411=AH411,AJ411=AI411),0,1)</f>
        <v>0</v>
      </c>
    </row>
    <row r="412" spans="1:37" ht="24" customHeight="1">
      <c r="A412" s="71" t="s">
        <v>578</v>
      </c>
      <c r="B412" s="331" t="s">
        <v>579</v>
      </c>
      <c r="C412" s="331" t="s">
        <v>190</v>
      </c>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row>
    <row r="413" spans="1:37" ht="36" customHeight="1">
      <c r="A413" s="123"/>
      <c r="B413" s="66"/>
      <c r="C413" s="294" t="s">
        <v>580</v>
      </c>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G413" s="5">
        <f>IF(OR(S297&gt;1,M337="NS",M337=0),1,0)</f>
        <v>1</v>
      </c>
      <c r="AH413" s="73">
        <v>3</v>
      </c>
    </row>
    <row r="414" spans="1:37" ht="36" customHeight="1">
      <c r="A414" s="123"/>
      <c r="B414" s="66"/>
      <c r="C414" s="294" t="s">
        <v>581</v>
      </c>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row>
    <row r="415" spans="1:37" s="73" customFormat="1" ht="36" customHeight="1">
      <c r="A415" s="124"/>
      <c r="B415" s="66"/>
      <c r="C415" s="294" t="s">
        <v>582</v>
      </c>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F415" s="74"/>
    </row>
    <row r="416" spans="1:37" s="73" customFormat="1" ht="24" customHeight="1">
      <c r="A416" s="124"/>
      <c r="B416" s="66"/>
      <c r="C416" s="294" t="s">
        <v>432</v>
      </c>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F416" s="74"/>
    </row>
    <row r="417" spans="1:52" ht="15" customHeight="1">
      <c r="A417" s="123"/>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row>
    <row r="418" spans="1:52" ht="24" customHeight="1">
      <c r="A418" s="123"/>
      <c r="B418" s="66"/>
      <c r="C418" s="252" t="s">
        <v>218</v>
      </c>
      <c r="D418" s="252"/>
      <c r="E418" s="252"/>
      <c r="F418" s="252"/>
      <c r="G418" s="252"/>
      <c r="H418" s="252"/>
      <c r="I418" s="252"/>
      <c r="J418" s="252"/>
      <c r="K418" s="252"/>
      <c r="L418" s="252"/>
      <c r="M418" s="252" t="s">
        <v>219</v>
      </c>
      <c r="N418" s="252"/>
      <c r="O418" s="252"/>
      <c r="P418" s="252"/>
      <c r="Q418" s="252"/>
      <c r="R418" s="252"/>
      <c r="S418" s="252"/>
      <c r="T418" s="252"/>
      <c r="U418" s="252"/>
      <c r="V418" s="252"/>
      <c r="W418" s="252"/>
      <c r="X418" s="252"/>
      <c r="Y418" s="252"/>
      <c r="Z418" s="252"/>
      <c r="AA418" s="252"/>
      <c r="AB418" s="252"/>
      <c r="AC418" s="252"/>
      <c r="AD418" s="252"/>
      <c r="AP418" s="406" t="s">
        <v>5643</v>
      </c>
      <c r="AQ418" s="406"/>
      <c r="AR418" s="406"/>
      <c r="AS418" s="406" t="s">
        <v>5631</v>
      </c>
      <c r="AT418" s="406"/>
      <c r="AU418" s="406"/>
    </row>
    <row r="419" spans="1:52" ht="15" customHeight="1">
      <c r="A419" s="123"/>
      <c r="B419" s="66"/>
      <c r="C419" s="252"/>
      <c r="D419" s="252"/>
      <c r="E419" s="252"/>
      <c r="F419" s="252"/>
      <c r="G419" s="252"/>
      <c r="H419" s="252"/>
      <c r="I419" s="252"/>
      <c r="J419" s="252"/>
      <c r="K419" s="252"/>
      <c r="L419" s="252"/>
      <c r="M419" s="350" t="s">
        <v>112</v>
      </c>
      <c r="N419" s="351"/>
      <c r="O419" s="351"/>
      <c r="P419" s="351"/>
      <c r="Q419" s="351"/>
      <c r="R419" s="351"/>
      <c r="S419" s="352" t="s">
        <v>113</v>
      </c>
      <c r="T419" s="353"/>
      <c r="U419" s="353"/>
      <c r="V419" s="353"/>
      <c r="W419" s="353"/>
      <c r="X419" s="353"/>
      <c r="Y419" s="352" t="s">
        <v>114</v>
      </c>
      <c r="Z419" s="353"/>
      <c r="AA419" s="353"/>
      <c r="AB419" s="353"/>
      <c r="AC419" s="353"/>
      <c r="AD419" s="353"/>
      <c r="AG419" t="s">
        <v>5626</v>
      </c>
      <c r="AH419" t="s">
        <v>5627</v>
      </c>
      <c r="AI419" t="s">
        <v>5628</v>
      </c>
      <c r="AJ419" t="s">
        <v>5629</v>
      </c>
      <c r="AP419" s="125" t="s">
        <v>5634</v>
      </c>
      <c r="AQ419" s="125" t="s">
        <v>5635</v>
      </c>
      <c r="AR419" s="125" t="s">
        <v>5636</v>
      </c>
      <c r="AS419" s="125" t="s">
        <v>5634</v>
      </c>
      <c r="AT419" s="125" t="s">
        <v>5635</v>
      </c>
      <c r="AU419" s="125" t="s">
        <v>5636</v>
      </c>
    </row>
    <row r="420" spans="1:52" ht="24" customHeight="1">
      <c r="A420" s="123"/>
      <c r="B420" s="66"/>
      <c r="C420" s="102" t="s">
        <v>66</v>
      </c>
      <c r="D420" s="374" t="s">
        <v>220</v>
      </c>
      <c r="E420" s="374"/>
      <c r="F420" s="374"/>
      <c r="G420" s="374"/>
      <c r="H420" s="374"/>
      <c r="I420" s="374"/>
      <c r="J420" s="374"/>
      <c r="K420" s="374"/>
      <c r="L420" s="374"/>
      <c r="M420" s="310"/>
      <c r="N420" s="310"/>
      <c r="O420" s="310"/>
      <c r="P420" s="310"/>
      <c r="Q420" s="310"/>
      <c r="R420" s="310"/>
      <c r="S420" s="310"/>
      <c r="T420" s="310"/>
      <c r="U420" s="310"/>
      <c r="V420" s="310"/>
      <c r="W420" s="310"/>
      <c r="X420" s="310"/>
      <c r="Y420" s="310"/>
      <c r="Z420" s="310"/>
      <c r="AA420" s="310"/>
      <c r="AB420" s="310"/>
      <c r="AC420" s="310"/>
      <c r="AD420" s="310"/>
      <c r="AG420">
        <f>M420</f>
        <v>0</v>
      </c>
      <c r="AH420">
        <f>COUNTIF(S420:AD420,"NS")</f>
        <v>0</v>
      </c>
      <c r="AI420" s="103">
        <f>SUM(S420:AD420)</f>
        <v>0</v>
      </c>
      <c r="AJ420" s="104">
        <f>IF(AJ438=AH438, 0,  IF(OR(AND(AG420=0, AH420&gt;0),AND(AG420="NS", AI420&gt;0), AND(AG420="NS", AH420=0, AI420=0)), 1, IF(OR(AND(AG420&gt;0, AH420=2), AND(AG420="NS", AH420=2), AND(AG420="NS", AI420=0, AH420&gt;0), AG420=AI420), 0, 1)))</f>
        <v>0</v>
      </c>
      <c r="AM420" s="126">
        <f>M337</f>
        <v>0</v>
      </c>
      <c r="AN420" s="126">
        <f>S337</f>
        <v>0</v>
      </c>
      <c r="AO420" s="126">
        <f>Y337</f>
        <v>0</v>
      </c>
      <c r="AP420" s="127">
        <f>M420</f>
        <v>0</v>
      </c>
      <c r="AQ420" s="127">
        <f>S420</f>
        <v>0</v>
      </c>
      <c r="AR420" s="127">
        <f>Y420</f>
        <v>0</v>
      </c>
      <c r="AS420" s="126">
        <f>IF(AJ438=AH438,0,
IF(OR(AND(AM420="NS",AP420&lt;&gt;"NA",OR(AP420="NS",AP420=0)),AND(AM420="NA",AP420&lt;&gt;"NS",OR(AP420="NA",AP420=0))),0,
IF(OR(AND(AM420&lt;&gt;"NS",AM420&lt;&gt;"NA",AP420&lt;&gt;"NS",AP420&lt;&gt;"NA",AP420&gt;AM420),
AND(AP420&gt;0,OR(AM420="NS",AM420="NA")),
AND(AM420&lt;&gt;"NS",AM420&lt;&gt;"NA",AM420&gt;=0,AP420="NA"),
AND(AM420&lt;&gt;"NS",AM420&lt;&gt;"NA",AM420=0,AP420="NS")),1,0)))</f>
        <v>0</v>
      </c>
      <c r="AT420" s="126">
        <f>IF(AJ438=AH438,0,
IF(OR(AND(AN420="NS",AQ420&lt;&gt;"NA",OR(AQ420="NS",AQ420=0)),AND(AN420="NA",AQ420&lt;&gt;"NS",OR(AQ420="NA",AQ420=0))),0,
IF(OR(AND(AN420&lt;&gt;"NS",AN420&lt;&gt;"NA",AQ420&lt;&gt;"NS",AQ420&lt;&gt;"NA",AQ420&gt;AN420),
AND(AQ420&gt;0,OR(AN420="NS",AN420="NA")),
AND(AN420&lt;&gt;"NS",AN420&lt;&gt;"NA",AN420&gt;=0,AQ420="NA"),
AND(AN420&lt;&gt;"NS",AN420&lt;&gt;"NA",AN420=0,AQ420="NS")),1,0)))</f>
        <v>0</v>
      </c>
      <c r="AU420" s="126">
        <f>IF(AJ438=AH438,0,
IF(OR(AND(AO420="NS",AR420&lt;&gt;"NA",OR(AR420="NS",AR420=0)),AND(AO420="NA",AR420&lt;&gt;"NS",OR(AR420="NA",AR420=0))),0,
IF(OR(AND(AO420&lt;&gt;"NS",AO420&lt;&gt;"NA",AR420&lt;&gt;"NS",AR420&lt;&gt;"NA",AR420&gt;AO420),
AND(AR420&gt;0,OR(AO420="NS",AO420="NA")),
AND(AO420&lt;&gt;"NS",AO420&lt;&gt;"NA",AO420&gt;=0,AR420="NA"),
AND(AO420&lt;&gt;"NS",AO420&lt;&gt;"NA",AO420=0,AR420="NS")),1,0)))</f>
        <v>0</v>
      </c>
    </row>
    <row r="421" spans="1:52" ht="15" customHeight="1">
      <c r="A421" s="123"/>
      <c r="B421" s="66"/>
      <c r="C421" s="129" t="s">
        <v>67</v>
      </c>
      <c r="D421" s="311" t="s">
        <v>221</v>
      </c>
      <c r="E421" s="311"/>
      <c r="F421" s="311"/>
      <c r="G421" s="311"/>
      <c r="H421" s="311"/>
      <c r="I421" s="311"/>
      <c r="J421" s="311"/>
      <c r="K421" s="311"/>
      <c r="L421" s="311"/>
      <c r="M421" s="310"/>
      <c r="N421" s="310"/>
      <c r="O421" s="310"/>
      <c r="P421" s="310"/>
      <c r="Q421" s="310"/>
      <c r="R421" s="310"/>
      <c r="S421" s="310"/>
      <c r="T421" s="310"/>
      <c r="U421" s="310"/>
      <c r="V421" s="310"/>
      <c r="W421" s="310"/>
      <c r="X421" s="310"/>
      <c r="Y421" s="310"/>
      <c r="Z421" s="310"/>
      <c r="AA421" s="310"/>
      <c r="AB421" s="310"/>
      <c r="AC421" s="310"/>
      <c r="AD421" s="310"/>
      <c r="AG421">
        <f t="shared" ref="AG421:AG426" si="32">M421</f>
        <v>0</v>
      </c>
      <c r="AH421">
        <f t="shared" ref="AH421:AH426" si="33">COUNTIF(S421:AD421,"NS")</f>
        <v>0</v>
      </c>
      <c r="AI421" s="103">
        <f t="shared" ref="AI421:AI425" si="34">SUM(S421:AD421)</f>
        <v>0</v>
      </c>
      <c r="AJ421" s="104">
        <f>IF(AJ438=AH438, 0,  IF(OR(AND(AG421=0, AH421&gt;0),AND(AG421="NS", AI421&gt;0), AND(AG421="NS", AH421=0, AI421=0)), 1, IF(OR(AND(AG421&gt;0, AH421=2), AND(AG421="NS", AH421=2), AND(AG421="NS", AI421=0, AH421&gt;0), AG421=AI421), 0, 1)))</f>
        <v>0</v>
      </c>
      <c r="AP421" s="127">
        <f t="shared" ref="AP421:AP425" si="35">M421</f>
        <v>0</v>
      </c>
      <c r="AQ421" s="127">
        <f t="shared" ref="AQ421:AQ425" si="36">S421</f>
        <v>0</v>
      </c>
      <c r="AR421" s="127">
        <f t="shared" ref="AR421:AR424" si="37">Y421</f>
        <v>0</v>
      </c>
      <c r="AS421" s="126">
        <f>IF(AJ438=AH438,0,
IF(OR(AND(AM420="NS",AP421&lt;&gt;"NA",OR(AP421="NS",AP421=0)),AND(AM420="NA",AP421&lt;&gt;"NS",OR(AP421="NA",AP421=0))),0,
IF(OR(AND(AM420&lt;&gt;"NS",AM420&lt;&gt;"NA",AP421&lt;&gt;"NS",AP421&lt;&gt;"NA",AP421&gt;AM420),
AND(AP421&gt;0,OR(AM420="NS",AM420="NA")),
AND(AM420&lt;&gt;"NS",AM420&lt;&gt;"NA",AM420&gt;=0,AP421="NA"),
AND(AM420&lt;&gt;"NS",AM420&lt;&gt;"NA",AM420=0,AP421="NS")),1,0)))</f>
        <v>0</v>
      </c>
      <c r="AT421" s="126">
        <f>IF(AJ438=AH438,0,
IF(OR(AND(AN420="NS",AQ421&lt;&gt;"NA",OR(AQ421="NS",AQ421=0)),AND(AN420="NA",AQ421&lt;&gt;"NS",OR(AQ421="NA",AQ421=0))),0,
IF(OR(AND(AN420&lt;&gt;"NS",AN420&lt;&gt;"NA",AQ421&lt;&gt;"NS",AQ421&lt;&gt;"NA",AQ421&gt;AN420),
AND(AQ421&gt;0,OR(AN420="NS",AN420="NA")),
AND(AN420&lt;&gt;"NS",AN420&lt;&gt;"NA",AN420&gt;=0,AQ421="NA"),
AND(AN420&lt;&gt;"NS",AN420&lt;&gt;"NA",AN420=0,AQ421="NS")),1,0)))</f>
        <v>0</v>
      </c>
      <c r="AU421" s="126">
        <f>IF(AJ438=AH438,0,
IF(OR(AND(AO420="NS",AR421&lt;&gt;"NA",OR(AR421="NS",AR421=0)),AND(AO420="NA",AR421&lt;&gt;"NS",OR(AR421="NA",AR421=0))),0,
IF(OR(AND(AO420&lt;&gt;"NS",AO420&lt;&gt;"NA",AR421&lt;&gt;"NS",AR421&lt;&gt;"NA",AR421&gt;AO420),
AND(AR421&gt;0,OR(AO420="NS",AO420="NA")),
AND(AO420&lt;&gt;"NS",AO420&lt;&gt;"NA",AO420&gt;=0,AR421="NA"),
AND(AO420&lt;&gt;"NS",AO420&lt;&gt;"NA",AO420=0,AR421="NS")),1,0)))</f>
        <v>0</v>
      </c>
    </row>
    <row r="422" spans="1:52" ht="24" customHeight="1">
      <c r="A422" s="123"/>
      <c r="B422" s="66"/>
      <c r="C422" s="129" t="s">
        <v>68</v>
      </c>
      <c r="D422" s="311" t="s">
        <v>222</v>
      </c>
      <c r="E422" s="311"/>
      <c r="F422" s="311"/>
      <c r="G422" s="311"/>
      <c r="H422" s="311"/>
      <c r="I422" s="311"/>
      <c r="J422" s="311"/>
      <c r="K422" s="311"/>
      <c r="L422" s="311"/>
      <c r="M422" s="310"/>
      <c r="N422" s="310"/>
      <c r="O422" s="310"/>
      <c r="P422" s="310"/>
      <c r="Q422" s="310"/>
      <c r="R422" s="310"/>
      <c r="S422" s="310"/>
      <c r="T422" s="310"/>
      <c r="U422" s="310"/>
      <c r="V422" s="310"/>
      <c r="W422" s="310"/>
      <c r="X422" s="310"/>
      <c r="Y422" s="310"/>
      <c r="Z422" s="310"/>
      <c r="AA422" s="310"/>
      <c r="AB422" s="310"/>
      <c r="AC422" s="310"/>
      <c r="AD422" s="310"/>
      <c r="AG422">
        <f t="shared" si="32"/>
        <v>0</v>
      </c>
      <c r="AH422">
        <f t="shared" si="33"/>
        <v>0</v>
      </c>
      <c r="AI422" s="103">
        <f t="shared" si="34"/>
        <v>0</v>
      </c>
      <c r="AJ422" s="104">
        <f>IF(AJ438=AH438, 0,  IF(OR(AND(AG422=0, AH422&gt;0),AND(AG422="NS", AI422&gt;0), AND(AG422="NS", AH422=0, AI422=0)), 1, IF(OR(AND(AG422&gt;0, AH422=2), AND(AG422="NS", AH422=2), AND(AG422="NS", AI422=0, AH422&gt;0), AG422=AI422), 0, 1)))</f>
        <v>0</v>
      </c>
      <c r="AP422" s="127">
        <f t="shared" si="35"/>
        <v>0</v>
      </c>
      <c r="AQ422" s="127">
        <f t="shared" si="36"/>
        <v>0</v>
      </c>
      <c r="AR422" s="127">
        <f t="shared" si="37"/>
        <v>0</v>
      </c>
      <c r="AS422" s="126">
        <f>IF(AJ438=AH438,0,
IF(OR(AND(AM420="NS",AP422&lt;&gt;"NA",OR(AP422="NS",AP422=0)),AND(AM420="NA",AP422&lt;&gt;"NS",OR(AP422="NA",AP422=0))),0,
IF(OR(AND(AM420&lt;&gt;"NS",AM420&lt;&gt;"NA",AP422&lt;&gt;"NS",AP422&lt;&gt;"NA",AP422&gt;AM420),
AND(AP422&gt;0,OR(AM420="NS",AM420="NA")),
AND(AM420&lt;&gt;"NS",AM420&lt;&gt;"NA",AM420&gt;=0,AP422="NA"),
AND(AM420&lt;&gt;"NS",AM420&lt;&gt;"NA",AM420=0,AP422="NS")),1,0)))</f>
        <v>0</v>
      </c>
      <c r="AT422" s="126">
        <f>IF(AJ438=AH438,0,
IF(OR(AND(AN420="NS",AQ422&lt;&gt;"NA",OR(AQ422="NS",AQ422=0)),AND(AN420="NA",AQ422&lt;&gt;"NS",OR(AQ422="NA",AQ422=0))),0,
IF(OR(AND(AN420&lt;&gt;"NS",AN420&lt;&gt;"NA",AQ422&lt;&gt;"NS",AQ422&lt;&gt;"NA",AQ422&gt;AN420),
AND(AQ422&gt;0,OR(AN420="NS",AN420="NA")),
AND(AN420&lt;&gt;"NS",AN420&lt;&gt;"NA",AN420&gt;=0,AQ422="NA"),
AND(AN420&lt;&gt;"NS",AN420&lt;&gt;"NA",AN420=0,AQ422="NS")),1,0)))</f>
        <v>0</v>
      </c>
      <c r="AU422" s="126">
        <f>IF(AJ438=AH438,0,
IF(OR(AND(AO420="NS",AR422&lt;&gt;"NA",OR(AR422="NS",AR422=0)),AND(AO420="NA",AR422&lt;&gt;"NS",OR(AR422="NA",AR422=0))),0,
IF(OR(AND(AO420&lt;&gt;"NS",AO420&lt;&gt;"NA",AR422&lt;&gt;"NS",AR422&lt;&gt;"NA",AR422&gt;AO420),
AND(AR422&gt;0,OR(AO420="NS",AO420="NA")),
AND(AO420&lt;&gt;"NS",AO420&lt;&gt;"NA",AO420&gt;=0,AR422="NA"),
AND(AO420&lt;&gt;"NS",AO420&lt;&gt;"NA",AO420=0,AR422="NS")),1,0)))</f>
        <v>0</v>
      </c>
      <c r="AX422" s="125" t="s">
        <v>5634</v>
      </c>
      <c r="AY422" s="125" t="s">
        <v>5635</v>
      </c>
      <c r="AZ422" s="125" t="s">
        <v>5636</v>
      </c>
    </row>
    <row r="423" spans="1:52" ht="15" customHeight="1">
      <c r="A423" s="123"/>
      <c r="B423" s="66"/>
      <c r="C423" s="129" t="s">
        <v>69</v>
      </c>
      <c r="D423" s="311" t="s">
        <v>223</v>
      </c>
      <c r="E423" s="311"/>
      <c r="F423" s="311"/>
      <c r="G423" s="311"/>
      <c r="H423" s="311"/>
      <c r="I423" s="311"/>
      <c r="J423" s="311"/>
      <c r="K423" s="311"/>
      <c r="L423" s="311"/>
      <c r="M423" s="310"/>
      <c r="N423" s="310"/>
      <c r="O423" s="310"/>
      <c r="P423" s="310"/>
      <c r="Q423" s="310"/>
      <c r="R423" s="310"/>
      <c r="S423" s="310"/>
      <c r="T423" s="310"/>
      <c r="U423" s="310"/>
      <c r="V423" s="310"/>
      <c r="W423" s="310"/>
      <c r="X423" s="310"/>
      <c r="Y423" s="310"/>
      <c r="Z423" s="310"/>
      <c r="AA423" s="310"/>
      <c r="AB423" s="310"/>
      <c r="AC423" s="310"/>
      <c r="AD423" s="310"/>
      <c r="AG423">
        <f t="shared" si="32"/>
        <v>0</v>
      </c>
      <c r="AH423">
        <f t="shared" si="33"/>
        <v>0</v>
      </c>
      <c r="AI423" s="103">
        <f t="shared" si="34"/>
        <v>0</v>
      </c>
      <c r="AJ423" s="104">
        <f>IF(AJ438=AH438, 0,  IF(OR(AND(AG423=0, AH423&gt;0),AND(AG423="NS", AI423&gt;0), AND(AG423="NS", AH423=0, AI423=0)), 1, IF(OR(AND(AG423&gt;0, AH423=2), AND(AG423="NS", AH423=2), AND(AG423="NS", AI423=0, AH423&gt;0), AG423=AI423), 0, 1)))</f>
        <v>0</v>
      </c>
      <c r="AP423" s="127">
        <f t="shared" si="35"/>
        <v>0</v>
      </c>
      <c r="AQ423" s="127">
        <f t="shared" si="36"/>
        <v>0</v>
      </c>
      <c r="AR423" s="127">
        <f t="shared" si="37"/>
        <v>0</v>
      </c>
      <c r="AS423" s="126">
        <f>IF(AJ438=AH438,0,
IF(OR(AND(AM420="NS",AP423&lt;&gt;"NA",OR(AP423="NS",AP423=0)),AND(AM420="NA",AP423&lt;&gt;"NS",OR(AP423="NA",AP423=0))),0,
IF(OR(AND(AM420&lt;&gt;"NS",AM420&lt;&gt;"NA",AP423&lt;&gt;"NS",AP423&lt;&gt;"NA",AP423&gt;AM420),
AND(AP423&gt;0,OR(AM420="NS",AM420="NA")),
AND(AM420&lt;&gt;"NS",AM420&lt;&gt;"NA",AM420&gt;=0,AP423="NA"),
AND(AM420&lt;&gt;"NS",AM420&lt;&gt;"NA",AM420=0,AP423="NS")),1,0)))</f>
        <v>0</v>
      </c>
      <c r="AT423" s="126">
        <f>IF(AJ438=AH438,0,
IF(OR(AND(AN420="NS",AQ423&lt;&gt;"NA",OR(AQ423="NS",AQ423=0)),AND(AN420="NA",AQ423&lt;&gt;"NS",OR(AQ423="NA",AQ423=0))),0,
IF(OR(AND(AN420&lt;&gt;"NS",AN420&lt;&gt;"NA",AQ423&lt;&gt;"NS",AQ423&lt;&gt;"NA",AQ423&gt;AN420),
AND(AQ423&gt;0,OR(AN420="NS",AN420="NA")),
AND(AN420&lt;&gt;"NS",AN420&lt;&gt;"NA",AN420&gt;=0,AQ423="NA"),
AND(AN420&lt;&gt;"NS",AN420&lt;&gt;"NA",AN420=0,AQ423="NS")),1,0)))</f>
        <v>0</v>
      </c>
      <c r="AU423" s="126">
        <f>IF(AJ438=AH438,0,
IF(OR(AND(AO420="NS",AR423&lt;&gt;"NA",OR(AR423="NS",AR423=0)),AND(AO420="NA",AR423&lt;&gt;"NS",OR(AR423="NA",AR423=0))),0,
IF(OR(AND(AO420&lt;&gt;"NS",AO420&lt;&gt;"NA",AR423&lt;&gt;"NS",AR423&lt;&gt;"NA",AR423&gt;AO420),
AND(AR423&gt;0,OR(AO420="NS",AO420="NA")),
AND(AO420&lt;&gt;"NS",AO420&lt;&gt;"NA",AO420&gt;=0,AR423="NA"),
AND(AO420&lt;&gt;"NS",AO420&lt;&gt;"NA",AO420=0,AR423="NS")),1,0)))</f>
        <v>0</v>
      </c>
      <c r="AW423" s="5">
        <v>8.1300000000000008</v>
      </c>
      <c r="AX423" s="126">
        <f>AM420</f>
        <v>0</v>
      </c>
      <c r="AY423" s="126">
        <f t="shared" ref="AY423:AZ423" si="38">AN420</f>
        <v>0</v>
      </c>
      <c r="AZ423" s="126">
        <f t="shared" si="38"/>
        <v>0</v>
      </c>
    </row>
    <row r="424" spans="1:52" ht="15" customHeight="1">
      <c r="A424" s="123"/>
      <c r="B424" s="66"/>
      <c r="C424" s="129" t="s">
        <v>70</v>
      </c>
      <c r="D424" s="374" t="s">
        <v>224</v>
      </c>
      <c r="E424" s="374"/>
      <c r="F424" s="374"/>
      <c r="G424" s="374"/>
      <c r="H424" s="374"/>
      <c r="I424" s="374"/>
      <c r="J424" s="374"/>
      <c r="K424" s="374"/>
      <c r="L424" s="374"/>
      <c r="M424" s="310"/>
      <c r="N424" s="310"/>
      <c r="O424" s="310"/>
      <c r="P424" s="310"/>
      <c r="Q424" s="310"/>
      <c r="R424" s="310"/>
      <c r="S424" s="310"/>
      <c r="T424" s="310"/>
      <c r="U424" s="310"/>
      <c r="V424" s="310"/>
      <c r="W424" s="310"/>
      <c r="X424" s="310"/>
      <c r="Y424" s="310"/>
      <c r="Z424" s="310"/>
      <c r="AA424" s="310"/>
      <c r="AB424" s="310"/>
      <c r="AC424" s="310"/>
      <c r="AD424" s="310"/>
      <c r="AG424">
        <f t="shared" si="32"/>
        <v>0</v>
      </c>
      <c r="AH424">
        <f t="shared" si="33"/>
        <v>0</v>
      </c>
      <c r="AI424" s="103">
        <f t="shared" si="34"/>
        <v>0</v>
      </c>
      <c r="AJ424" s="104">
        <f>IF(AJ438=AH438, 0,  IF(OR(AND(AG424=0, AH424&gt;0),AND(AG424="NS", AI424&gt;0), AND(AG424="NS", AH424=0, AI424=0)), 1, IF(OR(AND(AG424&gt;0, AH424=2), AND(AG424="NS", AH424=2), AND(AG424="NS", AI424=0, AH424&gt;0), AG424=AI424), 0, 1)))</f>
        <v>0</v>
      </c>
      <c r="AP424" s="127">
        <f t="shared" si="35"/>
        <v>0</v>
      </c>
      <c r="AQ424" s="127">
        <f t="shared" si="36"/>
        <v>0</v>
      </c>
      <c r="AR424" s="127">
        <f t="shared" si="37"/>
        <v>0</v>
      </c>
      <c r="AS424" s="126">
        <f>IF(AJ438=AH438,0,
IF(OR(AND(AM420="NS",AP424&lt;&gt;"NA",OR(AP424="NS",AP424=0)),AND(AM420="NA",AP424&lt;&gt;"NS",OR(AP424="NA",AP424=0))),0,
IF(OR(AND(AM420&lt;&gt;"NS",AM420&lt;&gt;"NA",AP424&lt;&gt;"NS",AP424&lt;&gt;"NA",AP424&gt;AM420),
AND(AP424&gt;0,OR(AM420="NS",AM420="NA")),
AND(AM420&lt;&gt;"NS",AM420&lt;&gt;"NA",AM420&gt;=0,AP424="NA"),
AND(AM420&lt;&gt;"NS",AM420&lt;&gt;"NA",AM420=0,AP424="NS")),1,0)))</f>
        <v>0</v>
      </c>
      <c r="AT424" s="126">
        <f>IF(AJ438=AH438,0,
IF(OR(AND(AN420="NS",AQ424&lt;&gt;"NA",OR(AQ424="NS",AQ424=0)),AND(AN420="NA",AQ424&lt;&gt;"NS",OR(AQ424="NA",AQ424=0))),0,
IF(OR(AND(AN420&lt;&gt;"NS",AN420&lt;&gt;"NA",AQ424&lt;&gt;"NS",AQ424&lt;&gt;"NA",AQ424&gt;AN420),
AND(AQ424&gt;0,OR(AN420="NS",AN420="NA")),
AND(AN420&lt;&gt;"NS",AN420&lt;&gt;"NA",AN420&gt;=0,AQ424="NA"),
AND(AN420&lt;&gt;"NS",AN420&lt;&gt;"NA",AN420=0,AQ424="NS")),1,0)))</f>
        <v>0</v>
      </c>
      <c r="AU424" s="126">
        <f>IF(AJ438=AH438,0,
IF(OR(AND(AO420="NS",AR424&lt;&gt;"NA",OR(AR424="NS",AR424=0)),AND(AO420="NA",AR424&lt;&gt;"NS",OR(AR424="NA",AR424=0))),0,
IF(OR(AND(AO420&lt;&gt;"NS",AO420&lt;&gt;"NA",AR424&lt;&gt;"NS",AR424&lt;&gt;"NA",AR424&gt;AO420),
AND(AR424&gt;0,OR(AO420="NS",AO420="NA")),
AND(AO420&lt;&gt;"NS",AO420&lt;&gt;"NA",AO420&gt;=0,AR424="NA"),
AND(AO420&lt;&gt;"NS",AO420&lt;&gt;"NA",AO420=0,AR424="NS")),1,0)))</f>
        <v>0</v>
      </c>
      <c r="AW424" s="5">
        <v>8.14</v>
      </c>
      <c r="AX424" s="127">
        <f>M427</f>
        <v>0</v>
      </c>
      <c r="AY424" s="127">
        <f>S427</f>
        <v>0</v>
      </c>
      <c r="AZ424" s="127">
        <f>Y427</f>
        <v>0</v>
      </c>
    </row>
    <row r="425" spans="1:52" ht="24" customHeight="1">
      <c r="A425" s="123"/>
      <c r="B425" s="66"/>
      <c r="C425" s="129" t="s">
        <v>71</v>
      </c>
      <c r="D425" s="374" t="s">
        <v>431</v>
      </c>
      <c r="E425" s="374"/>
      <c r="F425" s="374"/>
      <c r="G425" s="374"/>
      <c r="H425" s="374"/>
      <c r="I425" s="374"/>
      <c r="J425" s="374"/>
      <c r="K425" s="374"/>
      <c r="L425" s="374"/>
      <c r="M425" s="310"/>
      <c r="N425" s="310"/>
      <c r="O425" s="310"/>
      <c r="P425" s="310"/>
      <c r="Q425" s="310"/>
      <c r="R425" s="310"/>
      <c r="S425" s="310"/>
      <c r="T425" s="310"/>
      <c r="U425" s="310"/>
      <c r="V425" s="310"/>
      <c r="W425" s="310"/>
      <c r="X425" s="310"/>
      <c r="Y425" s="310"/>
      <c r="Z425" s="310"/>
      <c r="AA425" s="310"/>
      <c r="AB425" s="310"/>
      <c r="AC425" s="310"/>
      <c r="AD425" s="310"/>
      <c r="AG425">
        <f t="shared" si="32"/>
        <v>0</v>
      </c>
      <c r="AH425">
        <f t="shared" si="33"/>
        <v>0</v>
      </c>
      <c r="AI425" s="103">
        <f t="shared" si="34"/>
        <v>0</v>
      </c>
      <c r="AJ425" s="104">
        <f>IF(AJ438=AH438, 0,  IF(OR(AND(AG425=0, AH425&gt;0),AND(AG425="NS", AI425&gt;0), AND(AG425="NS", AH425=0, AI425=0)), 1, IF(OR(AND(AG425&gt;0, AH425=2), AND(AG425="NS", AH425=2), AND(AG425="NS", AI425=0, AH425&gt;0), AG425=AI425), 0, 1)))</f>
        <v>0</v>
      </c>
      <c r="AP425" s="127">
        <f t="shared" si="35"/>
        <v>0</v>
      </c>
      <c r="AQ425" s="127">
        <f t="shared" si="36"/>
        <v>0</v>
      </c>
      <c r="AR425" s="127">
        <f>Y425</f>
        <v>0</v>
      </c>
      <c r="AS425" s="126">
        <f>IF(AJ438=AH438,0,
IF(OR(AND(AM420="NS",AP425&lt;&gt;"NA",OR(AP425="NS",AP425=0)),AND(AM420="NA",AP425&lt;&gt;"NS",OR(AP425="NA",AP425=0))),0,
IF(OR(AND(AM420&lt;&gt;"NS",AM420&lt;&gt;"NA",AP425&lt;&gt;"NS",AP425&lt;&gt;"NA",AP425&gt;AM420),
AND(AP425&gt;0,OR(AM420="NS",AM420="NA")),
AND(AM420&lt;&gt;"NS",AM420&lt;&gt;"NA",AM420&gt;=0,AP425="NA"),
AND(AM420&lt;&gt;"NS",AM420&lt;&gt;"NA",AM420=0,AP425="NS")),1,0)))</f>
        <v>0</v>
      </c>
      <c r="AT425" s="126">
        <f>IF(AJ438=AH438,0,
IF(OR(AND(AN420="NS",AQ425&lt;&gt;"NA",OR(AQ425="NS",AQ425=0)),AND(AN420="NA",AQ425&lt;&gt;"NS",OR(AQ425="NA",AQ425=0))),0,
IF(OR(AND(AN420&lt;&gt;"NS",AN420&lt;&gt;"NA",AQ425&lt;&gt;"NS",AQ425&lt;&gt;"NA",AQ425&gt;AN420),
AND(AQ425&gt;0,OR(AN420="NS",AN420="NA")),
AND(AN420&lt;&gt;"NS",AN420&lt;&gt;"NA",AN420&gt;=0,AQ425="NA"),
AND(AN420&lt;&gt;"NS",AN420&lt;&gt;"NA",AN420=0,AQ425="NS")),1,0)))</f>
        <v>0</v>
      </c>
      <c r="AU425" s="126">
        <f>IF(AJ438=AH438,0,
IF(OR(AND(AO420="NS",AR425&lt;&gt;"NA",OR(AR425="NS",AR425=0)),AND(AO420="NA",AR425&lt;&gt;"NS",OR(AR425="NA",AR425=0))),0,
IF(OR(AND(AO420&lt;&gt;"NS",AO420&lt;&gt;"NA",AR425&lt;&gt;"NS",AR425&lt;&gt;"NA",AR425&gt;AO420),
AND(AR425&gt;0,OR(AO420="NS",AO420="NA")),
AND(AO420&lt;&gt;"NS",AO420&lt;&gt;"NA",AO420&gt;=0,AR425="NA"),
AND(AO420&lt;&gt;"NS",AO420&lt;&gt;"NA",AO420=0,AR425="NS")),1,0)))</f>
        <v>0</v>
      </c>
      <c r="AW425" s="5" t="s">
        <v>5640</v>
      </c>
      <c r="AX425" s="126">
        <f>IF(AJ438=AH438,0,
IF(OR(AND(AX424="NS",AX423="NS"),AND(AX424="NA",AX423="NA"),AND(AX423&lt;&gt;"NS",AX423&lt;&gt;"NA",AX424&lt;&gt;"NS",AX424&lt;&gt;"NA",AX423&lt;=AX424),AND(AX423&lt;&gt;"NS",AX423&lt;&gt;"NA",AX423&gt;0,AX424="NS")),0,
1))</f>
        <v>0</v>
      </c>
      <c r="AY425" s="126">
        <f>IF(AJ438=AH438,0,
IF(OR(AND(AY424="NS",AY423="NS"),AND(AY424="NA",AY423="NA"),AND(AY423&lt;&gt;"NS",AY423&lt;&gt;"NA",AY424&lt;&gt;"NS",AY424&lt;&gt;"NA",AY423&lt;=AY424),AND(AY423&lt;&gt;"NS",AY423&lt;&gt;"NA",AY423&gt;0,AY424="NS")),0,
1))</f>
        <v>0</v>
      </c>
      <c r="AZ425" s="126">
        <f>IF(AJ438=AH438,0,
IF(OR(AND(AZ424="NS",AZ423="NS"),AND(AZ424="NA",AZ423="NA"),AND(AZ423&lt;&gt;"NS",AZ423&lt;&gt;"NA",AZ424&lt;&gt;"NS",AZ424&lt;&gt;"NA",AZ423&lt;=AZ424),AND(AZ423&lt;&gt;"NS",AZ423&lt;&gt;"NA",AZ423&gt;0,AZ424="NS")),0,
1))</f>
        <v>0</v>
      </c>
    </row>
    <row r="426" spans="1:52" ht="24" customHeight="1">
      <c r="A426" s="123"/>
      <c r="B426" s="66"/>
      <c r="C426" s="129" t="s">
        <v>72</v>
      </c>
      <c r="D426" s="311" t="s">
        <v>225</v>
      </c>
      <c r="E426" s="311"/>
      <c r="F426" s="311"/>
      <c r="G426" s="311"/>
      <c r="H426" s="311"/>
      <c r="I426" s="311"/>
      <c r="J426" s="311"/>
      <c r="K426" s="311"/>
      <c r="L426" s="311"/>
      <c r="M426" s="310"/>
      <c r="N426" s="310"/>
      <c r="O426" s="310"/>
      <c r="P426" s="310"/>
      <c r="Q426" s="310"/>
      <c r="R426" s="310"/>
      <c r="S426" s="310"/>
      <c r="T426" s="310"/>
      <c r="U426" s="310"/>
      <c r="V426" s="310"/>
      <c r="W426" s="310"/>
      <c r="X426" s="310"/>
      <c r="Y426" s="310"/>
      <c r="Z426" s="310"/>
      <c r="AA426" s="310"/>
      <c r="AB426" s="310"/>
      <c r="AC426" s="310"/>
      <c r="AD426" s="310"/>
      <c r="AG426">
        <f t="shared" si="32"/>
        <v>0</v>
      </c>
      <c r="AH426">
        <f t="shared" si="33"/>
        <v>0</v>
      </c>
      <c r="AI426" s="103">
        <f>IF(COUNTIF(S426:AD426,"NA")=2,"NA",SUM(S426:AD426))</f>
        <v>0</v>
      </c>
      <c r="AJ426" s="104">
        <f>IF(AJ438=AH438, 0,  IF(OR(AND(AG426=0, AH426&gt;0),AND(AG426="NS", AI426&gt;0), AND(AG426="NS", AH426=0, AI426=0)), 1, IF(OR(AND(AG426&gt;0, AH426=2), AND(AG426="NS", AH426=2), AND(AG426="NS", AI426=0, AH426&gt;0), AG426=AI426), 0, 1)))</f>
        <v>0</v>
      </c>
      <c r="AP426" s="127">
        <f>IF(M426="NA",0,M426)</f>
        <v>0</v>
      </c>
      <c r="AQ426" s="127">
        <f>IF(S426="NA",0,S426)</f>
        <v>0</v>
      </c>
      <c r="AR426" s="127">
        <f>IF(Y426="NA",0,Y426)</f>
        <v>0</v>
      </c>
      <c r="AS426" s="126">
        <f>IF(AJ438=AH438,0,
IF(OR(AND(AM420="NS",AP426&lt;&gt;"NA",OR(AP426="NS",AP426=0)),AND(AM420="NA",AP426&lt;&gt;"NS",OR(AP426="NA",AP426=0))),0,
IF(OR(AND(AM420&lt;&gt;"NS",AM420&lt;&gt;"NA",AP426&lt;&gt;"NS",AP426&lt;&gt;"NA",AP426&gt;AM420),
AND(AP426&gt;0,OR(AM420="NS",AM420="NA")),
AND(AM420&lt;&gt;"NS",AM420&lt;&gt;"NA",AM420&gt;=0,AP426="NA"),
AND(AM420&lt;&gt;"NS",AM420&lt;&gt;"NA",AM420=0,AP426="NS")),1,0)))</f>
        <v>0</v>
      </c>
      <c r="AT426" s="126">
        <f>IF(AJ438=AH438,0,
IF(OR(AND(AN420="NS",AQ426&lt;&gt;"NA",OR(AQ426="NS",AQ426=0)),AND(AN420="NA",AQ426&lt;&gt;"NS",OR(AQ426="NA",AQ426=0))),0,
IF(OR(AND(AN420&lt;&gt;"NS",AN420&lt;&gt;"NA",AQ426&lt;&gt;"NS",AQ426&lt;&gt;"NA",AQ426&gt;AN420),
AND(AQ426&gt;0,OR(AN420="NS",AN420="NA")),
AND(AN420&lt;&gt;"NS",AN420&lt;&gt;"NA",AN420&gt;=0,AQ426="NA"),
AND(AN420&lt;&gt;"NS",AN420&lt;&gt;"NA",AN420=0,AQ426="NS")),1,0)))</f>
        <v>0</v>
      </c>
      <c r="AU426" s="126">
        <f>IF(AJ438=AH438,0,
IF(OR(AND(AO420="NS",AR426&lt;&gt;"NA",OR(AR426="NS",AR426=0)),AND(AO420="NA",AR426&lt;&gt;"NS",OR(AR426="NA",AR426=0))),0,
IF(OR(AND(AO420&lt;&gt;"NS",AO420&lt;&gt;"NA",AR426&lt;&gt;"NS",AR426&lt;&gt;"NA",AR426&gt;AO420),
AND(AR426&gt;0,OR(AO420="NS",AO420="NA")),
AND(AO420&lt;&gt;"NS",AO420&lt;&gt;"NA",AO420&gt;=0,AR426="NA"),
AND(AO420&lt;&gt;"NS",AO420&lt;&gt;"NA",AO420=0,AR426="NS")),1,0)))</f>
        <v>0</v>
      </c>
      <c r="AX426" s="60">
        <f>SUM(AX425:AZ425)</f>
        <v>0</v>
      </c>
    </row>
    <row r="427" spans="1:52" ht="15" customHeight="1">
      <c r="A427" s="123"/>
      <c r="B427" s="66"/>
      <c r="C427" s="26"/>
      <c r="D427" s="26"/>
      <c r="E427" s="26"/>
      <c r="F427" s="26"/>
      <c r="G427" s="26"/>
      <c r="H427" s="26"/>
      <c r="I427" s="26"/>
      <c r="J427" s="26"/>
      <c r="K427" s="26"/>
      <c r="L427" s="106" t="s">
        <v>116</v>
      </c>
      <c r="M427" s="252">
        <f>IF(AND(SUM(M420:R426)=0,COUNTIF(M420:R426,"NS")&gt;0),"NS",
IF(AND(SUM(M420:R426)=0,COUNTIF(M420:R426,0)&gt;0),0,
IF(AND(SUM(M420:R426)=0,COUNTIF(M420:R426,"NA")&gt;0),"NA",
SUM(M420:R426))))</f>
        <v>0</v>
      </c>
      <c r="N427" s="252"/>
      <c r="O427" s="252"/>
      <c r="P427" s="252"/>
      <c r="Q427" s="252"/>
      <c r="R427" s="252"/>
      <c r="S427" s="252">
        <f>IF(AND(SUM(S420:X426)=0,COUNTIF(S420:X426,"NS")&gt;0),"NS",
IF(AND(SUM(S420:X426)=0,COUNTIF(S420:X426,0)&gt;0),0,
IF(AND(SUM(S420:X426)=0,COUNTIF(S420:X426,"NA")&gt;0),"NA",
SUM(S420:X426))))</f>
        <v>0</v>
      </c>
      <c r="T427" s="252"/>
      <c r="U427" s="252"/>
      <c r="V427" s="252"/>
      <c r="W427" s="252"/>
      <c r="X427" s="252"/>
      <c r="Y427" s="252">
        <f>IF(AND(SUM(Y420:AD426)=0,COUNTIF(Y420:AD426,"NS")&gt;0),"NS",
IF(AND(SUM(Y420:AD426)=0,COUNTIF(Y420:AD426,0)&gt;0),0,
IF(AND(SUM(Y420:AD426)=0,COUNTIF(Y420:AD426,"NA")&gt;0),"NA",
SUM(Y420:AD426))))</f>
        <v>0</v>
      </c>
      <c r="Z427" s="252"/>
      <c r="AA427" s="252"/>
      <c r="AB427" s="252"/>
      <c r="AC427" s="252"/>
      <c r="AD427" s="252"/>
      <c r="AJ427" s="60">
        <f>SUM(AJ420:AJ426)</f>
        <v>0</v>
      </c>
      <c r="AS427" s="60">
        <f>SUM(AS420:AU426)</f>
        <v>0</v>
      </c>
    </row>
    <row r="428" spans="1:52" ht="15" customHeight="1">
      <c r="A428" s="123"/>
      <c r="B428" s="66"/>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row>
    <row r="429" spans="1:52" ht="45" customHeight="1">
      <c r="A429" s="123"/>
      <c r="B429" s="66"/>
      <c r="C429" s="323" t="s">
        <v>226</v>
      </c>
      <c r="D429" s="323"/>
      <c r="E429" s="323"/>
      <c r="F429" s="323"/>
      <c r="G429" s="324"/>
      <c r="H429" s="315"/>
      <c r="I429" s="246"/>
      <c r="J429" s="246"/>
      <c r="K429" s="246"/>
      <c r="L429" s="246"/>
      <c r="M429" s="246"/>
      <c r="N429" s="246"/>
      <c r="O429" s="246"/>
      <c r="P429" s="246"/>
      <c r="Q429" s="246"/>
      <c r="R429" s="246"/>
      <c r="S429" s="246"/>
      <c r="T429" s="246"/>
      <c r="U429" s="246"/>
      <c r="V429" s="246"/>
      <c r="W429" s="246"/>
      <c r="X429" s="246"/>
      <c r="Y429" s="246"/>
      <c r="Z429" s="246"/>
      <c r="AA429" s="246"/>
      <c r="AB429" s="246"/>
      <c r="AC429" s="246"/>
      <c r="AD429" s="316"/>
      <c r="AG429" s="5">
        <f>IF(OR(M426=0,M426="NS",M426="NA"),0,1)</f>
        <v>0</v>
      </c>
    </row>
    <row r="430" spans="1:52" ht="15" customHeight="1">
      <c r="A430" s="123"/>
      <c r="B430" s="66"/>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row>
    <row r="431" spans="1:52" ht="24" customHeight="1">
      <c r="A431" s="123"/>
      <c r="B431" s="66"/>
      <c r="C431" s="294" t="s">
        <v>117</v>
      </c>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row>
    <row r="432" spans="1:52" ht="60" customHeight="1">
      <c r="A432" s="123"/>
      <c r="B432" s="66"/>
      <c r="C432" s="312"/>
      <c r="D432" s="312"/>
      <c r="E432" s="312"/>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row>
    <row r="433" spans="1:47" ht="15" customHeight="1">
      <c r="A433" s="61"/>
      <c r="B433" s="309" t="str">
        <f>IF(OR(AH433=0,AND(AH433&gt;0,C432&lt;&gt;"")),"","Si registró NS favor de emitir un comentario que explique su uso en la casilla al final de la pregunta")</f>
        <v/>
      </c>
      <c r="C433" s="309"/>
      <c r="D433" s="309"/>
      <c r="E433" s="309"/>
      <c r="F433" s="309"/>
      <c r="G433" s="309"/>
      <c r="H433" s="309"/>
      <c r="I433" s="309"/>
      <c r="J433" s="309"/>
      <c r="K433" s="309"/>
      <c r="L433" s="309"/>
      <c r="M433" s="309"/>
      <c r="N433" s="309"/>
      <c r="O433" s="309"/>
      <c r="P433" s="309"/>
      <c r="Q433" s="309"/>
      <c r="R433" s="309"/>
      <c r="S433" s="309"/>
      <c r="T433" s="309"/>
      <c r="U433" s="309"/>
      <c r="V433" s="309"/>
      <c r="W433" s="309"/>
      <c r="X433" s="309"/>
      <c r="Y433" s="309"/>
      <c r="Z433" s="309"/>
      <c r="AA433" s="309"/>
      <c r="AB433" s="309"/>
      <c r="AC433" s="309"/>
      <c r="AD433" s="309"/>
      <c r="AE433" s="73"/>
      <c r="AF433" s="77"/>
      <c r="AG433" t="s">
        <v>5627</v>
      </c>
      <c r="AH433">
        <f>COUNTIF(M420:AD426,"NS")</f>
        <v>0</v>
      </c>
      <c r="AI433"/>
      <c r="AJ433"/>
    </row>
    <row r="434" spans="1:47" ht="15" customHeight="1">
      <c r="A434" s="61"/>
      <c r="B434" s="309" t="str">
        <f>IF(AJ427=0,"","Error: verificar sumas")</f>
        <v/>
      </c>
      <c r="C434" s="309"/>
      <c r="D434" s="309"/>
      <c r="E434" s="309"/>
      <c r="F434" s="309"/>
      <c r="G434" s="309"/>
      <c r="H434" s="309"/>
      <c r="I434" s="309"/>
      <c r="J434" s="309"/>
      <c r="K434" s="309"/>
      <c r="L434" s="309"/>
      <c r="M434" s="309"/>
      <c r="N434" s="309"/>
      <c r="O434" s="309"/>
      <c r="P434" s="309"/>
      <c r="Q434" s="309"/>
      <c r="R434" s="309"/>
      <c r="S434" s="309"/>
      <c r="T434" s="309"/>
      <c r="U434" s="309"/>
      <c r="V434" s="309"/>
      <c r="W434" s="309"/>
      <c r="X434" s="309"/>
      <c r="Y434" s="309"/>
      <c r="Z434" s="309"/>
      <c r="AA434" s="309"/>
      <c r="AB434" s="309"/>
      <c r="AC434" s="309"/>
      <c r="AD434" s="309"/>
      <c r="AE434" s="73"/>
      <c r="AF434" s="77"/>
      <c r="AG434"/>
      <c r="AH434"/>
      <c r="AI434"/>
      <c r="AJ434"/>
    </row>
    <row r="435" spans="1:47" ht="15" customHeight="1">
      <c r="A435" s="61"/>
      <c r="B435" s="309" t="str">
        <f>IF(AX426=0,"","Error: verificar la consistencia con el numeral 3 de la pregunta 8.14, de acuerdo con la segunda instrucción")</f>
        <v/>
      </c>
      <c r="C435" s="309"/>
      <c r="D435" s="309"/>
      <c r="E435" s="309"/>
      <c r="F435" s="309"/>
      <c r="G435" s="309"/>
      <c r="H435" s="309"/>
      <c r="I435" s="309"/>
      <c r="J435" s="309"/>
      <c r="K435" s="309"/>
      <c r="L435" s="309"/>
      <c r="M435" s="309"/>
      <c r="N435" s="309"/>
      <c r="O435" s="309"/>
      <c r="P435" s="309"/>
      <c r="Q435" s="309"/>
      <c r="R435" s="309"/>
      <c r="S435" s="309"/>
      <c r="T435" s="309"/>
      <c r="U435" s="309"/>
      <c r="V435" s="309"/>
      <c r="W435" s="309"/>
      <c r="X435" s="309"/>
      <c r="Y435" s="309"/>
      <c r="Z435" s="309"/>
      <c r="AA435" s="309"/>
      <c r="AB435" s="309"/>
      <c r="AC435" s="309"/>
      <c r="AD435" s="309"/>
      <c r="AE435" s="73"/>
      <c r="AF435" s="77"/>
      <c r="AG435"/>
      <c r="AH435"/>
      <c r="AI435"/>
      <c r="AJ435"/>
    </row>
    <row r="436" spans="1:47" ht="15" customHeight="1">
      <c r="A436" s="61"/>
      <c r="B436" s="309" t="str">
        <f>IF(AS427=0,"","Error: verificar la consistencia con el numeral 3 de la pregunta 8.14, de acuerdo con la tercera instrucción")</f>
        <v/>
      </c>
      <c r="C436" s="309"/>
      <c r="D436" s="309"/>
      <c r="E436" s="309"/>
      <c r="F436" s="309"/>
      <c r="G436" s="309"/>
      <c r="H436" s="309"/>
      <c r="I436" s="309"/>
      <c r="J436" s="309"/>
      <c r="K436" s="309"/>
      <c r="L436" s="309"/>
      <c r="M436" s="309"/>
      <c r="N436" s="309"/>
      <c r="O436" s="309"/>
      <c r="P436" s="309"/>
      <c r="Q436" s="309"/>
      <c r="R436" s="309"/>
      <c r="S436" s="309"/>
      <c r="T436" s="309"/>
      <c r="U436" s="309"/>
      <c r="V436" s="309"/>
      <c r="W436" s="309"/>
      <c r="X436" s="309"/>
      <c r="Y436" s="309"/>
      <c r="Z436" s="309"/>
      <c r="AA436" s="309"/>
      <c r="AB436" s="309"/>
      <c r="AC436" s="309"/>
      <c r="AD436" s="309"/>
      <c r="AE436" s="73"/>
      <c r="AF436" s="77"/>
      <c r="AG436"/>
      <c r="AH436"/>
      <c r="AI436"/>
      <c r="AJ436"/>
    </row>
    <row r="437" spans="1:47" ht="15" customHeight="1">
      <c r="A437" s="61"/>
      <c r="B437" s="309" t="str">
        <f>IF(OR(AND(AG429&gt;0,H429=""),AND(AG429=0,H429&lt;&gt;"")),"Error: especificar el otro tipo de servicio postpenal en caso de registrar cantidades mayores a cero en el numeral 7","")</f>
        <v/>
      </c>
      <c r="C437" s="309"/>
      <c r="D437" s="309"/>
      <c r="E437" s="309"/>
      <c r="F437" s="309"/>
      <c r="G437" s="309"/>
      <c r="H437" s="309"/>
      <c r="I437" s="309"/>
      <c r="J437" s="309"/>
      <c r="K437" s="309"/>
      <c r="L437" s="309"/>
      <c r="M437" s="309"/>
      <c r="N437" s="309"/>
      <c r="O437" s="309"/>
      <c r="P437" s="309"/>
      <c r="Q437" s="309"/>
      <c r="R437" s="309"/>
      <c r="S437" s="309"/>
      <c r="T437" s="309"/>
      <c r="U437" s="309"/>
      <c r="V437" s="309"/>
      <c r="W437" s="309"/>
      <c r="X437" s="309"/>
      <c r="Y437" s="309"/>
      <c r="Z437" s="309"/>
      <c r="AA437" s="309"/>
      <c r="AB437" s="309"/>
      <c r="AC437" s="309"/>
      <c r="AD437" s="309"/>
      <c r="AE437" s="73"/>
      <c r="AF437" s="77"/>
      <c r="AG437"/>
      <c r="AH437" t="s">
        <v>5621</v>
      </c>
      <c r="AI437" t="s">
        <v>5622</v>
      </c>
      <c r="AJ437" t="s">
        <v>5623</v>
      </c>
      <c r="AK437" s="5" t="s">
        <v>5624</v>
      </c>
    </row>
    <row r="438" spans="1:47" ht="15" customHeight="1">
      <c r="A438" s="61"/>
      <c r="B438" s="277" t="str">
        <f>IF(AK438=0,"","Error: debe completar toda la información en las celdas requeridas")</f>
        <v/>
      </c>
      <c r="C438" s="277"/>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7"/>
      <c r="Z438" s="277"/>
      <c r="AA438" s="277"/>
      <c r="AB438" s="277"/>
      <c r="AC438" s="277"/>
      <c r="AD438" s="277"/>
      <c r="AE438" s="73"/>
      <c r="AF438" s="77"/>
      <c r="AG438"/>
      <c r="AH438">
        <v>126</v>
      </c>
      <c r="AI438">
        <v>105</v>
      </c>
      <c r="AJ438">
        <f>COUNTBLANK(M420:AD426)</f>
        <v>126</v>
      </c>
      <c r="AK438" s="5">
        <f>IF(OR(AJ438=AH438,AJ438=AI438),0,1)</f>
        <v>0</v>
      </c>
    </row>
    <row r="439" spans="1:47" ht="24" customHeight="1">
      <c r="A439" s="71" t="s">
        <v>583</v>
      </c>
      <c r="B439" s="331" t="s">
        <v>584</v>
      </c>
      <c r="C439" s="331" t="s">
        <v>190</v>
      </c>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331"/>
      <c r="AD439" s="331"/>
    </row>
    <row r="440" spans="1:47" ht="36" customHeight="1">
      <c r="A440" s="123"/>
      <c r="B440" s="66"/>
      <c r="C440" s="294" t="s">
        <v>585</v>
      </c>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G440" s="5">
        <f>IF(OR(S298&gt;1,M338="NS",M338=0),1,0)</f>
        <v>1</v>
      </c>
      <c r="AH440" s="66">
        <v>4</v>
      </c>
    </row>
    <row r="441" spans="1:47" ht="36" customHeight="1">
      <c r="A441" s="123"/>
      <c r="B441" s="66"/>
      <c r="C441" s="294" t="s">
        <v>586</v>
      </c>
      <c r="D441" s="294"/>
      <c r="E441" s="294"/>
      <c r="F441" s="294"/>
      <c r="G441" s="294"/>
      <c r="H441" s="294"/>
      <c r="I441" s="294"/>
      <c r="J441" s="294"/>
      <c r="K441" s="294"/>
      <c r="L441" s="294"/>
      <c r="M441" s="294"/>
      <c r="N441" s="294"/>
      <c r="O441" s="294"/>
      <c r="P441" s="294"/>
      <c r="Q441" s="294"/>
      <c r="R441" s="294"/>
      <c r="S441" s="294"/>
      <c r="T441" s="294"/>
      <c r="U441" s="294"/>
      <c r="V441" s="294"/>
      <c r="W441" s="294"/>
      <c r="X441" s="294"/>
      <c r="Y441" s="294"/>
      <c r="Z441" s="294"/>
      <c r="AA441" s="294"/>
      <c r="AB441" s="294"/>
      <c r="AC441" s="294"/>
      <c r="AD441" s="294"/>
    </row>
    <row r="442" spans="1:47" s="73" customFormat="1" ht="36" customHeight="1">
      <c r="A442" s="124"/>
      <c r="B442" s="66"/>
      <c r="C442" s="294" t="s">
        <v>587</v>
      </c>
      <c r="D442" s="294"/>
      <c r="E442" s="294"/>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F442" s="74"/>
    </row>
    <row r="443" spans="1:47" s="73" customFormat="1" ht="24" customHeight="1">
      <c r="A443" s="124"/>
      <c r="B443" s="66"/>
      <c r="C443" s="294" t="s">
        <v>434</v>
      </c>
      <c r="D443" s="294"/>
      <c r="E443" s="294"/>
      <c r="F443" s="294"/>
      <c r="G443" s="294"/>
      <c r="H443" s="294"/>
      <c r="I443" s="294"/>
      <c r="J443" s="294"/>
      <c r="K443" s="294"/>
      <c r="L443" s="294"/>
      <c r="M443" s="294"/>
      <c r="N443" s="294"/>
      <c r="O443" s="294"/>
      <c r="P443" s="294"/>
      <c r="Q443" s="294"/>
      <c r="R443" s="294"/>
      <c r="S443" s="294"/>
      <c r="T443" s="294"/>
      <c r="U443" s="294"/>
      <c r="V443" s="294"/>
      <c r="W443" s="294"/>
      <c r="X443" s="294"/>
      <c r="Y443" s="294"/>
      <c r="Z443" s="294"/>
      <c r="AA443" s="294"/>
      <c r="AB443" s="294"/>
      <c r="AC443" s="294"/>
      <c r="AD443" s="294"/>
      <c r="AF443" s="74"/>
    </row>
    <row r="444" spans="1:47" ht="15" customHeight="1">
      <c r="A444" s="123"/>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row>
    <row r="445" spans="1:47" ht="24" customHeight="1">
      <c r="A445" s="123"/>
      <c r="B445" s="66"/>
      <c r="C445" s="252" t="s">
        <v>227</v>
      </c>
      <c r="D445" s="252"/>
      <c r="E445" s="252"/>
      <c r="F445" s="252"/>
      <c r="G445" s="252"/>
      <c r="H445" s="252"/>
      <c r="I445" s="252"/>
      <c r="J445" s="252"/>
      <c r="K445" s="252"/>
      <c r="L445" s="252"/>
      <c r="M445" s="252" t="s">
        <v>228</v>
      </c>
      <c r="N445" s="252"/>
      <c r="O445" s="252"/>
      <c r="P445" s="252"/>
      <c r="Q445" s="252"/>
      <c r="R445" s="252"/>
      <c r="S445" s="252"/>
      <c r="T445" s="252"/>
      <c r="U445" s="252"/>
      <c r="V445" s="252"/>
      <c r="W445" s="252"/>
      <c r="X445" s="252"/>
      <c r="Y445" s="252"/>
      <c r="Z445" s="252"/>
      <c r="AA445" s="252"/>
      <c r="AB445" s="252"/>
      <c r="AC445" s="252"/>
      <c r="AD445" s="252"/>
      <c r="AP445" s="406" t="s">
        <v>5643</v>
      </c>
      <c r="AQ445" s="406"/>
      <c r="AR445" s="406"/>
      <c r="AS445" s="406" t="s">
        <v>5631</v>
      </c>
      <c r="AT445" s="406"/>
      <c r="AU445" s="406"/>
    </row>
    <row r="446" spans="1:47" ht="15" customHeight="1">
      <c r="A446" s="123"/>
      <c r="B446" s="66"/>
      <c r="C446" s="252"/>
      <c r="D446" s="252"/>
      <c r="E446" s="252"/>
      <c r="F446" s="252"/>
      <c r="G446" s="252"/>
      <c r="H446" s="252"/>
      <c r="I446" s="252"/>
      <c r="J446" s="252"/>
      <c r="K446" s="252"/>
      <c r="L446" s="252"/>
      <c r="M446" s="350" t="s">
        <v>112</v>
      </c>
      <c r="N446" s="351"/>
      <c r="O446" s="351"/>
      <c r="P446" s="351"/>
      <c r="Q446" s="351"/>
      <c r="R446" s="351"/>
      <c r="S446" s="352" t="s">
        <v>113</v>
      </c>
      <c r="T446" s="353"/>
      <c r="U446" s="353"/>
      <c r="V446" s="353"/>
      <c r="W446" s="353"/>
      <c r="X446" s="353"/>
      <c r="Y446" s="352" t="s">
        <v>114</v>
      </c>
      <c r="Z446" s="353"/>
      <c r="AA446" s="353"/>
      <c r="AB446" s="353"/>
      <c r="AC446" s="353"/>
      <c r="AD446" s="353"/>
      <c r="AG446" t="s">
        <v>5626</v>
      </c>
      <c r="AH446" t="s">
        <v>5627</v>
      </c>
      <c r="AI446" t="s">
        <v>5628</v>
      </c>
      <c r="AJ446" t="s">
        <v>5629</v>
      </c>
      <c r="AP446" s="125" t="s">
        <v>5634</v>
      </c>
      <c r="AQ446" s="125" t="s">
        <v>5635</v>
      </c>
      <c r="AR446" s="125" t="s">
        <v>5636</v>
      </c>
      <c r="AS446" s="125" t="s">
        <v>5634</v>
      </c>
      <c r="AT446" s="125" t="s">
        <v>5635</v>
      </c>
      <c r="AU446" s="125" t="s">
        <v>5636</v>
      </c>
    </row>
    <row r="447" spans="1:47" ht="15" customHeight="1">
      <c r="A447" s="123"/>
      <c r="B447" s="66"/>
      <c r="C447" s="102" t="s">
        <v>66</v>
      </c>
      <c r="D447" s="374" t="s">
        <v>229</v>
      </c>
      <c r="E447" s="374"/>
      <c r="F447" s="374"/>
      <c r="G447" s="374"/>
      <c r="H447" s="374"/>
      <c r="I447" s="374"/>
      <c r="J447" s="374"/>
      <c r="K447" s="374"/>
      <c r="L447" s="374"/>
      <c r="M447" s="310"/>
      <c r="N447" s="310"/>
      <c r="O447" s="310"/>
      <c r="P447" s="310"/>
      <c r="Q447" s="310"/>
      <c r="R447" s="310"/>
      <c r="S447" s="310"/>
      <c r="T447" s="310"/>
      <c r="U447" s="310"/>
      <c r="V447" s="310"/>
      <c r="W447" s="310"/>
      <c r="X447" s="310"/>
      <c r="Y447" s="310"/>
      <c r="Z447" s="310"/>
      <c r="AA447" s="310"/>
      <c r="AB447" s="310"/>
      <c r="AC447" s="310"/>
      <c r="AD447" s="310"/>
      <c r="AG447">
        <f>M447</f>
        <v>0</v>
      </c>
      <c r="AH447">
        <f>COUNTIF(S447:AD447,"NS")</f>
        <v>0</v>
      </c>
      <c r="AI447" s="103">
        <f t="shared" ref="AI447:AI452" si="39">SUM(S447:AD447)</f>
        <v>0</v>
      </c>
      <c r="AJ447" s="104">
        <f>IF(AJ466=AH466, 0,  IF(OR(AND(AG447=0, AH447&gt;0),AND(AG447="NS", AI447&gt;0), AND(AG447="NS", AH447=0, AI447=0)), 1, IF(OR(AND(AG447&gt;0, AH447=2), AND(AG447="NS", AH447=2), AND(AG447="NS", AI447=0, AH447&gt;0), AG447=AI447), 0, 1)))</f>
        <v>0</v>
      </c>
      <c r="AM447" s="126">
        <f>M338</f>
        <v>0</v>
      </c>
      <c r="AN447" s="126">
        <f>S338</f>
        <v>0</v>
      </c>
      <c r="AO447" s="126">
        <f>Y338</f>
        <v>0</v>
      </c>
      <c r="AP447" s="127">
        <f>M447</f>
        <v>0</v>
      </c>
      <c r="AQ447" s="127">
        <f>S447</f>
        <v>0</v>
      </c>
      <c r="AR447" s="127">
        <f>Y447</f>
        <v>0</v>
      </c>
      <c r="AS447" s="126">
        <f>IF(AJ466=AH466,0,
IF(OR(AND(AM447="NS",AP447&lt;&gt;"NA",OR(AP447="NS",AP447=0)),AND(AM447="NA",AP447&lt;&gt;"NS",OR(AP447="NA",AP447=0))),0,
IF(OR(AND(AM447&lt;&gt;"NS",AM447&lt;&gt;"NA",AP447&lt;&gt;"NS",AP447&lt;&gt;"NA",AP447&gt;AM447),
AND(AP447&gt;0,OR(AM447="NS",AM447="NA")),
AND(AM447&lt;&gt;"NS",AM447&lt;&gt;"NA",AM447&gt;=0,AP447="NA"),
AND(AM447&lt;&gt;"NS",AM447&lt;&gt;"NA",AM447=0,AP447="NS")),1,0)))</f>
        <v>0</v>
      </c>
      <c r="AT447" s="126">
        <f>IF(AJ466=AH466,0,
IF(OR(AND(AN447="NS",AQ447&lt;&gt;"NA",OR(AQ447="NS",AQ447=0)),AND(AN447="NA",AQ447&lt;&gt;"NS",OR(AQ447="NA",AQ447=0))),0,
IF(OR(AND(AN447&lt;&gt;"NS",AN447&lt;&gt;"NA",AQ447&lt;&gt;"NS",AQ447&lt;&gt;"NA",AQ447&gt;AN447),
AND(AQ447&gt;0,OR(AN447="NS",AN447="NA")),
AND(AN447&lt;&gt;"NS",AN447&lt;&gt;"NA",AN447&gt;=0,AQ447="NA"),
AND(AN447&lt;&gt;"NS",AN447&lt;&gt;"NA",AN447=0,AQ447="NS")),1,0)))</f>
        <v>0</v>
      </c>
      <c r="AU447" s="126">
        <f>IF(AJ466=AH466,0,
IF(OR(AND(AO447="NS",AR447&lt;&gt;"NA",OR(AR447="NS",AR447=0)),AND(AO447="NA",AR447&lt;&gt;"NS",OR(AR447="NA",AR447=0))),0,
IF(OR(AND(AO447&lt;&gt;"NS",AO447&lt;&gt;"NA",AR447&lt;&gt;"NS",AR447&lt;&gt;"NA",AR447&gt;AO447),
AND(AR447&gt;0,OR(AO447="NS",AO447="NA")),
AND(AO447&lt;&gt;"NS",AO447&lt;&gt;"NA",AO447&gt;=0,AR447="NA"),
AND(AO447&lt;&gt;"NS",AO447&lt;&gt;"NA",AO447=0,AR447="NS")),1,0)))</f>
        <v>0</v>
      </c>
    </row>
    <row r="448" spans="1:47" ht="15" customHeight="1">
      <c r="A448" s="123"/>
      <c r="B448" s="66"/>
      <c r="C448" s="129" t="s">
        <v>67</v>
      </c>
      <c r="D448" s="311" t="s">
        <v>230</v>
      </c>
      <c r="E448" s="311"/>
      <c r="F448" s="311"/>
      <c r="G448" s="311"/>
      <c r="H448" s="311"/>
      <c r="I448" s="311"/>
      <c r="J448" s="311"/>
      <c r="K448" s="311"/>
      <c r="L448" s="311"/>
      <c r="M448" s="310"/>
      <c r="N448" s="310"/>
      <c r="O448" s="310"/>
      <c r="P448" s="310"/>
      <c r="Q448" s="310"/>
      <c r="R448" s="310"/>
      <c r="S448" s="310"/>
      <c r="T448" s="310"/>
      <c r="U448" s="310"/>
      <c r="V448" s="310"/>
      <c r="W448" s="310"/>
      <c r="X448" s="310"/>
      <c r="Y448" s="310"/>
      <c r="Z448" s="310"/>
      <c r="AA448" s="310"/>
      <c r="AB448" s="310"/>
      <c r="AC448" s="310"/>
      <c r="AD448" s="310"/>
      <c r="AG448">
        <f t="shared" ref="AG448:AG454" si="40">M448</f>
        <v>0</v>
      </c>
      <c r="AH448">
        <f t="shared" ref="AH448:AH454" si="41">COUNTIF(S448:AD448,"NS")</f>
        <v>0</v>
      </c>
      <c r="AI448" s="103">
        <f t="shared" si="39"/>
        <v>0</v>
      </c>
      <c r="AJ448" s="104">
        <f>IF(AJ466=AH466, 0,  IF(OR(AND(AG448=0, AH448&gt;0),AND(AG448="NS", AI448&gt;0), AND(AG448="NS", AH448=0, AI448=0)), 1, IF(OR(AND(AG448&gt;0, AH448=2), AND(AG448="NS", AH448=2), AND(AG448="NS", AI448=0, AH448&gt;0), AG448=AI448), 0, 1)))</f>
        <v>0</v>
      </c>
      <c r="AP448" s="127">
        <f t="shared" ref="AP448:AP452" si="42">M448</f>
        <v>0</v>
      </c>
      <c r="AQ448" s="127">
        <f t="shared" ref="AQ448:AQ453" si="43">S448</f>
        <v>0</v>
      </c>
      <c r="AR448" s="127">
        <f t="shared" ref="AR448:AR451" si="44">Y448</f>
        <v>0</v>
      </c>
      <c r="AS448" s="126">
        <f>IF(AJ466=AH466,0,
IF(OR(AND(AM447="NS",AP448&lt;&gt;"NA",OR(AP448="NS",AP448=0)),AND(AM447="NA",AP448&lt;&gt;"NS",OR(AP448="NA",AP448=0))),0,
IF(OR(AND(AM447&lt;&gt;"NS",AM447&lt;&gt;"NA",AP448&lt;&gt;"NS",AP448&lt;&gt;"NA",AP448&gt;AM447),
AND(AP448&gt;0,OR(AM447="NS",AM447="NA")),
AND(AM447&lt;&gt;"NS",AM447&lt;&gt;"NA",AM447&gt;=0,AP448="NA"),
AND(AM447&lt;&gt;"NS",AM447&lt;&gt;"NA",AM447=0,AP448="NS")),1,0)))</f>
        <v>0</v>
      </c>
      <c r="AT448" s="126">
        <f>IF(AJ466=AH466,0,
IF(OR(AND(AN447="NS",AQ448&lt;&gt;"NA",OR(AQ448="NS",AQ448=0)),AND(AN447="NA",AQ448&lt;&gt;"NS",OR(AQ448="NA",AQ448=0))),0,
IF(OR(AND(AN447&lt;&gt;"NS",AN447&lt;&gt;"NA",AQ448&lt;&gt;"NS",AQ448&lt;&gt;"NA",AQ448&gt;AN447),
AND(AQ448&gt;0,OR(AN447="NS",AN447="NA")),
AND(AN447&lt;&gt;"NS",AN447&lt;&gt;"NA",AN447&gt;=0,AQ448="NA"),
AND(AN447&lt;&gt;"NS",AN447&lt;&gt;"NA",AN447=0,AQ448="NS")),1,0)))</f>
        <v>0</v>
      </c>
      <c r="AU448" s="126">
        <f>IF(AJ466=AH466,0,
IF(OR(AND(AO447="NS",AR448&lt;&gt;"NA",OR(AR448="NS",AR448=0)),AND(AO447="NA",AR448&lt;&gt;"NS",OR(AR448="NA",AR448=0))),0,
IF(OR(AND(AO447&lt;&gt;"NS",AO447&lt;&gt;"NA",AR448&lt;&gt;"NS",AR448&lt;&gt;"NA",AR448&gt;AO447),
AND(AR448&gt;0,OR(AO447="NS",AO447="NA")),
AND(AO447&lt;&gt;"NS",AO447&lt;&gt;"NA",AO447&gt;=0,AR448="NA"),
AND(AO447&lt;&gt;"NS",AO447&lt;&gt;"NA",AO447=0,AR448="NS")),1,0)))</f>
        <v>0</v>
      </c>
    </row>
    <row r="449" spans="1:52" ht="15" customHeight="1">
      <c r="A449" s="123"/>
      <c r="B449" s="66"/>
      <c r="C449" s="129" t="s">
        <v>68</v>
      </c>
      <c r="D449" s="311" t="s">
        <v>231</v>
      </c>
      <c r="E449" s="311"/>
      <c r="F449" s="311"/>
      <c r="G449" s="311"/>
      <c r="H449" s="311"/>
      <c r="I449" s="311"/>
      <c r="J449" s="311"/>
      <c r="K449" s="311"/>
      <c r="L449" s="311"/>
      <c r="M449" s="310"/>
      <c r="N449" s="310"/>
      <c r="O449" s="310"/>
      <c r="P449" s="310"/>
      <c r="Q449" s="310"/>
      <c r="R449" s="310"/>
      <c r="S449" s="310"/>
      <c r="T449" s="310"/>
      <c r="U449" s="310"/>
      <c r="V449" s="310"/>
      <c r="W449" s="310"/>
      <c r="X449" s="310"/>
      <c r="Y449" s="310"/>
      <c r="Z449" s="310"/>
      <c r="AA449" s="310"/>
      <c r="AB449" s="310"/>
      <c r="AC449" s="310"/>
      <c r="AD449" s="310"/>
      <c r="AG449">
        <f t="shared" si="40"/>
        <v>0</v>
      </c>
      <c r="AH449">
        <f t="shared" si="41"/>
        <v>0</v>
      </c>
      <c r="AI449" s="103">
        <f t="shared" si="39"/>
        <v>0</v>
      </c>
      <c r="AJ449" s="104">
        <f>IF(AJ466=AH466, 0,  IF(OR(AND(AG449=0, AH449&gt;0),AND(AG449="NS", AI449&gt;0), AND(AG449="NS", AH449=0, AI449=0)), 1, IF(OR(AND(AG449&gt;0, AH449=2), AND(AG449="NS", AH449=2), AND(AG449="NS", AI449=0, AH449&gt;0), AG449=AI449), 0, 1)))</f>
        <v>0</v>
      </c>
      <c r="AP449" s="127">
        <f t="shared" si="42"/>
        <v>0</v>
      </c>
      <c r="AQ449" s="127">
        <f t="shared" si="43"/>
        <v>0</v>
      </c>
      <c r="AR449" s="127">
        <f t="shared" si="44"/>
        <v>0</v>
      </c>
      <c r="AS449" s="126">
        <f>IF(AJ466=AH466,0,
IF(OR(AND(AM447="NS",AP449&lt;&gt;"NA",OR(AP449="NS",AP449=0)),AND(AM447="NA",AP449&lt;&gt;"NS",OR(AP449="NA",AP449=0))),0,
IF(OR(AND(AM447&lt;&gt;"NS",AM447&lt;&gt;"NA",AP449&lt;&gt;"NS",AP449&lt;&gt;"NA",AP449&gt;AM447),
AND(AP449&gt;0,OR(AM447="NS",AM447="NA")),
AND(AM447&lt;&gt;"NS",AM447&lt;&gt;"NA",AM447&gt;=0,AP449="NA"),
AND(AM447&lt;&gt;"NS",AM447&lt;&gt;"NA",AM447=0,AP449="NS")),1,0)))</f>
        <v>0</v>
      </c>
      <c r="AT449" s="126">
        <f>IF(AJ466=AH466,0,
IF(OR(AND(AN447="NS",AQ449&lt;&gt;"NA",OR(AQ449="NS",AQ449=0)),AND(AN447="NA",AQ449&lt;&gt;"NS",OR(AQ449="NA",AQ449=0))),0,
IF(OR(AND(AN447&lt;&gt;"NS",AN447&lt;&gt;"NA",AQ449&lt;&gt;"NS",AQ449&lt;&gt;"NA",AQ449&gt;AN447),
AND(AQ449&gt;0,OR(AN447="NS",AN447="NA")),
AND(AN447&lt;&gt;"NS",AN447&lt;&gt;"NA",AN447&gt;=0,AQ449="NA"),
AND(AN447&lt;&gt;"NS",AN447&lt;&gt;"NA",AN447=0,AQ449="NS")),1,0)))</f>
        <v>0</v>
      </c>
      <c r="AU449" s="126">
        <f>IF(AJ466=AH466,0,
IF(OR(AND(AO447="NS",AR449&lt;&gt;"NA",OR(AR449="NS",AR449=0)),AND(AO447="NA",AR449&lt;&gt;"NS",OR(AR449="NA",AR449=0))),0,
IF(OR(AND(AO447&lt;&gt;"NS",AO447&lt;&gt;"NA",AR449&lt;&gt;"NS",AR449&lt;&gt;"NA",AR449&gt;AO447),
AND(AR449&gt;0,OR(AO447="NS",AO447="NA")),
AND(AO447&lt;&gt;"NS",AO447&lt;&gt;"NA",AO447&gt;=0,AR449="NA"),
AND(AO447&lt;&gt;"NS",AO447&lt;&gt;"NA",AO447=0,AR449="NS")),1,0)))</f>
        <v>0</v>
      </c>
      <c r="AX449" s="125"/>
      <c r="AY449" s="125"/>
      <c r="AZ449" s="125"/>
    </row>
    <row r="450" spans="1:52" ht="15" customHeight="1">
      <c r="A450" s="123"/>
      <c r="B450" s="66"/>
      <c r="C450" s="129" t="s">
        <v>69</v>
      </c>
      <c r="D450" s="311" t="s">
        <v>232</v>
      </c>
      <c r="E450" s="311"/>
      <c r="F450" s="311"/>
      <c r="G450" s="311"/>
      <c r="H450" s="311"/>
      <c r="I450" s="311"/>
      <c r="J450" s="311"/>
      <c r="K450" s="311"/>
      <c r="L450" s="311"/>
      <c r="M450" s="310"/>
      <c r="N450" s="310"/>
      <c r="O450" s="310"/>
      <c r="P450" s="310"/>
      <c r="Q450" s="310"/>
      <c r="R450" s="310"/>
      <c r="S450" s="310"/>
      <c r="T450" s="310"/>
      <c r="U450" s="310"/>
      <c r="V450" s="310"/>
      <c r="W450" s="310"/>
      <c r="X450" s="310"/>
      <c r="Y450" s="310"/>
      <c r="Z450" s="310"/>
      <c r="AA450" s="310"/>
      <c r="AB450" s="310"/>
      <c r="AC450" s="310"/>
      <c r="AD450" s="310"/>
      <c r="AG450">
        <f t="shared" si="40"/>
        <v>0</v>
      </c>
      <c r="AH450">
        <f t="shared" si="41"/>
        <v>0</v>
      </c>
      <c r="AI450" s="103">
        <f t="shared" si="39"/>
        <v>0</v>
      </c>
      <c r="AJ450" s="104">
        <f>IF(AJ466=AH466, 0,  IF(OR(AND(AG450=0, AH450&gt;0),AND(AG450="NS", AI450&gt;0), AND(AG450="NS", AH450=0, AI450=0)), 1, IF(OR(AND(AG450&gt;0, AH450=2), AND(AG450="NS", AH450=2), AND(AG450="NS", AI450=0, AH450&gt;0), AG450=AI450), 0, 1)))</f>
        <v>0</v>
      </c>
      <c r="AP450" s="127">
        <f t="shared" si="42"/>
        <v>0</v>
      </c>
      <c r="AQ450" s="127">
        <f t="shared" si="43"/>
        <v>0</v>
      </c>
      <c r="AR450" s="127">
        <f t="shared" si="44"/>
        <v>0</v>
      </c>
      <c r="AS450" s="126">
        <f>IF(AJ466=AH466,0,
IF(OR(AND(AM447="NS",AP450&lt;&gt;"NA",OR(AP450="NS",AP450=0)),AND(AM447="NA",AP450&lt;&gt;"NS",OR(AP450="NA",AP450=0))),0,
IF(OR(AND(AM447&lt;&gt;"NS",AM447&lt;&gt;"NA",AP450&lt;&gt;"NS",AP450&lt;&gt;"NA",AP450&gt;AM447),
AND(AP450&gt;0,OR(AM447="NS",AM447="NA")),
AND(AM447&lt;&gt;"NS",AM447&lt;&gt;"NA",AM447&gt;=0,AP450="NA"),
AND(AM447&lt;&gt;"NS",AM447&lt;&gt;"NA",AM447=0,AP450="NS")),1,0)))</f>
        <v>0</v>
      </c>
      <c r="AT450" s="126">
        <f>IF(AJ466=AH466,0,
IF(OR(AND(AN447="NS",AQ450&lt;&gt;"NA",OR(AQ450="NS",AQ450=0)),AND(AN447="NA",AQ450&lt;&gt;"NS",OR(AQ450="NA",AQ450=0))),0,
IF(OR(AND(AN447&lt;&gt;"NS",AN447&lt;&gt;"NA",AQ450&lt;&gt;"NS",AQ450&lt;&gt;"NA",AQ450&gt;AN447),
AND(AQ450&gt;0,OR(AN447="NS",AN447="NA")),
AND(AN447&lt;&gt;"NS",AN447&lt;&gt;"NA",AN447&gt;=0,AQ450="NA"),
AND(AN447&lt;&gt;"NS",AN447&lt;&gt;"NA",AN447=0,AQ450="NS")),1,0)))</f>
        <v>0</v>
      </c>
      <c r="AU450" s="126">
        <f>IF(AJ466=AH466,0,
IF(OR(AND(AO447="NS",AR450&lt;&gt;"NA",OR(AR450="NS",AR450=0)),AND(AO447="NA",AR450&lt;&gt;"NS",OR(AR450="NA",AR450=0))),0,
IF(OR(AND(AO447&lt;&gt;"NS",AO447&lt;&gt;"NA",AR450&lt;&gt;"NS",AR450&lt;&gt;"NA",AR450&gt;AO447),
AND(AR450&gt;0,OR(AO447="NS",AO447="NA")),
AND(AO447&lt;&gt;"NS",AO447&lt;&gt;"NA",AO447&gt;=0,AR450="NA"),
AND(AO447&lt;&gt;"NS",AO447&lt;&gt;"NA",AO447=0,AR450="NS")),1,0)))</f>
        <v>0</v>
      </c>
      <c r="AX450" s="125" t="s">
        <v>5634</v>
      </c>
      <c r="AY450" s="125" t="s">
        <v>5635</v>
      </c>
      <c r="AZ450" s="125" t="s">
        <v>5636</v>
      </c>
    </row>
    <row r="451" spans="1:52" ht="24" customHeight="1">
      <c r="A451" s="123"/>
      <c r="B451" s="66"/>
      <c r="C451" s="129" t="s">
        <v>70</v>
      </c>
      <c r="D451" s="311" t="s">
        <v>433</v>
      </c>
      <c r="E451" s="311"/>
      <c r="F451" s="311"/>
      <c r="G451" s="311"/>
      <c r="H451" s="311"/>
      <c r="I451" s="311"/>
      <c r="J451" s="311"/>
      <c r="K451" s="311"/>
      <c r="L451" s="311"/>
      <c r="M451" s="310"/>
      <c r="N451" s="310"/>
      <c r="O451" s="310"/>
      <c r="P451" s="310"/>
      <c r="Q451" s="310"/>
      <c r="R451" s="310"/>
      <c r="S451" s="310"/>
      <c r="T451" s="310"/>
      <c r="U451" s="310"/>
      <c r="V451" s="310"/>
      <c r="W451" s="310"/>
      <c r="X451" s="310"/>
      <c r="Y451" s="310"/>
      <c r="Z451" s="310"/>
      <c r="AA451" s="310"/>
      <c r="AB451" s="310"/>
      <c r="AC451" s="310"/>
      <c r="AD451" s="310"/>
      <c r="AG451">
        <f t="shared" si="40"/>
        <v>0</v>
      </c>
      <c r="AH451">
        <f t="shared" si="41"/>
        <v>0</v>
      </c>
      <c r="AI451" s="103">
        <f t="shared" si="39"/>
        <v>0</v>
      </c>
      <c r="AJ451" s="104">
        <f>IF(AJ466=AH466, 0,  IF(OR(AND(AG451=0, AH451&gt;0),AND(AG451="NS", AI451&gt;0), AND(AG451="NS", AH451=0, AI451=0)), 1, IF(OR(AND(AG451&gt;0, AH451=2), AND(AG451="NS", AH451=2), AND(AG451="NS", AI451=0, AH451&gt;0), AG451=AI451), 0, 1)))</f>
        <v>0</v>
      </c>
      <c r="AP451" s="127">
        <f t="shared" si="42"/>
        <v>0</v>
      </c>
      <c r="AQ451" s="127">
        <f t="shared" si="43"/>
        <v>0</v>
      </c>
      <c r="AR451" s="127">
        <f t="shared" si="44"/>
        <v>0</v>
      </c>
      <c r="AS451" s="126">
        <f>IF(AJ466=AH466,0,
IF(OR(AND(AM447="NS",AP451&lt;&gt;"NA",OR(AP451="NS",AP451=0)),AND(AM447="NA",AP451&lt;&gt;"NS",OR(AP451="NA",AP451=0))),0,
IF(OR(AND(AM447&lt;&gt;"NS",AM447&lt;&gt;"NA",AP451&lt;&gt;"NS",AP451&lt;&gt;"NA",AP451&gt;AM447),
AND(AP451&gt;0,OR(AM447="NS",AM447="NA")),
AND(AM447&lt;&gt;"NS",AM447&lt;&gt;"NA",AM447&gt;=0,AP451="NA"),
AND(AM447&lt;&gt;"NS",AM447&lt;&gt;"NA",AM447=0,AP451="NS")),1,0)))</f>
        <v>0</v>
      </c>
      <c r="AT451" s="126">
        <f>IF(AJ466=AH466,0,
IF(OR(AND(AN447="NS",AQ451&lt;&gt;"NA",OR(AQ451="NS",AQ451=0)),AND(AN447="NA",AQ451&lt;&gt;"NS",OR(AQ451="NA",AQ451=0))),0,
IF(OR(AND(AN447&lt;&gt;"NS",AN447&lt;&gt;"NA",AQ451&lt;&gt;"NS",AQ451&lt;&gt;"NA",AQ451&gt;AN447),
AND(AQ451&gt;0,OR(AN447="NS",AN447="NA")),
AND(AN447&lt;&gt;"NS",AN447&lt;&gt;"NA",AN447&gt;=0,AQ451="NA"),
AND(AN447&lt;&gt;"NS",AN447&lt;&gt;"NA",AN447=0,AQ451="NS")),1,0)))</f>
        <v>0</v>
      </c>
      <c r="AU451" s="126">
        <f>IF(AJ466=AH466,0,
IF(OR(AND(AO447="NS",AR451&lt;&gt;"NA",OR(AR451="NS",AR451=0)),AND(AO447="NA",AR451&lt;&gt;"NS",OR(AR451="NA",AR451=0))),0,
IF(OR(AND(AO447&lt;&gt;"NS",AO447&lt;&gt;"NA",AR451&lt;&gt;"NS",AR451&lt;&gt;"NA",AR451&gt;AO447),
AND(AR451&gt;0,OR(AO447="NS",AO447="NA")),
AND(AO447&lt;&gt;"NS",AO447&lt;&gt;"NA",AO447&gt;=0,AR451="NA"),
AND(AO447&lt;&gt;"NS",AO447&lt;&gt;"NA",AO447=0,AR451="NS")),1,0)))</f>
        <v>0</v>
      </c>
      <c r="AW451" s="5">
        <v>8.1300000000000008</v>
      </c>
      <c r="AX451" s="126">
        <f>AM447</f>
        <v>0</v>
      </c>
      <c r="AY451" s="126">
        <f t="shared" ref="AY451:AZ451" si="45">AN447</f>
        <v>0</v>
      </c>
      <c r="AZ451" s="126">
        <f t="shared" si="45"/>
        <v>0</v>
      </c>
    </row>
    <row r="452" spans="1:52" ht="15" customHeight="1">
      <c r="A452" s="123"/>
      <c r="B452" s="66"/>
      <c r="C452" s="129" t="s">
        <v>71</v>
      </c>
      <c r="D452" s="374" t="s">
        <v>233</v>
      </c>
      <c r="E452" s="374"/>
      <c r="F452" s="374"/>
      <c r="G452" s="374"/>
      <c r="H452" s="374"/>
      <c r="I452" s="374"/>
      <c r="J452" s="374"/>
      <c r="K452" s="374"/>
      <c r="L452" s="374"/>
      <c r="M452" s="310"/>
      <c r="N452" s="310"/>
      <c r="O452" s="310"/>
      <c r="P452" s="310"/>
      <c r="Q452" s="310"/>
      <c r="R452" s="310"/>
      <c r="S452" s="310"/>
      <c r="T452" s="310"/>
      <c r="U452" s="310"/>
      <c r="V452" s="310"/>
      <c r="W452" s="310"/>
      <c r="X452" s="310"/>
      <c r="Y452" s="310"/>
      <c r="Z452" s="310"/>
      <c r="AA452" s="310"/>
      <c r="AB452" s="310"/>
      <c r="AC452" s="310"/>
      <c r="AD452" s="310"/>
      <c r="AG452">
        <f t="shared" si="40"/>
        <v>0</v>
      </c>
      <c r="AH452">
        <f t="shared" si="41"/>
        <v>0</v>
      </c>
      <c r="AI452" s="103">
        <f t="shared" si="39"/>
        <v>0</v>
      </c>
      <c r="AJ452" s="104">
        <f>IF(AJ466=AH466, 0,  IF(OR(AND(AG452=0, AH452&gt;0),AND(AG452="NS", AI452&gt;0), AND(AG452="NS", AH452=0, AI452=0)), 1, IF(OR(AND(AG452&gt;0, AH452=2), AND(AG452="NS", AH452=2), AND(AG452="NS", AI452=0, AH452&gt;0), AG452=AI452), 0, 1)))</f>
        <v>0</v>
      </c>
      <c r="AP452" s="127">
        <f t="shared" si="42"/>
        <v>0</v>
      </c>
      <c r="AQ452" s="127">
        <f t="shared" si="43"/>
        <v>0</v>
      </c>
      <c r="AR452" s="127">
        <f>Y452</f>
        <v>0</v>
      </c>
      <c r="AS452" s="126">
        <f>IF(AJ466=AH466,0,
IF(OR(AND(AM447="NS",AP452&lt;&gt;"NA",OR(AP452="NS",AP452=0)),AND(AM447="NA",AP452&lt;&gt;"NS",OR(AP452="NA",AP452=0))),0,
IF(OR(AND(AM447&lt;&gt;"NS",AM447&lt;&gt;"NA",AP452&lt;&gt;"NS",AP452&lt;&gt;"NA",AP452&gt;AM447),
AND(AP452&gt;0,OR(AM447="NS",AM447="NA")),
AND(AM447&lt;&gt;"NS",AM447&lt;&gt;"NA",AM447&gt;=0,AP452="NA"),
AND(AM447&lt;&gt;"NS",AM447&lt;&gt;"NA",AM447=0,AP452="NS")),1,0)))</f>
        <v>0</v>
      </c>
      <c r="AT452" s="126">
        <f>IF(AJ466=AH466,0,
IF(OR(AND(AN447="NS",AQ452&lt;&gt;"NA",OR(AQ452="NS",AQ452=0)),AND(AN447="NA",AQ452&lt;&gt;"NS",OR(AQ452="NA",AQ452=0))),0,
IF(OR(AND(AN447&lt;&gt;"NS",AN447&lt;&gt;"NA",AQ452&lt;&gt;"NS",AQ452&lt;&gt;"NA",AQ452&gt;AN447),
AND(AQ452&gt;0,OR(AN447="NS",AN447="NA")),
AND(AN447&lt;&gt;"NS",AN447&lt;&gt;"NA",AN447&gt;=0,AQ452="NA"),
AND(AN447&lt;&gt;"NS",AN447&lt;&gt;"NA",AN447=0,AQ452="NS")),1,0)))</f>
        <v>0</v>
      </c>
      <c r="AU452" s="126">
        <f>IF(AJ466=AH466,0,
IF(OR(AND(AO447="NS",AR452&lt;&gt;"NA",OR(AR452="NS",AR452=0)),AND(AO447="NA",AR452&lt;&gt;"NS",OR(AR452="NA",AR452=0))),0,
IF(OR(AND(AO447&lt;&gt;"NS",AO447&lt;&gt;"NA",AR452&lt;&gt;"NS",AR452&lt;&gt;"NA",AR452&gt;AO447),
AND(AR452&gt;0,OR(AO447="NS",AO447="NA")),
AND(AO447&lt;&gt;"NS",AO447&lt;&gt;"NA",AO447&gt;=0,AR452="NA"),
AND(AO447&lt;&gt;"NS",AO447&lt;&gt;"NA",AO447=0,AR452="NS")),1,0)))</f>
        <v>0</v>
      </c>
      <c r="AW452" s="5">
        <v>8.14</v>
      </c>
      <c r="AX452" s="127">
        <f>M455</f>
        <v>0</v>
      </c>
      <c r="AY452" s="127">
        <f>S455</f>
        <v>0</v>
      </c>
      <c r="AZ452" s="127">
        <f>Y455</f>
        <v>0</v>
      </c>
    </row>
    <row r="453" spans="1:52" ht="15" customHeight="1">
      <c r="A453" s="123"/>
      <c r="B453" s="66"/>
      <c r="C453" s="129" t="s">
        <v>72</v>
      </c>
      <c r="D453" s="311" t="s">
        <v>234</v>
      </c>
      <c r="E453" s="311"/>
      <c r="F453" s="311"/>
      <c r="G453" s="311"/>
      <c r="H453" s="311"/>
      <c r="I453" s="311"/>
      <c r="J453" s="311"/>
      <c r="K453" s="311"/>
      <c r="L453" s="311"/>
      <c r="M453" s="310"/>
      <c r="N453" s="310"/>
      <c r="O453" s="310"/>
      <c r="P453" s="310"/>
      <c r="Q453" s="310"/>
      <c r="R453" s="310"/>
      <c r="S453" s="310"/>
      <c r="T453" s="310"/>
      <c r="U453" s="310"/>
      <c r="V453" s="310"/>
      <c r="W453" s="310"/>
      <c r="X453" s="310"/>
      <c r="Y453" s="310"/>
      <c r="Z453" s="310"/>
      <c r="AA453" s="310"/>
      <c r="AB453" s="310"/>
      <c r="AC453" s="310"/>
      <c r="AD453" s="310"/>
      <c r="AG453">
        <f t="shared" si="40"/>
        <v>0</v>
      </c>
      <c r="AH453">
        <f t="shared" si="41"/>
        <v>0</v>
      </c>
      <c r="AI453" s="103">
        <f>SUM(S453:AD453)</f>
        <v>0</v>
      </c>
      <c r="AJ453" s="104">
        <f>IF(AJ466=AH466, 0,  IF(OR(AND(AG453=0, AH453&gt;0),AND(AG453="NS", AI453&gt;0), AND(AG453="NS", AH453=0, AI453=0)), 1, IF(OR(AND(AG453&gt;0, AH453=2), AND(AG453="NS", AH453=2), AND(AG453="NS", AI453=0, AH453&gt;0), AG453=AI453), 0, 1)))</f>
        <v>0</v>
      </c>
      <c r="AP453" s="127">
        <f>M453</f>
        <v>0</v>
      </c>
      <c r="AQ453" s="127">
        <f t="shared" si="43"/>
        <v>0</v>
      </c>
      <c r="AR453" s="127">
        <f>Y453</f>
        <v>0</v>
      </c>
      <c r="AS453" s="126">
        <f>IF(AJ466=AH466,0,
IF(OR(AND(AM447="NS",AP453&lt;&gt;"NA",OR(AP453="NS",AP453=0)),AND(AM447="NA",AP453&lt;&gt;"NS",OR(AP453="NA",AP453=0))),0,
IF(OR(AND(AM447&lt;&gt;"NS",AM447&lt;&gt;"NA",AP453&lt;&gt;"NS",AP453&lt;&gt;"NA",AP453&gt;AM447),
AND(AP453&gt;0,OR(AM447="NS",AM447="NA")),
AND(AM447&lt;&gt;"NS",AM447&lt;&gt;"NA",AM447&gt;=0,AP453="NA"),
AND(AM447&lt;&gt;"NS",AM447&lt;&gt;"NA",AM447=0,AP453="NS")),1,0)))</f>
        <v>0</v>
      </c>
      <c r="AT453" s="126">
        <f>IF(AJ466=AH466,0,
IF(OR(AND(AN447="NS",AQ453&lt;&gt;"NA",OR(AQ453="NS",AQ453=0)),AND(AN447="NA",AQ453&lt;&gt;"NS",OR(AQ453="NA",AQ453=0))),0,
IF(OR(AND(AN447&lt;&gt;"NS",AN447&lt;&gt;"NA",AQ453&lt;&gt;"NS",AQ453&lt;&gt;"NA",AQ453&gt;AN447),
AND(AQ453&gt;0,OR(AN447="NS",AN447="NA")),
AND(AN447&lt;&gt;"NS",AN447&lt;&gt;"NA",AN447&gt;=0,AQ453="NA"),
AND(AN447&lt;&gt;"NS",AN447&lt;&gt;"NA",AN447=0,AQ453="NS")),1,0)))</f>
        <v>0</v>
      </c>
      <c r="AU453" s="126">
        <f>IF(AJ466=AH466,0,
IF(OR(AND(AO447="NS",AR453&lt;&gt;"NA",OR(AR453="NS",AR453=0)),AND(AO447="NA",AR453&lt;&gt;"NS",OR(AR453="NA",AR453=0))),0,
IF(OR(AND(AO447&lt;&gt;"NS",AO447&lt;&gt;"NA",AR453&lt;&gt;"NS",AR453&lt;&gt;"NA",AR453&gt;AO447),
AND(AR453&gt;0,OR(AO447="NS",AO447="NA")),
AND(AO447&lt;&gt;"NS",AO447&lt;&gt;"NA",AO447&gt;=0,AR453="NA"),
AND(AO447&lt;&gt;"NS",AO447&lt;&gt;"NA",AO447=0,AR453="NS")),1,0)))</f>
        <v>0</v>
      </c>
      <c r="AW453" s="5" t="s">
        <v>5640</v>
      </c>
      <c r="AX453" s="126">
        <f>IF(AJ466=AH466,0,
IF(OR(AND(AX452="NS",AX451="NS"),AND(AX452="NA",AX451="NA"),AND(AX451&lt;&gt;"NS",AX451&lt;&gt;"NA",AX452&lt;&gt;"NS",AX452&lt;&gt;"NA",AX451&lt;=AX452),AND(AX451&lt;&gt;"NS",AX451&lt;&gt;"NA",AX451&gt;0,AX452="NS")),0,
1))</f>
        <v>0</v>
      </c>
      <c r="AY453" s="126">
        <f>IF(AJ466=AH466,0,
IF(OR(AND(AY452="NS",AY451="NS"),AND(AY452="NA",AY451="NA"),AND(AY451&lt;&gt;"NS",AY451&lt;&gt;"NA",AY452&lt;&gt;"NS",AY452&lt;&gt;"NA",AY451&lt;=AY452),AND(AY451&lt;&gt;"NS",AY451&lt;&gt;"NA",AY451&gt;0,AY452="NS")),0,
1))</f>
        <v>0</v>
      </c>
      <c r="AZ453" s="126">
        <f>IF(AJ466=AH466,0,
IF(OR(AND(AZ452="NS",AZ451="NS"),AND(AZ452="NA",AZ451="NA"),AND(AZ451&lt;&gt;"NS",AZ451&lt;&gt;"NA",AZ452&lt;&gt;"NS",AZ452&lt;&gt;"NA",AZ451&lt;=AZ452),AND(AZ451&lt;&gt;"NS",AZ451&lt;&gt;"NA",AZ451&gt;0,AZ452="NS")),0,
1))</f>
        <v>0</v>
      </c>
    </row>
    <row r="454" spans="1:52" ht="24" customHeight="1">
      <c r="A454" s="123"/>
      <c r="B454" s="66"/>
      <c r="C454" s="129" t="s">
        <v>73</v>
      </c>
      <c r="D454" s="311" t="s">
        <v>235</v>
      </c>
      <c r="E454" s="311"/>
      <c r="F454" s="311"/>
      <c r="G454" s="311"/>
      <c r="H454" s="311"/>
      <c r="I454" s="311"/>
      <c r="J454" s="311"/>
      <c r="K454" s="311"/>
      <c r="L454" s="311"/>
      <c r="M454" s="310"/>
      <c r="N454" s="310"/>
      <c r="O454" s="310"/>
      <c r="P454" s="310"/>
      <c r="Q454" s="310"/>
      <c r="R454" s="310"/>
      <c r="S454" s="310"/>
      <c r="T454" s="310"/>
      <c r="U454" s="310"/>
      <c r="V454" s="310"/>
      <c r="W454" s="310"/>
      <c r="X454" s="310"/>
      <c r="Y454" s="310"/>
      <c r="Z454" s="310"/>
      <c r="AA454" s="310"/>
      <c r="AB454" s="310"/>
      <c r="AC454" s="310"/>
      <c r="AD454" s="310"/>
      <c r="AG454">
        <f t="shared" si="40"/>
        <v>0</v>
      </c>
      <c r="AH454">
        <f t="shared" si="41"/>
        <v>0</v>
      </c>
      <c r="AI454" s="103">
        <f t="shared" ref="AI454" si="46">IF(COUNTIF(S454:AD454,"NA")=2,"NA",SUM(S454:AD454))</f>
        <v>0</v>
      </c>
      <c r="AJ454" s="104">
        <f>IF(AJ466=AH466, 0,  IF(OR(AND(AG454=0, AH454&gt;0),AND(AG454="NS", AI454&gt;0), AND(AG454="NS", AH454=0, AI454=0)), 1, IF(OR(AND(AG454&gt;0, AH454=2), AND(AG454="NS", AH454=2), AND(AG454="NS", AI454=0, AH454&gt;0), AG454=AI454), 0, 1)))</f>
        <v>0</v>
      </c>
      <c r="AP454" s="127">
        <f>IF(M454="NA",0,M454)</f>
        <v>0</v>
      </c>
      <c r="AQ454" s="127">
        <f>IF(S454="NA",0,S454)</f>
        <v>0</v>
      </c>
      <c r="AR454" s="127">
        <f>IF(Y454="NA",0,Y454)</f>
        <v>0</v>
      </c>
      <c r="AS454" s="126">
        <f>IF(AJ466=AH466,0,
IF(OR(AND(AM447="NS",AP454&lt;&gt;"NA",OR(AP454="NS",AP454=0)),AND(AM447="NA",AP454&lt;&gt;"NS",OR(AP454="NA",AP454=0))),0,
IF(OR(AND(AM447&lt;&gt;"NS",AM447&lt;&gt;"NA",AP454&lt;&gt;"NS",AP454&lt;&gt;"NA",AP454&gt;AM447),
AND(AP454&gt;0,OR(AM447="NS",AM447="NA")),
AND(AM447&lt;&gt;"NS",AM447&lt;&gt;"NA",AM447&gt;=0,AP454="NA"),
AND(AM447&lt;&gt;"NS",AM447&lt;&gt;"NA",AM447=0,AP454="NS")),1,0)))</f>
        <v>0</v>
      </c>
      <c r="AT454" s="126">
        <f>IF(AJ466=AH466,0,
IF(OR(AND(AN447="NS",AQ454&lt;&gt;"NA",OR(AQ454="NS",AQ454=0)),AND(AN447="NA",AQ454&lt;&gt;"NS",OR(AQ454="NA",AQ454=0))),0,
IF(OR(AND(AN447&lt;&gt;"NS",AN447&lt;&gt;"NA",AQ454&lt;&gt;"NS",AQ454&lt;&gt;"NA",AQ454&gt;AN447),
AND(AQ454&gt;0,OR(AN447="NS",AN447="NA")),
AND(AN447&lt;&gt;"NS",AN447&lt;&gt;"NA",AN447&gt;=0,AQ454="NA"),
AND(AN447&lt;&gt;"NS",AN447&lt;&gt;"NA",AN447=0,AQ454="NS")),1,0)))</f>
        <v>0</v>
      </c>
      <c r="AU454" s="126">
        <f>IF(AJ466=AH466,0,
IF(OR(AND(AO447="NS",AR454&lt;&gt;"NA",OR(AR454="NS",AR454=0)),AND(AO447="NA",AR454&lt;&gt;"NS",OR(AR454="NA",AR454=0))),0,
IF(OR(AND(AO447&lt;&gt;"NS",AO447&lt;&gt;"NA",AR454&lt;&gt;"NS",AR454&lt;&gt;"NA",AR454&gt;AO447),
AND(AR454&gt;0,OR(AO447="NS",AO447="NA")),
AND(AO447&lt;&gt;"NS",AO447&lt;&gt;"NA",AO447&gt;=0,AR454="NA"),
AND(AO447&lt;&gt;"NS",AO447&lt;&gt;"NA",AO447=0,AR454="NS")),1,0)))</f>
        <v>0</v>
      </c>
      <c r="AX454" s="60">
        <f>SUM(AX453:AZ453)</f>
        <v>0</v>
      </c>
    </row>
    <row r="455" spans="1:52" ht="15" customHeight="1">
      <c r="A455" s="123"/>
      <c r="B455" s="66"/>
      <c r="C455" s="26"/>
      <c r="D455" s="26"/>
      <c r="E455" s="26"/>
      <c r="F455" s="26"/>
      <c r="G455" s="26"/>
      <c r="H455" s="26"/>
      <c r="I455" s="26"/>
      <c r="J455" s="26"/>
      <c r="K455" s="26"/>
      <c r="L455" s="106" t="s">
        <v>116</v>
      </c>
      <c r="M455" s="252">
        <f>IF(AND(SUM(M447:R454)=0,COUNTIF(M447:R454,"NS")&gt;0),"NS",
IF(AND(SUM(M447:R454)=0,COUNTIF(M447:R454,0)&gt;0),0,
IF(AND(SUM(M447:R454)=0,COUNTIF(M447:R454,"NA")&gt;0),"NA",
SUM(M447:R454))))</f>
        <v>0</v>
      </c>
      <c r="N455" s="252"/>
      <c r="O455" s="252"/>
      <c r="P455" s="252"/>
      <c r="Q455" s="252"/>
      <c r="R455" s="252"/>
      <c r="S455" s="252">
        <f>IF(AND(SUM(S447:X454)=0,COUNTIF(S447:X454,"NS")&gt;0),"NS",
IF(AND(SUM(S447:X454)=0,COUNTIF(S447:X454,0)&gt;0),0,
IF(AND(SUM(S447:X454)=0,COUNTIF(S447:X454,"NA")&gt;0),"NA",
SUM(S447:X454))))</f>
        <v>0</v>
      </c>
      <c r="T455" s="252"/>
      <c r="U455" s="252"/>
      <c r="V455" s="252"/>
      <c r="W455" s="252"/>
      <c r="X455" s="252"/>
      <c r="Y455" s="252">
        <f>IF(AND(SUM(Y447:AD454)=0,COUNTIF(Y447:AD454,"NS")&gt;0),"NS",
IF(AND(SUM(Y447:AD454)=0,COUNTIF(Y447:AD454,0)&gt;0),0,
IF(AND(SUM(Y447:AD454)=0,COUNTIF(Y447:AD454,"NA")&gt;0),"NA",
SUM(Y447:AD454))))</f>
        <v>0</v>
      </c>
      <c r="Z455" s="252"/>
      <c r="AA455" s="252"/>
      <c r="AB455" s="252"/>
      <c r="AC455" s="252"/>
      <c r="AD455" s="252"/>
      <c r="AJ455" s="60">
        <f>SUM(AJ447:AJ454)</f>
        <v>0</v>
      </c>
      <c r="AS455" s="128">
        <f>SUM(AS447:AU454)</f>
        <v>0</v>
      </c>
    </row>
    <row r="456" spans="1:52" ht="15" customHeight="1">
      <c r="A456" s="123"/>
      <c r="B456" s="66"/>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row>
    <row r="457" spans="1:52" ht="45" customHeight="1">
      <c r="A457" s="123"/>
      <c r="B457" s="66"/>
      <c r="C457" s="323" t="s">
        <v>236</v>
      </c>
      <c r="D457" s="323"/>
      <c r="E457" s="323"/>
      <c r="F457" s="323"/>
      <c r="G457" s="324"/>
      <c r="H457" s="315"/>
      <c r="I457" s="246"/>
      <c r="J457" s="246"/>
      <c r="K457" s="246"/>
      <c r="L457" s="246"/>
      <c r="M457" s="246"/>
      <c r="N457" s="246"/>
      <c r="O457" s="246"/>
      <c r="P457" s="246"/>
      <c r="Q457" s="246"/>
      <c r="R457" s="246"/>
      <c r="S457" s="246"/>
      <c r="T457" s="246"/>
      <c r="U457" s="246"/>
      <c r="V457" s="246"/>
      <c r="W457" s="246"/>
      <c r="X457" s="246"/>
      <c r="Y457" s="246"/>
      <c r="Z457" s="246"/>
      <c r="AA457" s="246"/>
      <c r="AB457" s="246"/>
      <c r="AC457" s="246"/>
      <c r="AD457" s="316"/>
      <c r="AG457" s="5">
        <f>IF(OR(M454=0,M454="NS",M454="NA"),0,1)</f>
        <v>0</v>
      </c>
    </row>
    <row r="458" spans="1:52" ht="15" customHeight="1">
      <c r="A458" s="123"/>
      <c r="B458" s="66"/>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row>
    <row r="459" spans="1:52" ht="24" customHeight="1">
      <c r="A459" s="123"/>
      <c r="B459" s="66"/>
      <c r="C459" s="294" t="s">
        <v>117</v>
      </c>
      <c r="D459" s="294"/>
      <c r="E459" s="294"/>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row>
    <row r="460" spans="1:52" ht="60" customHeight="1">
      <c r="A460" s="123"/>
      <c r="B460" s="66"/>
      <c r="C460" s="312"/>
      <c r="D460" s="312"/>
      <c r="E460" s="312"/>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row>
    <row r="461" spans="1:52" ht="15" customHeight="1">
      <c r="A461" s="61"/>
      <c r="B461" s="309" t="str">
        <f>IF(OR(AH461=0,AND(AH461&gt;0,C460&lt;&gt;"")),"","Si registró NS favor de emitir un comentario que explique su uso en la casilla al final de la pregunta")</f>
        <v/>
      </c>
      <c r="C461" s="309"/>
      <c r="D461" s="309"/>
      <c r="E461" s="309"/>
      <c r="F461" s="309"/>
      <c r="G461" s="309"/>
      <c r="H461" s="309"/>
      <c r="I461" s="309"/>
      <c r="J461" s="309"/>
      <c r="K461" s="309"/>
      <c r="L461" s="309"/>
      <c r="M461" s="309"/>
      <c r="N461" s="309"/>
      <c r="O461" s="309"/>
      <c r="P461" s="309"/>
      <c r="Q461" s="309"/>
      <c r="R461" s="309"/>
      <c r="S461" s="309"/>
      <c r="T461" s="309"/>
      <c r="U461" s="309"/>
      <c r="V461" s="309"/>
      <c r="W461" s="309"/>
      <c r="X461" s="309"/>
      <c r="Y461" s="309"/>
      <c r="Z461" s="309"/>
      <c r="AA461" s="309"/>
      <c r="AB461" s="309"/>
      <c r="AC461" s="309"/>
      <c r="AD461" s="309"/>
      <c r="AE461" s="73"/>
      <c r="AF461" s="77"/>
      <c r="AG461" t="s">
        <v>5627</v>
      </c>
      <c r="AH461">
        <f>COUNTIF(M447:AD454,"NS")</f>
        <v>0</v>
      </c>
      <c r="AI461"/>
      <c r="AJ461"/>
    </row>
    <row r="462" spans="1:52" ht="15" customHeight="1">
      <c r="A462" s="61"/>
      <c r="B462" s="309" t="str">
        <f>IF(AJ455=0,"","Error: verificar sumas")</f>
        <v/>
      </c>
      <c r="C462" s="309"/>
      <c r="D462" s="309"/>
      <c r="E462" s="309"/>
      <c r="F462" s="309"/>
      <c r="G462" s="309"/>
      <c r="H462" s="309"/>
      <c r="I462" s="309"/>
      <c r="J462" s="309"/>
      <c r="K462" s="309"/>
      <c r="L462" s="309"/>
      <c r="M462" s="309"/>
      <c r="N462" s="309"/>
      <c r="O462" s="309"/>
      <c r="P462" s="309"/>
      <c r="Q462" s="309"/>
      <c r="R462" s="309"/>
      <c r="S462" s="309"/>
      <c r="T462" s="309"/>
      <c r="U462" s="309"/>
      <c r="V462" s="309"/>
      <c r="W462" s="309"/>
      <c r="X462" s="309"/>
      <c r="Y462" s="309"/>
      <c r="Z462" s="309"/>
      <c r="AA462" s="309"/>
      <c r="AB462" s="309"/>
      <c r="AC462" s="309"/>
      <c r="AD462" s="309"/>
      <c r="AE462" s="73"/>
      <c r="AF462" s="77"/>
      <c r="AG462"/>
      <c r="AH462"/>
      <c r="AI462"/>
      <c r="AJ462"/>
    </row>
    <row r="463" spans="1:52" ht="15" customHeight="1">
      <c r="A463" s="61"/>
      <c r="B463" s="309" t="str">
        <f>IF(AX454=0,"","Error: verificar la consistencia con el numeral 4 de la pregunta 8.14, de acuerdo con la segunda instrucción")</f>
        <v/>
      </c>
      <c r="C463" s="309"/>
      <c r="D463" s="309"/>
      <c r="E463" s="309"/>
      <c r="F463" s="309"/>
      <c r="G463" s="309"/>
      <c r="H463" s="309"/>
      <c r="I463" s="309"/>
      <c r="J463" s="309"/>
      <c r="K463" s="309"/>
      <c r="L463" s="309"/>
      <c r="M463" s="309"/>
      <c r="N463" s="309"/>
      <c r="O463" s="309"/>
      <c r="P463" s="309"/>
      <c r="Q463" s="309"/>
      <c r="R463" s="309"/>
      <c r="S463" s="309"/>
      <c r="T463" s="309"/>
      <c r="U463" s="309"/>
      <c r="V463" s="309"/>
      <c r="W463" s="309"/>
      <c r="X463" s="309"/>
      <c r="Y463" s="309"/>
      <c r="Z463" s="309"/>
      <c r="AA463" s="309"/>
      <c r="AB463" s="309"/>
      <c r="AC463" s="309"/>
      <c r="AD463" s="309"/>
      <c r="AE463" s="73"/>
      <c r="AF463" s="77"/>
      <c r="AG463"/>
      <c r="AH463"/>
      <c r="AI463"/>
      <c r="AJ463"/>
    </row>
    <row r="464" spans="1:52" ht="15" customHeight="1">
      <c r="A464" s="61"/>
      <c r="B464" s="309" t="str">
        <f>IF(AS455=0,"","Error: verificar la consistencia con el numeral 4 de la pregunta 8.14, de acuerdo con la tercera instrucción")</f>
        <v/>
      </c>
      <c r="C464" s="309"/>
      <c r="D464" s="309"/>
      <c r="E464" s="309"/>
      <c r="F464" s="309"/>
      <c r="G464" s="309"/>
      <c r="H464" s="309"/>
      <c r="I464" s="309"/>
      <c r="J464" s="309"/>
      <c r="K464" s="309"/>
      <c r="L464" s="309"/>
      <c r="M464" s="309"/>
      <c r="N464" s="309"/>
      <c r="O464" s="309"/>
      <c r="P464" s="309"/>
      <c r="Q464" s="309"/>
      <c r="R464" s="309"/>
      <c r="S464" s="309"/>
      <c r="T464" s="309"/>
      <c r="U464" s="309"/>
      <c r="V464" s="309"/>
      <c r="W464" s="309"/>
      <c r="X464" s="309"/>
      <c r="Y464" s="309"/>
      <c r="Z464" s="309"/>
      <c r="AA464" s="309"/>
      <c r="AB464" s="309"/>
      <c r="AC464" s="309"/>
      <c r="AD464" s="309"/>
      <c r="AE464" s="73"/>
      <c r="AF464" s="77"/>
      <c r="AG464"/>
      <c r="AH464"/>
      <c r="AI464"/>
      <c r="AJ464"/>
    </row>
    <row r="465" spans="1:52" ht="15" customHeight="1">
      <c r="A465" s="61"/>
      <c r="B465" s="309" t="str">
        <f>IF(OR(AND(AG457&gt;0,H457=""),AND(AG457=0,H457&lt;&gt;"")),"Error: especificar el otro tipo de servicio postpenal en caso de registrar cantidades mayores a cero en el numeral 8","")</f>
        <v/>
      </c>
      <c r="C465" s="309"/>
      <c r="D465" s="309"/>
      <c r="E465" s="309"/>
      <c r="F465" s="309"/>
      <c r="G465" s="309"/>
      <c r="H465" s="309"/>
      <c r="I465" s="309"/>
      <c r="J465" s="309"/>
      <c r="K465" s="309"/>
      <c r="L465" s="309"/>
      <c r="M465" s="309"/>
      <c r="N465" s="309"/>
      <c r="O465" s="309"/>
      <c r="P465" s="309"/>
      <c r="Q465" s="309"/>
      <c r="R465" s="309"/>
      <c r="S465" s="309"/>
      <c r="T465" s="309"/>
      <c r="U465" s="309"/>
      <c r="V465" s="309"/>
      <c r="W465" s="309"/>
      <c r="X465" s="309"/>
      <c r="Y465" s="309"/>
      <c r="Z465" s="309"/>
      <c r="AA465" s="309"/>
      <c r="AB465" s="309"/>
      <c r="AC465" s="309"/>
      <c r="AD465" s="309"/>
      <c r="AE465" s="73"/>
      <c r="AF465" s="77"/>
      <c r="AG465"/>
      <c r="AH465" t="s">
        <v>5621</v>
      </c>
      <c r="AI465" t="s">
        <v>5622</v>
      </c>
      <c r="AJ465" t="s">
        <v>5623</v>
      </c>
      <c r="AK465" s="5" t="s">
        <v>5624</v>
      </c>
    </row>
    <row r="466" spans="1:52" ht="15" customHeight="1">
      <c r="A466" s="61"/>
      <c r="B466" s="277" t="str">
        <f>IF(AK466=0,"","Error: debe completar toda la información en las celdas requeridas")</f>
        <v/>
      </c>
      <c r="C466" s="277"/>
      <c r="D466" s="277"/>
      <c r="E466" s="277"/>
      <c r="F466" s="277"/>
      <c r="G466" s="277"/>
      <c r="H466" s="277"/>
      <c r="I466" s="277"/>
      <c r="J466" s="277"/>
      <c r="K466" s="277"/>
      <c r="L466" s="277"/>
      <c r="M466" s="277"/>
      <c r="N466" s="277"/>
      <c r="O466" s="277"/>
      <c r="P466" s="277"/>
      <c r="Q466" s="277"/>
      <c r="R466" s="277"/>
      <c r="S466" s="277"/>
      <c r="T466" s="277"/>
      <c r="U466" s="277"/>
      <c r="V466" s="277"/>
      <c r="W466" s="277"/>
      <c r="X466" s="277"/>
      <c r="Y466" s="277"/>
      <c r="Z466" s="277"/>
      <c r="AA466" s="277"/>
      <c r="AB466" s="277"/>
      <c r="AC466" s="277"/>
      <c r="AD466" s="277"/>
      <c r="AE466" s="73"/>
      <c r="AF466" s="77"/>
      <c r="AG466"/>
      <c r="AH466">
        <v>144</v>
      </c>
      <c r="AI466">
        <v>120</v>
      </c>
      <c r="AJ466">
        <f>COUNTBLANK(M447:AD454)</f>
        <v>144</v>
      </c>
      <c r="AK466" s="5">
        <f>IF(OR(AJ466=AH466,AJ466=AI466),0,1)</f>
        <v>0</v>
      </c>
    </row>
    <row r="467" spans="1:52" ht="24" customHeight="1">
      <c r="A467" s="71" t="s">
        <v>588</v>
      </c>
      <c r="B467" s="331" t="s">
        <v>589</v>
      </c>
      <c r="C467" s="331" t="s">
        <v>190</v>
      </c>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row>
    <row r="468" spans="1:52" ht="36" customHeight="1">
      <c r="A468" s="123"/>
      <c r="B468" s="66"/>
      <c r="C468" s="294" t="s">
        <v>590</v>
      </c>
      <c r="D468" s="294"/>
      <c r="E468" s="294"/>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G468" s="5">
        <f>IF(OR(S299&gt;1,M339="NS",M339=0),1,0)</f>
        <v>1</v>
      </c>
      <c r="AH468" s="5">
        <v>5</v>
      </c>
    </row>
    <row r="469" spans="1:52" ht="36" customHeight="1">
      <c r="A469" s="123"/>
      <c r="B469" s="66"/>
      <c r="C469" s="294" t="s">
        <v>591</v>
      </c>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H469" s="73"/>
    </row>
    <row r="470" spans="1:52" s="73" customFormat="1" ht="36" customHeight="1">
      <c r="A470" s="124"/>
      <c r="B470" s="66"/>
      <c r="C470" s="294" t="s">
        <v>592</v>
      </c>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F470" s="74"/>
    </row>
    <row r="471" spans="1:52" s="73" customFormat="1" ht="24" customHeight="1">
      <c r="A471" s="124"/>
      <c r="B471" s="66"/>
      <c r="C471" s="294" t="s">
        <v>435</v>
      </c>
      <c r="D471" s="294"/>
      <c r="E471" s="294"/>
      <c r="F471" s="294"/>
      <c r="G471" s="294"/>
      <c r="H471" s="294"/>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F471" s="74"/>
    </row>
    <row r="472" spans="1:52" ht="15" customHeight="1">
      <c r="A472" s="123"/>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row>
    <row r="473" spans="1:52" ht="24" customHeight="1">
      <c r="A473" s="123"/>
      <c r="B473" s="66"/>
      <c r="C473" s="344" t="s">
        <v>237</v>
      </c>
      <c r="D473" s="345"/>
      <c r="E473" s="345"/>
      <c r="F473" s="345"/>
      <c r="G473" s="345"/>
      <c r="H473" s="345"/>
      <c r="I473" s="345"/>
      <c r="J473" s="345"/>
      <c r="K473" s="345"/>
      <c r="L473" s="346"/>
      <c r="M473" s="252" t="s">
        <v>238</v>
      </c>
      <c r="N473" s="252"/>
      <c r="O473" s="252"/>
      <c r="P473" s="252"/>
      <c r="Q473" s="252"/>
      <c r="R473" s="252"/>
      <c r="S473" s="252"/>
      <c r="T473" s="252"/>
      <c r="U473" s="252"/>
      <c r="V473" s="252"/>
      <c r="W473" s="252"/>
      <c r="X473" s="252"/>
      <c r="Y473" s="252"/>
      <c r="Z473" s="252"/>
      <c r="AA473" s="252"/>
      <c r="AB473" s="252"/>
      <c r="AC473" s="252"/>
      <c r="AD473" s="252"/>
      <c r="AP473" s="406" t="s">
        <v>5643</v>
      </c>
      <c r="AQ473" s="406"/>
      <c r="AR473" s="406"/>
      <c r="AS473" s="406" t="s">
        <v>5631</v>
      </c>
      <c r="AT473" s="406"/>
      <c r="AU473" s="406"/>
    </row>
    <row r="474" spans="1:52" ht="15" customHeight="1">
      <c r="A474" s="123"/>
      <c r="B474" s="66"/>
      <c r="C474" s="347"/>
      <c r="D474" s="348"/>
      <c r="E474" s="348"/>
      <c r="F474" s="348"/>
      <c r="G474" s="348"/>
      <c r="H474" s="348"/>
      <c r="I474" s="348"/>
      <c r="J474" s="348"/>
      <c r="K474" s="348"/>
      <c r="L474" s="349"/>
      <c r="M474" s="350" t="s">
        <v>112</v>
      </c>
      <c r="N474" s="351"/>
      <c r="O474" s="351"/>
      <c r="P474" s="351"/>
      <c r="Q474" s="351"/>
      <c r="R474" s="351"/>
      <c r="S474" s="352" t="s">
        <v>113</v>
      </c>
      <c r="T474" s="353"/>
      <c r="U474" s="353"/>
      <c r="V474" s="353"/>
      <c r="W474" s="353"/>
      <c r="X474" s="353"/>
      <c r="Y474" s="352" t="s">
        <v>114</v>
      </c>
      <c r="Z474" s="353"/>
      <c r="AA474" s="353"/>
      <c r="AB474" s="353"/>
      <c r="AC474" s="353"/>
      <c r="AD474" s="353"/>
      <c r="AG474" t="s">
        <v>5626</v>
      </c>
      <c r="AH474" t="s">
        <v>5627</v>
      </c>
      <c r="AI474" t="s">
        <v>5628</v>
      </c>
      <c r="AJ474" t="s">
        <v>5629</v>
      </c>
      <c r="AP474" s="125" t="s">
        <v>5634</v>
      </c>
      <c r="AQ474" s="125" t="s">
        <v>5635</v>
      </c>
      <c r="AR474" s="125" t="s">
        <v>5636</v>
      </c>
      <c r="AS474" s="125" t="s">
        <v>5634</v>
      </c>
      <c r="AT474" s="125" t="s">
        <v>5635</v>
      </c>
      <c r="AU474" s="125" t="s">
        <v>5636</v>
      </c>
    </row>
    <row r="475" spans="1:52" ht="24" customHeight="1">
      <c r="A475" s="123"/>
      <c r="B475" s="66"/>
      <c r="C475" s="102" t="s">
        <v>66</v>
      </c>
      <c r="D475" s="336" t="s">
        <v>239</v>
      </c>
      <c r="E475" s="337"/>
      <c r="F475" s="337"/>
      <c r="G475" s="337"/>
      <c r="H475" s="337"/>
      <c r="I475" s="337"/>
      <c r="J475" s="337"/>
      <c r="K475" s="337"/>
      <c r="L475" s="338"/>
      <c r="M475" s="310"/>
      <c r="N475" s="310"/>
      <c r="O475" s="310"/>
      <c r="P475" s="310"/>
      <c r="Q475" s="310"/>
      <c r="R475" s="310"/>
      <c r="S475" s="310"/>
      <c r="T475" s="310"/>
      <c r="U475" s="310"/>
      <c r="V475" s="310"/>
      <c r="W475" s="310"/>
      <c r="X475" s="310"/>
      <c r="Y475" s="310"/>
      <c r="Z475" s="310"/>
      <c r="AA475" s="310"/>
      <c r="AB475" s="310"/>
      <c r="AC475" s="310"/>
      <c r="AD475" s="310"/>
      <c r="AG475" s="125">
        <f>M475</f>
        <v>0</v>
      </c>
      <c r="AH475" s="125">
        <f>COUNTIF(S475:AD475,"NS")</f>
        <v>0</v>
      </c>
      <c r="AI475" s="103">
        <f>SUM(S475:AD475)</f>
        <v>0</v>
      </c>
      <c r="AJ475" s="130">
        <f>IF(AJ493=AH493, 0,  IF(OR(AND(AG475=0, AH475&gt;0),AND(AG475="NS", AI475&gt;0), AND(AG475="NS", AH475=0, AI475=0)), 1, IF(OR(AND(AG475&gt;0, AH475=2), AND(AG475="NS", AH475=2), AND(AG475="NS", AI475=0, AH475&gt;0), AG475=AI475), 0, 1)))</f>
        <v>0</v>
      </c>
      <c r="AM475" s="126">
        <f>M339</f>
        <v>0</v>
      </c>
      <c r="AN475" s="126">
        <f>S339</f>
        <v>0</v>
      </c>
      <c r="AO475" s="126">
        <f>Y339</f>
        <v>0</v>
      </c>
      <c r="AP475" s="127">
        <f>M475</f>
        <v>0</v>
      </c>
      <c r="AQ475" s="127">
        <f>S475</f>
        <v>0</v>
      </c>
      <c r="AR475" s="127">
        <f>Y475</f>
        <v>0</v>
      </c>
      <c r="AS475" s="126">
        <f>IF(AJ493=AH493,0,
IF(OR(AND(AM475="NS",AP475&lt;&gt;"NA",OR(AP475="NS",AP475=0)),AND(AM475="NA",AP475&lt;&gt;"NS",OR(AP475="NA",AP475=0))),0,
IF(OR(AND(AM475&lt;&gt;"NS",AM475&lt;&gt;"NA",AP475&lt;&gt;"NS",AP475&lt;&gt;"NA",AP475&gt;AM475),
AND(AP475&gt;0,OR(AM475="NS",AM475="NA")),
AND(AM475&lt;&gt;"NS",AM475&lt;&gt;"NA",AM475&gt;=0,AP475="NA"),
AND(AM475&lt;&gt;"NS",AM475&lt;&gt;"NA",AM475=0,AP475="NS")),1,0)))</f>
        <v>0</v>
      </c>
      <c r="AT475" s="126">
        <f>IF(AJ493=AH493,0,
IF(OR(AND(AN475="NS",AQ475&lt;&gt;"NA",OR(AQ475="NS",AQ475=0)),AND(AN475="NA",AQ475&lt;&gt;"NS",OR(AQ475="NA",AQ475=0))),0,
IF(OR(AND(AN475&lt;&gt;"NS",AN475&lt;&gt;"NA",AQ475&lt;&gt;"NS",AQ475&lt;&gt;"NA",AQ475&gt;AN475),
AND(AQ475&gt;0,OR(AN475="NS",AN475="NA")),
AND(AN475&lt;&gt;"NS",AN475&lt;&gt;"NA",AN475&gt;=0,AQ475="NA"),
AND(AN475&lt;&gt;"NS",AN475&lt;&gt;"NA",AN475=0,AQ475="NS")),1,0)))</f>
        <v>0</v>
      </c>
      <c r="AU475" s="126">
        <f>IF(AJ493=AH493,0,
IF(OR(AND(AO475="NS",AR475&lt;&gt;"NA",OR(AR475="NS",AR475=0)),AND(AO475="NA",AR475&lt;&gt;"NS",OR(AR475="NA",AR475=0))),0,
IF(OR(AND(AO475&lt;&gt;"NS",AO475&lt;&gt;"NA",AR475&lt;&gt;"NS",AR475&lt;&gt;"NA",AR475&gt;AO475),
AND(AR475&gt;0,OR(AO475="NS",AO475="NA")),
AND(AO475&lt;&gt;"NS",AO475&lt;&gt;"NA",AO475&gt;=0,AR475="NA"),
AND(AO475&lt;&gt;"NS",AO475&lt;&gt;"NA",AO475=0,AR475="NS")),1,0)))</f>
        <v>0</v>
      </c>
    </row>
    <row r="476" spans="1:52" ht="36" customHeight="1">
      <c r="A476" s="123"/>
      <c r="B476" s="66"/>
      <c r="C476" s="129" t="s">
        <v>67</v>
      </c>
      <c r="D476" s="336" t="s">
        <v>240</v>
      </c>
      <c r="E476" s="337"/>
      <c r="F476" s="337"/>
      <c r="G476" s="337"/>
      <c r="H476" s="337"/>
      <c r="I476" s="337"/>
      <c r="J476" s="337"/>
      <c r="K476" s="337"/>
      <c r="L476" s="338"/>
      <c r="M476" s="310"/>
      <c r="N476" s="310"/>
      <c r="O476" s="310"/>
      <c r="P476" s="310"/>
      <c r="Q476" s="310"/>
      <c r="R476" s="310"/>
      <c r="S476" s="310"/>
      <c r="T476" s="310"/>
      <c r="U476" s="310"/>
      <c r="V476" s="310"/>
      <c r="W476" s="310"/>
      <c r="X476" s="310"/>
      <c r="Y476" s="310"/>
      <c r="Z476" s="310"/>
      <c r="AA476" s="310"/>
      <c r="AB476" s="310"/>
      <c r="AC476" s="310"/>
      <c r="AD476" s="310"/>
      <c r="AG476" s="125">
        <f t="shared" ref="AG476:AG481" si="47">M476</f>
        <v>0</v>
      </c>
      <c r="AH476" s="125">
        <f t="shared" ref="AH476:AH481" si="48">COUNTIF(S476:AD476,"NS")</f>
        <v>0</v>
      </c>
      <c r="AI476" s="103">
        <f t="shared" ref="AI476:AI480" si="49">SUM(S476:AD476)</f>
        <v>0</v>
      </c>
      <c r="AJ476" s="130">
        <f>IF(AJ493=AH493, 0,  IF(OR(AND(AG476=0, AH476&gt;0),AND(AG476="NS", AI476&gt;0), AND(AG476="NS", AH476=0, AI476=0)), 1, IF(OR(AND(AG476&gt;0, AH476=2), AND(AG476="NS", AH476=2), AND(AG476="NS", AI476=0, AH476&gt;0), AG476=AI476), 0, 1)))</f>
        <v>0</v>
      </c>
      <c r="AP476" s="127">
        <f t="shared" ref="AP476:AP480" si="50">M476</f>
        <v>0</v>
      </c>
      <c r="AQ476" s="127">
        <f t="shared" ref="AQ476:AQ480" si="51">S476</f>
        <v>0</v>
      </c>
      <c r="AR476" s="127">
        <f t="shared" ref="AR476:AR479" si="52">Y476</f>
        <v>0</v>
      </c>
      <c r="AS476" s="126">
        <f>IF(AJ493=AH493,0,
IF(OR(AND(AM475="NS",AP476&lt;&gt;"NA",OR(AP476="NS",AP476=0)),AND(AM475="NA",AP476&lt;&gt;"NS",OR(AP476="NA",AP476=0))),0,
IF(OR(AND(AM475&lt;&gt;"NS",AM475&lt;&gt;"NA",AP476&lt;&gt;"NS",AP476&lt;&gt;"NA",AP476&gt;AM475),
AND(AP476&gt;0,OR(AM475="NS",AM475="NA")),
AND(AM475&lt;&gt;"NS",AM475&lt;&gt;"NA",AM475&gt;=0,AP476="NA"),
AND(AM475&lt;&gt;"NS",AM475&lt;&gt;"NA",AM475=0,AP476="NS")),1,0)))</f>
        <v>0</v>
      </c>
      <c r="AT476" s="126">
        <f>IF(AJ493=AH493,0,
IF(OR(AND(AN475="NS",AQ476&lt;&gt;"NA",OR(AQ476="NS",AQ476=0)),AND(AN475="NA",AQ476&lt;&gt;"NS",OR(AQ476="NA",AQ476=0))),0,
IF(OR(AND(AN475&lt;&gt;"NS",AN475&lt;&gt;"NA",AQ476&lt;&gt;"NS",AQ476&lt;&gt;"NA",AQ476&gt;AN475),
AND(AQ476&gt;0,OR(AN475="NS",AN475="NA")),
AND(AN475&lt;&gt;"NS",AN475&lt;&gt;"NA",AN475&gt;=0,AQ476="NA"),
AND(AN475&lt;&gt;"NS",AN475&lt;&gt;"NA",AN475=0,AQ476="NS")),1,0)))</f>
        <v>0</v>
      </c>
      <c r="AU476" s="126">
        <f>IF(AJ493=AH493,0,
IF(OR(AND(AO475="NS",AR476&lt;&gt;"NA",OR(AR476="NS",AR476=0)),AND(AO475="NA",AR476&lt;&gt;"NS",OR(AR476="NA",AR476=0))),0,
IF(OR(AND(AO475&lt;&gt;"NS",AO475&lt;&gt;"NA",AR476&lt;&gt;"NS",AR476&lt;&gt;"NA",AR476&gt;AO475),
AND(AR476&gt;0,OR(AO475="NS",AO475="NA")),
AND(AO475&lt;&gt;"NS",AO475&lt;&gt;"NA",AO475&gt;=0,AR476="NA"),
AND(AO475&lt;&gt;"NS",AO475&lt;&gt;"NA",AO475=0,AR476="NS")),1,0)))</f>
        <v>0</v>
      </c>
    </row>
    <row r="477" spans="1:52" ht="24" customHeight="1">
      <c r="A477" s="123"/>
      <c r="B477" s="66"/>
      <c r="C477" s="129" t="s">
        <v>68</v>
      </c>
      <c r="D477" s="336" t="s">
        <v>241</v>
      </c>
      <c r="E477" s="337"/>
      <c r="F477" s="337"/>
      <c r="G477" s="337"/>
      <c r="H477" s="337"/>
      <c r="I477" s="337"/>
      <c r="J477" s="337"/>
      <c r="K477" s="337"/>
      <c r="L477" s="338"/>
      <c r="M477" s="310"/>
      <c r="N477" s="310"/>
      <c r="O477" s="310"/>
      <c r="P477" s="310"/>
      <c r="Q477" s="310"/>
      <c r="R477" s="310"/>
      <c r="S477" s="310"/>
      <c r="T477" s="310"/>
      <c r="U477" s="310"/>
      <c r="V477" s="310"/>
      <c r="W477" s="310"/>
      <c r="X477" s="310"/>
      <c r="Y477" s="310"/>
      <c r="Z477" s="310"/>
      <c r="AA477" s="310"/>
      <c r="AB477" s="310"/>
      <c r="AC477" s="310"/>
      <c r="AD477" s="310"/>
      <c r="AG477" s="125">
        <f t="shared" si="47"/>
        <v>0</v>
      </c>
      <c r="AH477" s="125">
        <f t="shared" si="48"/>
        <v>0</v>
      </c>
      <c r="AI477" s="103">
        <f t="shared" si="49"/>
        <v>0</v>
      </c>
      <c r="AJ477" s="130">
        <f>IF(AJ493=AH493, 0,  IF(OR(AND(AG477=0, AH477&gt;0),AND(AG477="NS", AI477&gt;0), AND(AG477="NS", AH477=0, AI477=0)), 1, IF(OR(AND(AG477&gt;0, AH477=2), AND(AG477="NS", AH477=2), AND(AG477="NS", AI477=0, AH477&gt;0), AG477=AI477), 0, 1)))</f>
        <v>0</v>
      </c>
      <c r="AP477" s="127">
        <f t="shared" si="50"/>
        <v>0</v>
      </c>
      <c r="AQ477" s="127">
        <f t="shared" si="51"/>
        <v>0</v>
      </c>
      <c r="AR477" s="127">
        <f t="shared" si="52"/>
        <v>0</v>
      </c>
      <c r="AS477" s="126">
        <f>IF(AJ493=AH493,0,
IF(OR(AND(AM475="NS",AP477&lt;&gt;"NA",OR(AP477="NS",AP477=0)),AND(AM475="NA",AP477&lt;&gt;"NS",OR(AP477="NA",AP477=0))),0,
IF(OR(AND(AM475&lt;&gt;"NS",AM475&lt;&gt;"NA",AP477&lt;&gt;"NS",AP477&lt;&gt;"NA",AP477&gt;AM475),
AND(AP477&gt;0,OR(AM475="NS",AM475="NA")),
AND(AM475&lt;&gt;"NS",AM475&lt;&gt;"NA",AM475&gt;=0,AP477="NA"),
AND(AM475&lt;&gt;"NS",AM475&lt;&gt;"NA",AM475=0,AP477="NS")),1,0)))</f>
        <v>0</v>
      </c>
      <c r="AT477" s="126">
        <f>IF(AJ493=AH493,0,
IF(OR(AND(AN475="NS",AQ477&lt;&gt;"NA",OR(AQ477="NS",AQ477=0)),AND(AN475="NA",AQ477&lt;&gt;"NS",OR(AQ477="NA",AQ477=0))),0,
IF(OR(AND(AN475&lt;&gt;"NS",AN475&lt;&gt;"NA",AQ477&lt;&gt;"NS",AQ477&lt;&gt;"NA",AQ477&gt;AN475),
AND(AQ477&gt;0,OR(AN475="NS",AN475="NA")),
AND(AN475&lt;&gt;"NS",AN475&lt;&gt;"NA",AN475&gt;=0,AQ477="NA"),
AND(AN475&lt;&gt;"NS",AN475&lt;&gt;"NA",AN475=0,AQ477="NS")),1,0)))</f>
        <v>0</v>
      </c>
      <c r="AU477" s="126">
        <f>IF(AJ493=AH493,0,
IF(OR(AND(AO475="NS",AR477&lt;&gt;"NA",OR(AR477="NS",AR477=0)),AND(AO475="NA",AR477&lt;&gt;"NS",OR(AR477="NA",AR477=0))),0,
IF(OR(AND(AO475&lt;&gt;"NS",AO475&lt;&gt;"NA",AR477&lt;&gt;"NS",AR477&lt;&gt;"NA",AR477&gt;AO475),
AND(AR477&gt;0,OR(AO475="NS",AO475="NA")),
AND(AO475&lt;&gt;"NS",AO475&lt;&gt;"NA",AO475&gt;=0,AR477="NA"),
AND(AO475&lt;&gt;"NS",AO475&lt;&gt;"NA",AO475=0,AR477="NS")),1,0)))</f>
        <v>0</v>
      </c>
      <c r="AX477" s="125" t="s">
        <v>5634</v>
      </c>
      <c r="AY477" s="125" t="s">
        <v>5635</v>
      </c>
      <c r="AZ477" s="125" t="s">
        <v>5636</v>
      </c>
    </row>
    <row r="478" spans="1:52" ht="24" customHeight="1">
      <c r="A478" s="123"/>
      <c r="B478" s="66"/>
      <c r="C478" s="129" t="s">
        <v>69</v>
      </c>
      <c r="D478" s="336" t="s">
        <v>242</v>
      </c>
      <c r="E478" s="337"/>
      <c r="F478" s="337"/>
      <c r="G478" s="337"/>
      <c r="H478" s="337"/>
      <c r="I478" s="337"/>
      <c r="J478" s="337"/>
      <c r="K478" s="337"/>
      <c r="L478" s="338"/>
      <c r="M478" s="310"/>
      <c r="N478" s="310"/>
      <c r="O478" s="310"/>
      <c r="P478" s="310"/>
      <c r="Q478" s="310"/>
      <c r="R478" s="310"/>
      <c r="S478" s="310"/>
      <c r="T478" s="310"/>
      <c r="U478" s="310"/>
      <c r="V478" s="310"/>
      <c r="W478" s="310"/>
      <c r="X478" s="310"/>
      <c r="Y478" s="310"/>
      <c r="Z478" s="310"/>
      <c r="AA478" s="310"/>
      <c r="AB478" s="310"/>
      <c r="AC478" s="310"/>
      <c r="AD478" s="310"/>
      <c r="AG478" s="125">
        <f t="shared" si="47"/>
        <v>0</v>
      </c>
      <c r="AH478" s="125">
        <f t="shared" si="48"/>
        <v>0</v>
      </c>
      <c r="AI478" s="103">
        <f t="shared" si="49"/>
        <v>0</v>
      </c>
      <c r="AJ478" s="130">
        <f>IF(AJ493=AH493, 0,  IF(OR(AND(AG478=0, AH478&gt;0),AND(AG478="NS", AI478&gt;0), AND(AG478="NS", AH478=0, AI478=0)), 1, IF(OR(AND(AG478&gt;0, AH478=2), AND(AG478="NS", AH478=2), AND(AG478="NS", AI478=0, AH478&gt;0), AG478=AI478), 0, 1)))</f>
        <v>0</v>
      </c>
      <c r="AP478" s="127">
        <f t="shared" si="50"/>
        <v>0</v>
      </c>
      <c r="AQ478" s="127">
        <f t="shared" si="51"/>
        <v>0</v>
      </c>
      <c r="AR478" s="127">
        <f t="shared" si="52"/>
        <v>0</v>
      </c>
      <c r="AS478" s="126">
        <f>IF(AJ493=AH493,0,
IF(OR(AND(AM475="NS",AP478&lt;&gt;"NA",OR(AP478="NS",AP478=0)),AND(AM475="NA",AP478&lt;&gt;"NS",OR(AP478="NA",AP478=0))),0,
IF(OR(AND(AM475&lt;&gt;"NS",AM475&lt;&gt;"NA",AP478&lt;&gt;"NS",AP478&lt;&gt;"NA",AP478&gt;AM475),
AND(AP478&gt;0,OR(AM475="NS",AM475="NA")),
AND(AM475&lt;&gt;"NS",AM475&lt;&gt;"NA",AM475&gt;=0,AP478="NA"),
AND(AM475&lt;&gt;"NS",AM475&lt;&gt;"NA",AM475=0,AP478="NS")),1,0)))</f>
        <v>0</v>
      </c>
      <c r="AT478" s="126">
        <f>IF(AJ493=AH493,0,
IF(OR(AND(AN475="NS",AQ478&lt;&gt;"NA",OR(AQ478="NS",AQ478=0)),AND(AN475="NA",AQ478&lt;&gt;"NS",OR(AQ478="NA",AQ478=0))),0,
IF(OR(AND(AN475&lt;&gt;"NS",AN475&lt;&gt;"NA",AQ478&lt;&gt;"NS",AQ478&lt;&gt;"NA",AQ478&gt;AN475),
AND(AQ478&gt;0,OR(AN475="NS",AN475="NA")),
AND(AN475&lt;&gt;"NS",AN475&lt;&gt;"NA",AN475&gt;=0,AQ478="NA"),
AND(AN475&lt;&gt;"NS",AN475&lt;&gt;"NA",AN475=0,AQ478="NS")),1,0)))</f>
        <v>0</v>
      </c>
      <c r="AU478" s="126">
        <f>IF(AJ493=AH493,0,
IF(OR(AND(AO475="NS",AR478&lt;&gt;"NA",OR(AR478="NS",AR478=0)),AND(AO475="NA",AR478&lt;&gt;"NS",OR(AR478="NA",AR478=0))),0,
IF(OR(AND(AO475&lt;&gt;"NS",AO475&lt;&gt;"NA",AR478&lt;&gt;"NS",AR478&lt;&gt;"NA",AR478&gt;AO475),
AND(AR478&gt;0,OR(AO475="NS",AO475="NA")),
AND(AO475&lt;&gt;"NS",AO475&lt;&gt;"NA",AO475&gt;=0,AR478="NA"),
AND(AO475&lt;&gt;"NS",AO475&lt;&gt;"NA",AO475=0,AR478="NS")),1,0)))</f>
        <v>0</v>
      </c>
      <c r="AW478" s="5">
        <v>8.1300000000000008</v>
      </c>
      <c r="AX478" s="126">
        <f>AM475</f>
        <v>0</v>
      </c>
      <c r="AY478" s="126">
        <f t="shared" ref="AY478:AZ478" si="53">AN475</f>
        <v>0</v>
      </c>
      <c r="AZ478" s="126">
        <f t="shared" si="53"/>
        <v>0</v>
      </c>
    </row>
    <row r="479" spans="1:52" ht="48" customHeight="1">
      <c r="A479" s="123"/>
      <c r="B479" s="66"/>
      <c r="C479" s="129" t="s">
        <v>70</v>
      </c>
      <c r="D479" s="336" t="s">
        <v>243</v>
      </c>
      <c r="E479" s="337"/>
      <c r="F479" s="337"/>
      <c r="G479" s="337"/>
      <c r="H479" s="337"/>
      <c r="I479" s="337"/>
      <c r="J479" s="337"/>
      <c r="K479" s="337"/>
      <c r="L479" s="338"/>
      <c r="M479" s="310"/>
      <c r="N479" s="310"/>
      <c r="O479" s="310"/>
      <c r="P479" s="310"/>
      <c r="Q479" s="310"/>
      <c r="R479" s="310"/>
      <c r="S479" s="310"/>
      <c r="T479" s="310"/>
      <c r="U479" s="310"/>
      <c r="V479" s="310"/>
      <c r="W479" s="310"/>
      <c r="X479" s="310"/>
      <c r="Y479" s="310"/>
      <c r="Z479" s="310"/>
      <c r="AA479" s="310"/>
      <c r="AB479" s="310"/>
      <c r="AC479" s="310"/>
      <c r="AD479" s="310"/>
      <c r="AG479" s="125">
        <f t="shared" si="47"/>
        <v>0</v>
      </c>
      <c r="AH479" s="125">
        <f t="shared" si="48"/>
        <v>0</v>
      </c>
      <c r="AI479" s="103">
        <f t="shared" si="49"/>
        <v>0</v>
      </c>
      <c r="AJ479" s="130">
        <f>IF(AJ493=AH493, 0,  IF(OR(AND(AG479=0, AH479&gt;0),AND(AG479="NS", AI479&gt;0), AND(AG479="NS", AH479=0, AI479=0)), 1, IF(OR(AND(AG479&gt;0, AH479=2), AND(AG479="NS", AH479=2), AND(AG479="NS", AI479=0, AH479&gt;0), AG479=AI479), 0, 1)))</f>
        <v>0</v>
      </c>
      <c r="AP479" s="127">
        <f t="shared" si="50"/>
        <v>0</v>
      </c>
      <c r="AQ479" s="127">
        <f t="shared" si="51"/>
        <v>0</v>
      </c>
      <c r="AR479" s="127">
        <f t="shared" si="52"/>
        <v>0</v>
      </c>
      <c r="AS479" s="126">
        <f>IF(AJ493=AH493,0,
IF(OR(AND(AM475="NS",AP479&lt;&gt;"NA",OR(AP479="NS",AP479=0)),AND(AM475="NA",AP479&lt;&gt;"NS",OR(AP479="NA",AP479=0))),0,
IF(OR(AND(AM475&lt;&gt;"NS",AM475&lt;&gt;"NA",AP479&lt;&gt;"NS",AP479&lt;&gt;"NA",AP479&gt;AM475),
AND(AP479&gt;0,OR(AM475="NS",AM475="NA")),
AND(AM475&lt;&gt;"NS",AM475&lt;&gt;"NA",AM475&gt;=0,AP479="NA"),
AND(AM475&lt;&gt;"NS",AM475&lt;&gt;"NA",AM475=0,AP479="NS")),1,0)))</f>
        <v>0</v>
      </c>
      <c r="AT479" s="126">
        <f>IF(AJ493=AH493,0,
IF(OR(AND(AN475="NS",AQ479&lt;&gt;"NA",OR(AQ479="NS",AQ479=0)),AND(AN475="NA",AQ479&lt;&gt;"NS",OR(AQ479="NA",AQ479=0))),0,
IF(OR(AND(AN475&lt;&gt;"NS",AN475&lt;&gt;"NA",AQ479&lt;&gt;"NS",AQ479&lt;&gt;"NA",AQ479&gt;AN475),
AND(AQ479&gt;0,OR(AN475="NS",AN475="NA")),
AND(AN475&lt;&gt;"NS",AN475&lt;&gt;"NA",AN475&gt;=0,AQ479="NA"),
AND(AN475&lt;&gt;"NS",AN475&lt;&gt;"NA",AN475=0,AQ479="NS")),1,0)))</f>
        <v>0</v>
      </c>
      <c r="AU479" s="126">
        <f>IF(AJ493=AH493,0,
IF(OR(AND(AO475="NS",AR479&lt;&gt;"NA",OR(AR479="NS",AR479=0)),AND(AO475="NA",AR479&lt;&gt;"NS",OR(AR479="NA",AR479=0))),0,
IF(OR(AND(AO475&lt;&gt;"NS",AO475&lt;&gt;"NA",AR479&lt;&gt;"NS",AR479&lt;&gt;"NA",AR479&gt;AO475),
AND(AR479&gt;0,OR(AO475="NS",AO475="NA")),
AND(AO475&lt;&gt;"NS",AO475&lt;&gt;"NA",AO475&gt;=0,AR479="NA"),
AND(AO475&lt;&gt;"NS",AO475&lt;&gt;"NA",AO475=0,AR479="NS")),1,0)))</f>
        <v>0</v>
      </c>
      <c r="AW479" s="5">
        <v>8.14</v>
      </c>
      <c r="AX479" s="127">
        <f>M482</f>
        <v>0</v>
      </c>
      <c r="AY479" s="127">
        <f>S482</f>
        <v>0</v>
      </c>
      <c r="AZ479" s="127">
        <f>Y482</f>
        <v>0</v>
      </c>
    </row>
    <row r="480" spans="1:52" ht="24" customHeight="1">
      <c r="A480" s="123"/>
      <c r="B480" s="66"/>
      <c r="C480" s="129" t="s">
        <v>71</v>
      </c>
      <c r="D480" s="336" t="s">
        <v>244</v>
      </c>
      <c r="E480" s="337"/>
      <c r="F480" s="337"/>
      <c r="G480" s="337"/>
      <c r="H480" s="337"/>
      <c r="I480" s="337"/>
      <c r="J480" s="337"/>
      <c r="K480" s="337"/>
      <c r="L480" s="338"/>
      <c r="M480" s="310"/>
      <c r="N480" s="310"/>
      <c r="O480" s="310"/>
      <c r="P480" s="310"/>
      <c r="Q480" s="310"/>
      <c r="R480" s="310"/>
      <c r="S480" s="310"/>
      <c r="T480" s="310"/>
      <c r="U480" s="310"/>
      <c r="V480" s="310"/>
      <c r="W480" s="310"/>
      <c r="X480" s="310"/>
      <c r="Y480" s="310"/>
      <c r="Z480" s="310"/>
      <c r="AA480" s="310"/>
      <c r="AB480" s="310"/>
      <c r="AC480" s="310"/>
      <c r="AD480" s="310"/>
      <c r="AG480" s="125">
        <f t="shared" si="47"/>
        <v>0</v>
      </c>
      <c r="AH480" s="125">
        <f t="shared" si="48"/>
        <v>0</v>
      </c>
      <c r="AI480" s="103">
        <f t="shared" si="49"/>
        <v>0</v>
      </c>
      <c r="AJ480" s="130">
        <f>IF(AJ493=AH493, 0,  IF(OR(AND(AG480=0, AH480&gt;0),AND(AG480="NS", AI480&gt;0), AND(AG480="NS", AH480=0, AI480=0)), 1, IF(OR(AND(AG480&gt;0, AH480=2), AND(AG480="NS", AH480=2), AND(AG480="NS", AI480=0, AH480&gt;0), AG480=AI480), 0, 1)))</f>
        <v>0</v>
      </c>
      <c r="AP480" s="127">
        <f t="shared" si="50"/>
        <v>0</v>
      </c>
      <c r="AQ480" s="127">
        <f t="shared" si="51"/>
        <v>0</v>
      </c>
      <c r="AR480" s="127">
        <f>Y480</f>
        <v>0</v>
      </c>
      <c r="AS480" s="126">
        <f>IF(AJ493=AH493,0,
IF(OR(AND(AM475="NS",AP480&lt;&gt;"NA",OR(AP480="NS",AP480=0)),AND(AM475="NA",AP480&lt;&gt;"NS",OR(AP480="NA",AP480=0))),0,
IF(OR(AND(AM475&lt;&gt;"NS",AM475&lt;&gt;"NA",AP480&lt;&gt;"NS",AP480&lt;&gt;"NA",AP480&gt;AM475),
AND(AP480&gt;0,OR(AM475="NS",AM475="NA")),
AND(AM475&lt;&gt;"NS",AM475&lt;&gt;"NA",AM475&gt;=0,AP480="NA"),
AND(AM475&lt;&gt;"NS",AM475&lt;&gt;"NA",AM475=0,AP480="NS")),1,0)))</f>
        <v>0</v>
      </c>
      <c r="AT480" s="126">
        <f>IF(AJ493=AH493,0,
IF(OR(AND(AN475="NS",AQ480&lt;&gt;"NA",OR(AQ480="NS",AQ480=0)),AND(AN475="NA",AQ480&lt;&gt;"NS",OR(AQ480="NA",AQ480=0))),0,
IF(OR(AND(AN475&lt;&gt;"NS",AN475&lt;&gt;"NA",AQ480&lt;&gt;"NS",AQ480&lt;&gt;"NA",AQ480&gt;AN475),
AND(AQ480&gt;0,OR(AN475="NS",AN475="NA")),
AND(AN475&lt;&gt;"NS",AN475&lt;&gt;"NA",AN475&gt;=0,AQ480="NA"),
AND(AN475&lt;&gt;"NS",AN475&lt;&gt;"NA",AN475=0,AQ480="NS")),1,0)))</f>
        <v>0</v>
      </c>
      <c r="AU480" s="126">
        <f>IF(AJ493=AH493,0,
IF(OR(AND(AO475="NS",AR480&lt;&gt;"NA",OR(AR480="NS",AR480=0)),AND(AO475="NA",AR480&lt;&gt;"NS",OR(AR480="NA",AR480=0))),0,
IF(OR(AND(AO475&lt;&gt;"NS",AO475&lt;&gt;"NA",AR480&lt;&gt;"NS",AR480&lt;&gt;"NA",AR480&gt;AO475),
AND(AR480&gt;0,OR(AO475="NS",AO475="NA")),
AND(AO475&lt;&gt;"NS",AO475&lt;&gt;"NA",AO475&gt;=0,AR480="NA"),
AND(AO475&lt;&gt;"NS",AO475&lt;&gt;"NA",AO475=0,AR480="NS")),1,0)))</f>
        <v>0</v>
      </c>
      <c r="AW480" s="5" t="s">
        <v>5640</v>
      </c>
      <c r="AX480" s="126">
        <f>IF(AJ493=AH493,0,
IF(OR(AND(AX479="NS",AX478="NS"),AND(AX479="NA",AX478="NA"),AND(AX478&lt;&gt;"NS",AX478&lt;&gt;"NA",AX479&lt;&gt;"NS",AX479&lt;&gt;"NA",AX478&lt;=AX479),AND(AX478&lt;&gt;"NS",AX478&lt;&gt;"NA",AX478&gt;0,AX479="NS")),0,
1))</f>
        <v>0</v>
      </c>
      <c r="AY480" s="126">
        <f>IF(AJ493=AH493,0,
IF(OR(AND(AY479="NS",AY478="NS"),AND(AY479="NA",AY478="NA"),AND(AY478&lt;&gt;"NS",AY478&lt;&gt;"NA",AY479&lt;&gt;"NS",AY479&lt;&gt;"NA",AY478&lt;=AY479),AND(AY478&lt;&gt;"NS",AY478&lt;&gt;"NA",AY478&gt;0,AY479="NS")),0,
1))</f>
        <v>0</v>
      </c>
      <c r="AZ480" s="126">
        <f>IF(AJ493=AH493,0,
IF(OR(AND(AZ479="NS",AZ478="NS"),AND(AZ479="NA",AZ478="NA"),AND(AZ478&lt;&gt;"NS",AZ478&lt;&gt;"NA",AZ479&lt;&gt;"NS",AZ479&lt;&gt;"NA",AZ478&lt;=AZ479),AND(AZ478&lt;&gt;"NS",AZ478&lt;&gt;"NA",AZ478&gt;0,AZ479="NS")),0,
1))</f>
        <v>0</v>
      </c>
    </row>
    <row r="481" spans="1:50" ht="36" customHeight="1">
      <c r="A481" s="123"/>
      <c r="B481" s="66"/>
      <c r="C481" s="129" t="s">
        <v>72</v>
      </c>
      <c r="D481" s="336" t="s">
        <v>245</v>
      </c>
      <c r="E481" s="337"/>
      <c r="F481" s="337"/>
      <c r="G481" s="337"/>
      <c r="H481" s="337"/>
      <c r="I481" s="337"/>
      <c r="J481" s="337"/>
      <c r="K481" s="337"/>
      <c r="L481" s="338"/>
      <c r="M481" s="310"/>
      <c r="N481" s="310"/>
      <c r="O481" s="310"/>
      <c r="P481" s="310"/>
      <c r="Q481" s="310"/>
      <c r="R481" s="310"/>
      <c r="S481" s="310"/>
      <c r="T481" s="310"/>
      <c r="U481" s="310"/>
      <c r="V481" s="310"/>
      <c r="W481" s="310"/>
      <c r="X481" s="310"/>
      <c r="Y481" s="310"/>
      <c r="Z481" s="310"/>
      <c r="AA481" s="310"/>
      <c r="AB481" s="310"/>
      <c r="AC481" s="310"/>
      <c r="AD481" s="310"/>
      <c r="AG481" s="125">
        <f t="shared" si="47"/>
        <v>0</v>
      </c>
      <c r="AH481" s="125">
        <f t="shared" si="48"/>
        <v>0</v>
      </c>
      <c r="AI481" s="103">
        <f>IF(COUNTIF(S481:AD481,"NA")=2,"NA",SUM(S481:AD481))</f>
        <v>0</v>
      </c>
      <c r="AJ481" s="130">
        <f>IF(AJ493=AH493, 0,  IF(OR(AND(AG481=0, AH481&gt;0),AND(AG481="NS", AI481&gt;0), AND(AG481="NS", AH481=0, AI481=0)), 1, IF(OR(AND(AG481&gt;0, AH481=2), AND(AG481="NS", AH481=2), AND(AG481="NS", AI481=0, AH481&gt;0), AG481=AI481), 0, 1)))</f>
        <v>0</v>
      </c>
      <c r="AP481" s="127">
        <f>IF(M481="NA",0,M481)</f>
        <v>0</v>
      </c>
      <c r="AQ481" s="127">
        <f>IF(S481="NA",0,S481)</f>
        <v>0</v>
      </c>
      <c r="AR481" s="127">
        <f>IF(Y481="NA",0,Y481)</f>
        <v>0</v>
      </c>
      <c r="AS481" s="126">
        <f>IF(AJ493=AH493,0,
IF(OR(AND(AM475="NS",AP481&lt;&gt;"NA",OR(AP481="NS",AP481=0)),AND(AM475="NA",AP481&lt;&gt;"NS",OR(AP481="NA",AP481=0))),0,
IF(OR(AND(AM475&lt;&gt;"NS",AM475&lt;&gt;"NA",AP481&lt;&gt;"NS",AP481&lt;&gt;"NA",AP481&gt;AM475),
AND(AP481&gt;0,OR(AM475="NS",AM475="NA")),
AND(AM475&lt;&gt;"NS",AM475&lt;&gt;"NA",AM475&gt;=0,AP481="NA"),
AND(AM475&lt;&gt;"NS",AM475&lt;&gt;"NA",AM475=0,AP481="NS")),1,0)))</f>
        <v>0</v>
      </c>
      <c r="AT481" s="126">
        <f>IF(AJ493=AH493,0,
IF(OR(AND(AN475="NS",AQ481&lt;&gt;"NA",OR(AQ481="NS",AQ481=0)),AND(AN475="NA",AQ481&lt;&gt;"NS",OR(AQ481="NA",AQ481=0))),0,
IF(OR(AND(AN475&lt;&gt;"NS",AN475&lt;&gt;"NA",AQ481&lt;&gt;"NS",AQ481&lt;&gt;"NA",AQ481&gt;AN475),
AND(AQ481&gt;0,OR(AN475="NS",AN475="NA")),
AND(AN475&lt;&gt;"NS",AN475&lt;&gt;"NA",AN475&gt;=0,AQ481="NA"),
AND(AN475&lt;&gt;"NS",AN475&lt;&gt;"NA",AN475=0,AQ481="NS")),1,0)))</f>
        <v>0</v>
      </c>
      <c r="AU481" s="126">
        <f>IF(AJ493=AH493,0,
IF(OR(AND(AO475="NS",AR481&lt;&gt;"NA",OR(AR481="NS",AR481=0)),AND(AO475="NA",AR481&lt;&gt;"NS",OR(AR481="NA",AR481=0))),0,
IF(OR(AND(AO475&lt;&gt;"NS",AO475&lt;&gt;"NA",AR481&lt;&gt;"NS",AR481&lt;&gt;"NA",AR481&gt;AO475),
AND(AR481&gt;0,OR(AO475="NS",AO475="NA")),
AND(AO475&lt;&gt;"NS",AO475&lt;&gt;"NA",AO475&gt;=0,AR481="NA"),
AND(AO475&lt;&gt;"NS",AO475&lt;&gt;"NA",AO475=0,AR481="NS")),1,0)))</f>
        <v>0</v>
      </c>
      <c r="AX481" s="60">
        <f>SUM(AX480:AZ480)</f>
        <v>0</v>
      </c>
    </row>
    <row r="482" spans="1:50" ht="15" customHeight="1">
      <c r="A482" s="123"/>
      <c r="B482" s="66"/>
      <c r="C482" s="26"/>
      <c r="D482" s="26"/>
      <c r="E482" s="26"/>
      <c r="F482" s="26"/>
      <c r="G482" s="26"/>
      <c r="H482" s="26"/>
      <c r="I482" s="26"/>
      <c r="J482" s="26"/>
      <c r="K482" s="26"/>
      <c r="L482" s="106" t="s">
        <v>116</v>
      </c>
      <c r="M482" s="252">
        <f>IF(AND(SUM(M475:R481)=0,COUNTIF(M475:R481,"NS")&gt;0),"NS",
IF(AND(SUM(M475:R481)=0,COUNTIF(M475:R481,0)&gt;0),0,
IF(AND(SUM(M475:R481)=0,COUNTIF(M475:R481,"NA")&gt;0),"NA",
SUM(M475:R481))))</f>
        <v>0</v>
      </c>
      <c r="N482" s="252"/>
      <c r="O482" s="252"/>
      <c r="P482" s="252"/>
      <c r="Q482" s="252"/>
      <c r="R482" s="252"/>
      <c r="S482" s="252">
        <f>IF(AND(SUM(S475:X481)=0,COUNTIF(S475:X481,"NS")&gt;0),"NS",
IF(AND(SUM(S475:X481)=0,COUNTIF(S475:X481,0)&gt;0),0,
IF(AND(SUM(S475:X481)=0,COUNTIF(S475:X481,"NA")&gt;0),"NA",
SUM(S475:X481))))</f>
        <v>0</v>
      </c>
      <c r="T482" s="252"/>
      <c r="U482" s="252"/>
      <c r="V482" s="252"/>
      <c r="W482" s="252"/>
      <c r="X482" s="252"/>
      <c r="Y482" s="252">
        <f>IF(AND(SUM(Y475:AD481)=0,COUNTIF(Y475:AD481,"NS")&gt;0),"NS",
IF(AND(SUM(Y475:AD481)=0,COUNTIF(Y475:AD481,0)&gt;0),0,
IF(AND(SUM(Y475:AD481)=0,COUNTIF(Y475:AD481,"NA")&gt;0),"NA",
SUM(Y475:AD481))))</f>
        <v>0</v>
      </c>
      <c r="Z482" s="252"/>
      <c r="AA482" s="252"/>
      <c r="AB482" s="252"/>
      <c r="AC482" s="252"/>
      <c r="AD482" s="252"/>
      <c r="AJ482" s="60">
        <f>SUM(AJ475:AJ481)</f>
        <v>0</v>
      </c>
      <c r="AP482" s="127"/>
      <c r="AQ482" s="127"/>
      <c r="AR482" s="127"/>
      <c r="AS482" s="128">
        <f>SUM(AS475:AU481)</f>
        <v>0</v>
      </c>
      <c r="AT482" s="126"/>
      <c r="AU482" s="126"/>
      <c r="AX482" s="60"/>
    </row>
    <row r="483" spans="1:50" ht="15" customHeight="1">
      <c r="A483" s="123"/>
      <c r="B483" s="66"/>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row>
    <row r="484" spans="1:50" ht="60" customHeight="1">
      <c r="A484" s="123"/>
      <c r="B484" s="66"/>
      <c r="C484" s="323" t="s">
        <v>246</v>
      </c>
      <c r="D484" s="323"/>
      <c r="E484" s="323"/>
      <c r="F484" s="323"/>
      <c r="G484" s="324"/>
      <c r="H484" s="315"/>
      <c r="I484" s="246"/>
      <c r="J484" s="246"/>
      <c r="K484" s="246"/>
      <c r="L484" s="246"/>
      <c r="M484" s="246"/>
      <c r="N484" s="246"/>
      <c r="O484" s="246"/>
      <c r="P484" s="246"/>
      <c r="Q484" s="246"/>
      <c r="R484" s="246"/>
      <c r="S484" s="246"/>
      <c r="T484" s="246"/>
      <c r="U484" s="246"/>
      <c r="V484" s="246"/>
      <c r="W484" s="246"/>
      <c r="X484" s="246"/>
      <c r="Y484" s="246"/>
      <c r="Z484" s="246"/>
      <c r="AA484" s="246"/>
      <c r="AB484" s="246"/>
      <c r="AC484" s="246"/>
      <c r="AD484" s="316"/>
      <c r="AG484" s="5">
        <f>IF(OR(M481=0,M481="NS",M481="NA"),0,1)</f>
        <v>0</v>
      </c>
    </row>
    <row r="485" spans="1:50" ht="15" customHeight="1">
      <c r="A485" s="123"/>
      <c r="B485" s="66"/>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row>
    <row r="486" spans="1:50" ht="24" customHeight="1">
      <c r="A486" s="123"/>
      <c r="B486" s="66"/>
      <c r="C486" s="294" t="s">
        <v>117</v>
      </c>
      <c r="D486" s="294"/>
      <c r="E486" s="294"/>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row>
    <row r="487" spans="1:50" ht="60" customHeight="1">
      <c r="A487" s="123"/>
      <c r="B487" s="66"/>
      <c r="C487" s="312"/>
      <c r="D487" s="312"/>
      <c r="E487" s="312"/>
      <c r="F487" s="312"/>
      <c r="G487" s="312"/>
      <c r="H487" s="312"/>
      <c r="I487" s="312"/>
      <c r="J487" s="312"/>
      <c r="K487" s="312"/>
      <c r="L487" s="312"/>
      <c r="M487" s="312"/>
      <c r="N487" s="312"/>
      <c r="O487" s="312"/>
      <c r="P487" s="312"/>
      <c r="Q487" s="312"/>
      <c r="R487" s="312"/>
      <c r="S487" s="312"/>
      <c r="T487" s="312"/>
      <c r="U487" s="312"/>
      <c r="V487" s="312"/>
      <c r="W487" s="312"/>
      <c r="X487" s="312"/>
      <c r="Y487" s="312"/>
      <c r="Z487" s="312"/>
      <c r="AA487" s="312"/>
      <c r="AB487" s="312"/>
      <c r="AC487" s="312"/>
      <c r="AD487" s="312"/>
    </row>
    <row r="488" spans="1:50" ht="15" customHeight="1">
      <c r="A488" s="61"/>
      <c r="B488" s="309" t="str">
        <f>IF(OR(AH488=0,AND(AH488&gt;0,C487&lt;&gt;"")),"","Si registró NS favor de emitir un comentario que explique su uso en la casilla al final de la pregunta")</f>
        <v/>
      </c>
      <c r="C488" s="309"/>
      <c r="D488" s="309"/>
      <c r="E488" s="309"/>
      <c r="F488" s="309"/>
      <c r="G488" s="309"/>
      <c r="H488" s="309"/>
      <c r="I488" s="309"/>
      <c r="J488" s="309"/>
      <c r="K488" s="309"/>
      <c r="L488" s="309"/>
      <c r="M488" s="309"/>
      <c r="N488" s="309"/>
      <c r="O488" s="309"/>
      <c r="P488" s="309"/>
      <c r="Q488" s="309"/>
      <c r="R488" s="309"/>
      <c r="S488" s="309"/>
      <c r="T488" s="309"/>
      <c r="U488" s="309"/>
      <c r="V488" s="309"/>
      <c r="W488" s="309"/>
      <c r="X488" s="309"/>
      <c r="Y488" s="309"/>
      <c r="Z488" s="309"/>
      <c r="AA488" s="309"/>
      <c r="AB488" s="309"/>
      <c r="AC488" s="309"/>
      <c r="AD488" s="309"/>
      <c r="AE488" s="73"/>
      <c r="AF488" s="77"/>
      <c r="AG488" t="s">
        <v>5627</v>
      </c>
      <c r="AH488">
        <f>COUNTIF(M475:AD481,"NS")</f>
        <v>0</v>
      </c>
      <c r="AI488"/>
      <c r="AJ488"/>
    </row>
    <row r="489" spans="1:50" ht="15" customHeight="1">
      <c r="A489" s="61"/>
      <c r="B489" s="309" t="str">
        <f>IF(AJ482=0,"","Error: verificar sumas")</f>
        <v/>
      </c>
      <c r="C489" s="309"/>
      <c r="D489" s="309"/>
      <c r="E489" s="309"/>
      <c r="F489" s="309"/>
      <c r="G489" s="309"/>
      <c r="H489" s="309"/>
      <c r="I489" s="309"/>
      <c r="J489" s="309"/>
      <c r="K489" s="309"/>
      <c r="L489" s="309"/>
      <c r="M489" s="309"/>
      <c r="N489" s="309"/>
      <c r="O489" s="309"/>
      <c r="P489" s="309"/>
      <c r="Q489" s="309"/>
      <c r="R489" s="309"/>
      <c r="S489" s="309"/>
      <c r="T489" s="309"/>
      <c r="U489" s="309"/>
      <c r="V489" s="309"/>
      <c r="W489" s="309"/>
      <c r="X489" s="309"/>
      <c r="Y489" s="309"/>
      <c r="Z489" s="309"/>
      <c r="AA489" s="309"/>
      <c r="AB489" s="309"/>
      <c r="AC489" s="309"/>
      <c r="AD489" s="309"/>
      <c r="AE489" s="73"/>
      <c r="AF489" s="77"/>
      <c r="AG489"/>
      <c r="AH489"/>
      <c r="AI489"/>
      <c r="AJ489"/>
    </row>
    <row r="490" spans="1:50" ht="15" customHeight="1">
      <c r="A490" s="61"/>
      <c r="B490" s="309" t="str">
        <f>IF(AX481=0,"","Error: verificar la consistencia con el numeral 5 de la pregunta 8.14, de acuerdo con la segunda instrucción")</f>
        <v/>
      </c>
      <c r="C490" s="309"/>
      <c r="D490" s="309"/>
      <c r="E490" s="309"/>
      <c r="F490" s="309"/>
      <c r="G490" s="309"/>
      <c r="H490" s="309"/>
      <c r="I490" s="309"/>
      <c r="J490" s="309"/>
      <c r="K490" s="309"/>
      <c r="L490" s="309"/>
      <c r="M490" s="309"/>
      <c r="N490" s="309"/>
      <c r="O490" s="309"/>
      <c r="P490" s="309"/>
      <c r="Q490" s="309"/>
      <c r="R490" s="309"/>
      <c r="S490" s="309"/>
      <c r="T490" s="309"/>
      <c r="U490" s="309"/>
      <c r="V490" s="309"/>
      <c r="W490" s="309"/>
      <c r="X490" s="309"/>
      <c r="Y490" s="309"/>
      <c r="Z490" s="309"/>
      <c r="AA490" s="309"/>
      <c r="AB490" s="309"/>
      <c r="AC490" s="309"/>
      <c r="AD490" s="309"/>
      <c r="AE490" s="73"/>
      <c r="AF490" s="77"/>
      <c r="AG490"/>
      <c r="AH490"/>
      <c r="AI490"/>
      <c r="AJ490"/>
    </row>
    <row r="491" spans="1:50" ht="15" customHeight="1">
      <c r="A491" s="61"/>
      <c r="B491" s="309" t="str">
        <f>IF(AS482=0,"","Error: verificar la consistencia con el numeral 5 de la pregunta 8.14, de acuerdo con la tercera instrucción")</f>
        <v/>
      </c>
      <c r="C491" s="309"/>
      <c r="D491" s="309"/>
      <c r="E491" s="309"/>
      <c r="F491" s="309"/>
      <c r="G491" s="309"/>
      <c r="H491" s="309"/>
      <c r="I491" s="309"/>
      <c r="J491" s="309"/>
      <c r="K491" s="309"/>
      <c r="L491" s="309"/>
      <c r="M491" s="309"/>
      <c r="N491" s="309"/>
      <c r="O491" s="309"/>
      <c r="P491" s="309"/>
      <c r="Q491" s="309"/>
      <c r="R491" s="309"/>
      <c r="S491" s="309"/>
      <c r="T491" s="309"/>
      <c r="U491" s="309"/>
      <c r="V491" s="309"/>
      <c r="W491" s="309"/>
      <c r="X491" s="309"/>
      <c r="Y491" s="309"/>
      <c r="Z491" s="309"/>
      <c r="AA491" s="309"/>
      <c r="AB491" s="309"/>
      <c r="AC491" s="309"/>
      <c r="AD491" s="309"/>
      <c r="AE491" s="73"/>
      <c r="AF491" s="77"/>
      <c r="AG491"/>
      <c r="AH491"/>
      <c r="AI491"/>
      <c r="AJ491"/>
    </row>
    <row r="492" spans="1:50" ht="15" customHeight="1">
      <c r="A492" s="61"/>
      <c r="B492" s="309" t="str">
        <f>IF(OR(AND(AG484&gt;0,H484=""),AND(AG484=0,H484&lt;&gt;"")),"Error: especificar el otro tipo de servicio postpenal en caso de registrar cantidades mayores a cero en el numeral 7","")</f>
        <v/>
      </c>
      <c r="C492" s="309"/>
      <c r="D492" s="309"/>
      <c r="E492" s="309"/>
      <c r="F492" s="309"/>
      <c r="G492" s="309"/>
      <c r="H492" s="309"/>
      <c r="I492" s="309"/>
      <c r="J492" s="309"/>
      <c r="K492" s="309"/>
      <c r="L492" s="309"/>
      <c r="M492" s="309"/>
      <c r="N492" s="309"/>
      <c r="O492" s="309"/>
      <c r="P492" s="309"/>
      <c r="Q492" s="309"/>
      <c r="R492" s="309"/>
      <c r="S492" s="309"/>
      <c r="T492" s="309"/>
      <c r="U492" s="309"/>
      <c r="V492" s="309"/>
      <c r="W492" s="309"/>
      <c r="X492" s="309"/>
      <c r="Y492" s="309"/>
      <c r="Z492" s="309"/>
      <c r="AA492" s="309"/>
      <c r="AB492" s="309"/>
      <c r="AC492" s="309"/>
      <c r="AD492" s="309"/>
      <c r="AE492" s="73"/>
      <c r="AF492" s="77"/>
      <c r="AG492"/>
      <c r="AH492" t="s">
        <v>5621</v>
      </c>
      <c r="AI492" t="s">
        <v>5622</v>
      </c>
      <c r="AJ492" t="s">
        <v>5623</v>
      </c>
      <c r="AK492" s="5" t="s">
        <v>5624</v>
      </c>
    </row>
    <row r="493" spans="1:50" ht="15" customHeight="1" thickBot="1">
      <c r="A493" s="61"/>
      <c r="B493" s="277" t="str">
        <f>IF(AK493=0,"","Error: debe completar toda la información en las celdas requeridas")</f>
        <v/>
      </c>
      <c r="C493" s="277"/>
      <c r="D493" s="277"/>
      <c r="E493" s="277"/>
      <c r="F493" s="277"/>
      <c r="G493" s="277"/>
      <c r="H493" s="277"/>
      <c r="I493" s="277"/>
      <c r="J493" s="277"/>
      <c r="K493" s="277"/>
      <c r="L493" s="277"/>
      <c r="M493" s="277"/>
      <c r="N493" s="277"/>
      <c r="O493" s="277"/>
      <c r="P493" s="277"/>
      <c r="Q493" s="277"/>
      <c r="R493" s="277"/>
      <c r="S493" s="277"/>
      <c r="T493" s="277"/>
      <c r="U493" s="277"/>
      <c r="V493" s="277"/>
      <c r="W493" s="277"/>
      <c r="X493" s="277"/>
      <c r="Y493" s="277"/>
      <c r="Z493" s="277"/>
      <c r="AA493" s="277"/>
      <c r="AB493" s="277"/>
      <c r="AC493" s="277"/>
      <c r="AD493" s="277"/>
      <c r="AE493" s="73"/>
      <c r="AF493" s="77"/>
      <c r="AG493"/>
      <c r="AH493">
        <v>126</v>
      </c>
      <c r="AI493">
        <v>105</v>
      </c>
      <c r="AJ493">
        <f>COUNTBLANK(M475:AD481)</f>
        <v>126</v>
      </c>
      <c r="AK493" s="5">
        <f>IF(OR(AJ493=AH493,AJ493=AI493),0,1)</f>
        <v>0</v>
      </c>
    </row>
    <row r="494" spans="1:50" ht="15" customHeight="1" thickBot="1">
      <c r="A494" s="67" t="s">
        <v>313</v>
      </c>
      <c r="B494" s="340" t="s">
        <v>593</v>
      </c>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2"/>
      <c r="AG494" s="5">
        <v>1</v>
      </c>
    </row>
    <row r="495" spans="1:50" ht="15" customHeight="1">
      <c r="A495" s="61"/>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G495" s="5">
        <v>2</v>
      </c>
    </row>
    <row r="496" spans="1:50" ht="36" customHeight="1">
      <c r="A496" s="71" t="s">
        <v>594</v>
      </c>
      <c r="B496" s="331" t="s">
        <v>713</v>
      </c>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G496" s="5">
        <v>9</v>
      </c>
    </row>
    <row r="497" spans="1:37" ht="36" customHeight="1">
      <c r="A497" s="112"/>
      <c r="B497" s="14"/>
      <c r="C497" s="326" t="s">
        <v>507</v>
      </c>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row>
    <row r="498" spans="1:37" ht="15" customHeight="1">
      <c r="A498" s="112"/>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spans="1:37" ht="48" customHeight="1">
      <c r="A499" s="112"/>
      <c r="B499" s="26"/>
      <c r="C499" s="344" t="s">
        <v>436</v>
      </c>
      <c r="D499" s="345"/>
      <c r="E499" s="345"/>
      <c r="F499" s="345"/>
      <c r="G499" s="345"/>
      <c r="H499" s="345"/>
      <c r="I499" s="345"/>
      <c r="J499" s="345"/>
      <c r="K499" s="345"/>
      <c r="L499" s="346"/>
      <c r="M499" s="252" t="s">
        <v>437</v>
      </c>
      <c r="N499" s="252"/>
      <c r="O499" s="252"/>
      <c r="P499" s="252"/>
      <c r="Q499" s="252"/>
      <c r="R499" s="252"/>
      <c r="S499" s="252"/>
      <c r="T499" s="252"/>
      <c r="U499" s="252"/>
      <c r="V499" s="252"/>
      <c r="W499" s="252"/>
      <c r="X499" s="252"/>
      <c r="Y499" s="252"/>
      <c r="Z499" s="252"/>
      <c r="AA499" s="252"/>
      <c r="AB499" s="252"/>
      <c r="AC499" s="252"/>
      <c r="AD499" s="252"/>
    </row>
    <row r="500" spans="1:37" ht="15" customHeight="1">
      <c r="A500" s="112"/>
      <c r="B500" s="26"/>
      <c r="C500" s="347"/>
      <c r="D500" s="348"/>
      <c r="E500" s="348"/>
      <c r="F500" s="348"/>
      <c r="G500" s="348"/>
      <c r="H500" s="348"/>
      <c r="I500" s="348"/>
      <c r="J500" s="348"/>
      <c r="K500" s="348"/>
      <c r="L500" s="349"/>
      <c r="M500" s="252" t="s">
        <v>112</v>
      </c>
      <c r="N500" s="252"/>
      <c r="O500" s="252"/>
      <c r="P500" s="252"/>
      <c r="Q500" s="252"/>
      <c r="R500" s="252"/>
      <c r="S500" s="256" t="s">
        <v>113</v>
      </c>
      <c r="T500" s="256"/>
      <c r="U500" s="256"/>
      <c r="V500" s="256"/>
      <c r="W500" s="256"/>
      <c r="X500" s="256"/>
      <c r="Y500" s="256" t="s">
        <v>114</v>
      </c>
      <c r="Z500" s="256"/>
      <c r="AA500" s="256"/>
      <c r="AB500" s="256"/>
      <c r="AC500" s="256"/>
      <c r="AD500" s="256"/>
      <c r="AG500" t="s">
        <v>5626</v>
      </c>
      <c r="AH500" t="s">
        <v>5627</v>
      </c>
      <c r="AI500" t="s">
        <v>5628</v>
      </c>
      <c r="AJ500" t="s">
        <v>5629</v>
      </c>
    </row>
    <row r="501" spans="1:37" ht="15" customHeight="1">
      <c r="A501" s="112"/>
      <c r="B501" s="26"/>
      <c r="C501" s="315"/>
      <c r="D501" s="246"/>
      <c r="E501" s="246"/>
      <c r="F501" s="246"/>
      <c r="G501" s="246"/>
      <c r="H501" s="246"/>
      <c r="I501" s="246"/>
      <c r="J501" s="246"/>
      <c r="K501" s="246"/>
      <c r="L501" s="316"/>
      <c r="M501" s="315"/>
      <c r="N501" s="246"/>
      <c r="O501" s="246"/>
      <c r="P501" s="246"/>
      <c r="Q501" s="246"/>
      <c r="R501" s="246"/>
      <c r="S501" s="315"/>
      <c r="T501" s="246"/>
      <c r="U501" s="246"/>
      <c r="V501" s="246"/>
      <c r="W501" s="246"/>
      <c r="X501" s="246"/>
      <c r="Y501" s="310"/>
      <c r="Z501" s="310"/>
      <c r="AA501" s="310"/>
      <c r="AB501" s="310"/>
      <c r="AC501" s="310"/>
      <c r="AD501" s="310"/>
      <c r="AG501" s="125">
        <f>M501</f>
        <v>0</v>
      </c>
      <c r="AH501" s="125">
        <f>COUNTIF(S501:AD501,"NS")</f>
        <v>0</v>
      </c>
      <c r="AI501" s="103">
        <f>SUM(S501:AD501)</f>
        <v>0</v>
      </c>
      <c r="AJ501" s="130">
        <f>IF($AJ$510=$AH$510, 0,  IF(OR(AND(AG501=0, AH501&gt;0),AND(AG501="NS", AI501&gt;0), AND(AG501="NS", AH501=0, AI501=0)), 1, IF(OR(AND(AG501&gt;0, AH501=2), AND(AG501="NS", AH501=2), AND(AG501="NS", AI501=0, AH501&gt;0), AG501=AI501), 0, 1)))</f>
        <v>0</v>
      </c>
    </row>
    <row r="502" spans="1:37" ht="15" customHeight="1">
      <c r="A502" s="112"/>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row>
    <row r="503" spans="1:37" ht="24" customHeight="1">
      <c r="A503" s="112"/>
      <c r="B503" s="73"/>
      <c r="C503" s="294" t="s">
        <v>117</v>
      </c>
      <c r="D503" s="294"/>
      <c r="E503" s="294"/>
      <c r="F503" s="294"/>
      <c r="G503" s="294"/>
      <c r="H503" s="294"/>
      <c r="I503" s="294"/>
      <c r="J503" s="294"/>
      <c r="K503" s="294"/>
      <c r="L503" s="294"/>
      <c r="M503" s="294"/>
      <c r="N503" s="294"/>
      <c r="O503" s="294"/>
      <c r="P503" s="294"/>
      <c r="Q503" s="294"/>
      <c r="R503" s="294"/>
      <c r="S503" s="294"/>
      <c r="T503" s="294"/>
      <c r="U503" s="294"/>
      <c r="V503" s="294"/>
      <c r="W503" s="294"/>
      <c r="X503" s="294"/>
      <c r="Y503" s="294"/>
      <c r="Z503" s="294"/>
      <c r="AA503" s="294"/>
      <c r="AB503" s="294"/>
      <c r="AC503" s="294"/>
      <c r="AD503" s="294"/>
    </row>
    <row r="504" spans="1:37" ht="60" customHeight="1">
      <c r="A504" s="112"/>
      <c r="B504" s="73"/>
      <c r="C504" s="396"/>
      <c r="D504" s="397"/>
      <c r="E504" s="397"/>
      <c r="F504" s="397"/>
      <c r="G504" s="397"/>
      <c r="H504" s="397"/>
      <c r="I504" s="397"/>
      <c r="J504" s="397"/>
      <c r="K504" s="397"/>
      <c r="L504" s="397"/>
      <c r="M504" s="397"/>
      <c r="N504" s="397"/>
      <c r="O504" s="397"/>
      <c r="P504" s="397"/>
      <c r="Q504" s="397"/>
      <c r="R504" s="397"/>
      <c r="S504" s="397"/>
      <c r="T504" s="397"/>
      <c r="U504" s="397"/>
      <c r="V504" s="397"/>
      <c r="W504" s="397"/>
      <c r="X504" s="397"/>
      <c r="Y504" s="397"/>
      <c r="Z504" s="397"/>
      <c r="AA504" s="397"/>
      <c r="AB504" s="397"/>
      <c r="AC504" s="397"/>
      <c r="AD504" s="398"/>
    </row>
    <row r="505" spans="1:37" ht="15" customHeight="1">
      <c r="A505" s="61"/>
      <c r="B505" s="309"/>
      <c r="C505" s="309"/>
      <c r="D505" s="309"/>
      <c r="E505" s="309"/>
      <c r="F505" s="309"/>
      <c r="G505" s="309"/>
      <c r="H505" s="309"/>
      <c r="I505" s="309"/>
      <c r="J505" s="309"/>
      <c r="K505" s="309"/>
      <c r="L505" s="309"/>
      <c r="M505" s="309"/>
      <c r="N505" s="309"/>
      <c r="O505" s="309"/>
      <c r="P505" s="309"/>
      <c r="Q505" s="309"/>
      <c r="R505" s="309"/>
      <c r="S505" s="309"/>
      <c r="T505" s="309"/>
      <c r="U505" s="309"/>
      <c r="V505" s="309"/>
      <c r="W505" s="309"/>
      <c r="X505" s="309"/>
      <c r="Y505" s="309"/>
      <c r="Z505" s="309"/>
      <c r="AA505" s="309"/>
      <c r="AB505" s="309"/>
      <c r="AC505" s="309"/>
      <c r="AD505" s="309"/>
      <c r="AE505" s="73"/>
      <c r="AF505" s="77"/>
      <c r="AG505"/>
      <c r="AH505"/>
      <c r="AI505"/>
      <c r="AJ505"/>
    </row>
    <row r="506" spans="1:37" ht="15" customHeight="1">
      <c r="A506" s="61"/>
      <c r="B506" s="309"/>
      <c r="C506" s="309"/>
      <c r="D506" s="309"/>
      <c r="E506" s="309"/>
      <c r="F506" s="309"/>
      <c r="G506" s="309"/>
      <c r="H506" s="309"/>
      <c r="I506" s="309"/>
      <c r="J506" s="309"/>
      <c r="K506" s="309"/>
      <c r="L506" s="309"/>
      <c r="M506" s="309"/>
      <c r="N506" s="309"/>
      <c r="O506" s="309"/>
      <c r="P506" s="309"/>
      <c r="Q506" s="309"/>
      <c r="R506" s="309"/>
      <c r="S506" s="309"/>
      <c r="T506" s="309"/>
      <c r="U506" s="309"/>
      <c r="V506" s="309"/>
      <c r="W506" s="309"/>
      <c r="X506" s="309"/>
      <c r="Y506" s="309"/>
      <c r="Z506" s="309"/>
      <c r="AA506" s="309"/>
      <c r="AB506" s="309"/>
      <c r="AC506" s="309"/>
      <c r="AD506" s="309"/>
      <c r="AE506" s="73"/>
      <c r="AF506" s="77"/>
      <c r="AG506"/>
      <c r="AH506"/>
      <c r="AI506"/>
      <c r="AJ506"/>
    </row>
    <row r="507" spans="1:37" ht="15" customHeight="1">
      <c r="A507" s="61"/>
      <c r="B507" s="309"/>
      <c r="C507" s="309"/>
      <c r="D507" s="309"/>
      <c r="E507" s="309"/>
      <c r="F507" s="309"/>
      <c r="G507" s="309"/>
      <c r="H507" s="309"/>
      <c r="I507" s="309"/>
      <c r="J507" s="309"/>
      <c r="K507" s="309"/>
      <c r="L507" s="309"/>
      <c r="M507" s="309"/>
      <c r="N507" s="309"/>
      <c r="O507" s="309"/>
      <c r="P507" s="309"/>
      <c r="Q507" s="309"/>
      <c r="R507" s="309"/>
      <c r="S507" s="309"/>
      <c r="T507" s="309"/>
      <c r="U507" s="309"/>
      <c r="V507" s="309"/>
      <c r="W507" s="309"/>
      <c r="X507" s="309"/>
      <c r="Y507" s="309"/>
      <c r="Z507" s="309"/>
      <c r="AA507" s="309"/>
      <c r="AB507" s="309"/>
      <c r="AC507" s="309"/>
      <c r="AD507" s="309"/>
      <c r="AE507" s="73"/>
      <c r="AF507" s="77"/>
      <c r="AG507"/>
      <c r="AH507"/>
      <c r="AI507"/>
      <c r="AJ507"/>
    </row>
    <row r="508" spans="1:37" ht="15" customHeight="1">
      <c r="A508" s="61"/>
      <c r="B508" s="309"/>
      <c r="C508" s="309"/>
      <c r="D508" s="309"/>
      <c r="E508" s="309"/>
      <c r="F508" s="309"/>
      <c r="G508" s="309"/>
      <c r="H508" s="309"/>
      <c r="I508" s="309"/>
      <c r="J508" s="309"/>
      <c r="K508" s="309"/>
      <c r="L508" s="309"/>
      <c r="M508" s="309"/>
      <c r="N508" s="309"/>
      <c r="O508" s="309"/>
      <c r="P508" s="309"/>
      <c r="Q508" s="309"/>
      <c r="R508" s="309"/>
      <c r="S508" s="309"/>
      <c r="T508" s="309"/>
      <c r="U508" s="309"/>
      <c r="V508" s="309"/>
      <c r="W508" s="309"/>
      <c r="X508" s="309"/>
      <c r="Y508" s="309"/>
      <c r="Z508" s="309"/>
      <c r="AA508" s="309"/>
      <c r="AB508" s="309"/>
      <c r="AC508" s="309"/>
      <c r="AD508" s="309"/>
      <c r="AE508" s="73"/>
      <c r="AF508" s="77"/>
      <c r="AG508"/>
      <c r="AH508"/>
      <c r="AI508"/>
      <c r="AJ508"/>
    </row>
    <row r="509" spans="1:37" ht="15" customHeight="1">
      <c r="A509" s="61"/>
      <c r="B509" s="309"/>
      <c r="C509" s="309"/>
      <c r="D509" s="309"/>
      <c r="E509" s="309"/>
      <c r="F509" s="309"/>
      <c r="G509" s="309"/>
      <c r="H509" s="309"/>
      <c r="I509" s="309"/>
      <c r="J509" s="309"/>
      <c r="K509" s="309"/>
      <c r="L509" s="309"/>
      <c r="M509" s="309"/>
      <c r="N509" s="309"/>
      <c r="O509" s="309"/>
      <c r="P509" s="309"/>
      <c r="Q509" s="309"/>
      <c r="R509" s="309"/>
      <c r="S509" s="309"/>
      <c r="T509" s="309"/>
      <c r="U509" s="309"/>
      <c r="V509" s="309"/>
      <c r="W509" s="309"/>
      <c r="X509" s="309"/>
      <c r="Y509" s="309"/>
      <c r="Z509" s="309"/>
      <c r="AA509" s="309"/>
      <c r="AB509" s="309"/>
      <c r="AC509" s="309"/>
      <c r="AD509" s="309"/>
      <c r="AE509" s="73"/>
      <c r="AF509" s="77"/>
      <c r="AG509"/>
      <c r="AH509" t="s">
        <v>5621</v>
      </c>
      <c r="AI509" t="s">
        <v>5622</v>
      </c>
      <c r="AJ509" t="s">
        <v>5623</v>
      </c>
      <c r="AK509" s="5" t="s">
        <v>5624</v>
      </c>
    </row>
    <row r="510" spans="1:37" ht="15" customHeight="1">
      <c r="A510" s="61"/>
      <c r="B510" s="277" t="str">
        <f>IF(AK510=0,"","Error: debe completar toda la información en las celdas requeridas")</f>
        <v/>
      </c>
      <c r="C510" s="277"/>
      <c r="D510" s="277"/>
      <c r="E510" s="277"/>
      <c r="F510" s="277"/>
      <c r="G510" s="277"/>
      <c r="H510" s="277"/>
      <c r="I510" s="277"/>
      <c r="J510" s="277"/>
      <c r="K510" s="277"/>
      <c r="L510" s="277"/>
      <c r="M510" s="277"/>
      <c r="N510" s="277"/>
      <c r="O510" s="277"/>
      <c r="P510" s="277"/>
      <c r="Q510" s="277"/>
      <c r="R510" s="277"/>
      <c r="S510" s="277"/>
      <c r="T510" s="277"/>
      <c r="U510" s="277"/>
      <c r="V510" s="277"/>
      <c r="W510" s="277"/>
      <c r="X510" s="277"/>
      <c r="Y510" s="277"/>
      <c r="Z510" s="277"/>
      <c r="AA510" s="277"/>
      <c r="AB510" s="277"/>
      <c r="AC510" s="277"/>
      <c r="AD510" s="277"/>
      <c r="AE510" s="73"/>
      <c r="AF510" s="77"/>
      <c r="AG510"/>
      <c r="AH510">
        <v>28</v>
      </c>
      <c r="AI510"/>
      <c r="AJ510">
        <f>COUNTBLANK(C501:AD501)</f>
        <v>28</v>
      </c>
      <c r="AK510" s="5">
        <f>IF(OR(AJ510=AH510,AND(C501=1,COUNTA(M501:AD501)=3),AND(C501&gt;1,COUNTA(M501:AD501)=0)),0,1)</f>
        <v>0</v>
      </c>
    </row>
    <row r="511" spans="1:37" ht="24" customHeight="1">
      <c r="A511" s="71" t="s">
        <v>595</v>
      </c>
      <c r="B511" s="318" t="s">
        <v>544</v>
      </c>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c r="AB511" s="318"/>
      <c r="AC511" s="318"/>
      <c r="AD511" s="318"/>
    </row>
    <row r="512" spans="1:37" ht="36" customHeight="1">
      <c r="A512" s="71"/>
      <c r="B512" s="72"/>
      <c r="C512" s="367" t="s">
        <v>247</v>
      </c>
      <c r="D512" s="367"/>
      <c r="E512" s="367"/>
      <c r="F512" s="367"/>
      <c r="G512" s="367"/>
      <c r="H512" s="367"/>
      <c r="I512" s="367"/>
      <c r="J512" s="367"/>
      <c r="K512" s="367"/>
      <c r="L512" s="367"/>
      <c r="M512" s="367"/>
      <c r="N512" s="367"/>
      <c r="O512" s="367"/>
      <c r="P512" s="367"/>
      <c r="Q512" s="367"/>
      <c r="R512" s="367"/>
      <c r="S512" s="367"/>
      <c r="T512" s="367"/>
      <c r="U512" s="367"/>
      <c r="V512" s="367"/>
      <c r="W512" s="367"/>
      <c r="X512" s="367"/>
      <c r="Y512" s="367"/>
      <c r="Z512" s="367"/>
      <c r="AA512" s="367"/>
      <c r="AB512" s="367"/>
      <c r="AC512" s="367"/>
      <c r="AD512" s="367"/>
    </row>
    <row r="513" spans="1:49" ht="15" customHeight="1">
      <c r="A513" s="71"/>
      <c r="B513" s="72"/>
      <c r="C513" s="326" t="s">
        <v>248</v>
      </c>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row>
    <row r="514" spans="1:49" ht="36" customHeight="1">
      <c r="A514" s="71"/>
      <c r="B514" s="72"/>
      <c r="C514" s="294" t="s">
        <v>438</v>
      </c>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row>
    <row r="515" spans="1:49" s="73" customFormat="1" ht="24" customHeight="1">
      <c r="A515" s="71"/>
      <c r="B515" s="72"/>
      <c r="C515" s="294" t="s">
        <v>439</v>
      </c>
      <c r="D515" s="294"/>
      <c r="E515" s="294"/>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F515" s="74"/>
    </row>
    <row r="516" spans="1:49" s="73" customFormat="1" ht="24" customHeight="1">
      <c r="A516" s="71"/>
      <c r="B516" s="78"/>
      <c r="C516" s="294" t="s">
        <v>440</v>
      </c>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F516" s="74"/>
    </row>
    <row r="517" spans="1:49" ht="15" customHeight="1">
      <c r="A517" s="131"/>
      <c r="B517" s="132"/>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row>
    <row r="518" spans="1:49" ht="15" customHeight="1">
      <c r="A518" s="87"/>
      <c r="B518" s="26"/>
      <c r="C518" s="344" t="s">
        <v>249</v>
      </c>
      <c r="D518" s="345"/>
      <c r="E518" s="345"/>
      <c r="F518" s="345"/>
      <c r="G518" s="345"/>
      <c r="H518" s="345"/>
      <c r="I518" s="345"/>
      <c r="J518" s="345"/>
      <c r="K518" s="345"/>
      <c r="L518" s="346"/>
      <c r="M518" s="249" t="s">
        <v>441</v>
      </c>
      <c r="N518" s="250"/>
      <c r="O518" s="250"/>
      <c r="P518" s="250"/>
      <c r="Q518" s="250"/>
      <c r="R518" s="250"/>
      <c r="S518" s="250"/>
      <c r="T518" s="250"/>
      <c r="U518" s="250"/>
      <c r="V518" s="250"/>
      <c r="W518" s="250"/>
      <c r="X518" s="250"/>
      <c r="Y518" s="250"/>
      <c r="Z518" s="250"/>
      <c r="AA518" s="250"/>
      <c r="AB518" s="250"/>
      <c r="AC518" s="250"/>
      <c r="AD518" s="251"/>
    </row>
    <row r="519" spans="1:49" ht="15" customHeight="1">
      <c r="A519" s="87"/>
      <c r="B519" s="26"/>
      <c r="C519" s="347"/>
      <c r="D519" s="348"/>
      <c r="E519" s="348"/>
      <c r="F519" s="348"/>
      <c r="G519" s="348"/>
      <c r="H519" s="348"/>
      <c r="I519" s="348"/>
      <c r="J519" s="348"/>
      <c r="K519" s="348"/>
      <c r="L519" s="349"/>
      <c r="M519" s="249" t="s">
        <v>112</v>
      </c>
      <c r="N519" s="250"/>
      <c r="O519" s="250"/>
      <c r="P519" s="250"/>
      <c r="Q519" s="250"/>
      <c r="R519" s="251"/>
      <c r="S519" s="253" t="s">
        <v>113</v>
      </c>
      <c r="T519" s="254"/>
      <c r="U519" s="254"/>
      <c r="V519" s="254"/>
      <c r="W519" s="254"/>
      <c r="X519" s="255"/>
      <c r="Y519" s="256" t="s">
        <v>114</v>
      </c>
      <c r="Z519" s="256"/>
      <c r="AA519" s="256"/>
      <c r="AB519" s="256"/>
      <c r="AC519" s="256"/>
      <c r="AD519" s="256"/>
      <c r="AG519" t="s">
        <v>5626</v>
      </c>
      <c r="AH519" t="s">
        <v>5627</v>
      </c>
      <c r="AI519" t="s">
        <v>5628</v>
      </c>
      <c r="AJ519" t="s">
        <v>5629</v>
      </c>
      <c r="AP519" s="125" t="s">
        <v>5634</v>
      </c>
      <c r="AQ519" s="125" t="s">
        <v>5635</v>
      </c>
      <c r="AR519" s="125" t="s">
        <v>5636</v>
      </c>
      <c r="AS519" s="125" t="s">
        <v>5634</v>
      </c>
      <c r="AT519" s="125" t="s">
        <v>5635</v>
      </c>
      <c r="AU519" s="125" t="s">
        <v>5636</v>
      </c>
    </row>
    <row r="520" spans="1:49" ht="24" customHeight="1">
      <c r="A520" s="87"/>
      <c r="B520" s="26"/>
      <c r="C520" s="81" t="s">
        <v>66</v>
      </c>
      <c r="D520" s="311" t="s">
        <v>250</v>
      </c>
      <c r="E520" s="311"/>
      <c r="F520" s="311"/>
      <c r="G520" s="311"/>
      <c r="H520" s="311"/>
      <c r="I520" s="311"/>
      <c r="J520" s="311"/>
      <c r="K520" s="311"/>
      <c r="L520" s="311"/>
      <c r="M520" s="310"/>
      <c r="N520" s="310"/>
      <c r="O520" s="310"/>
      <c r="P520" s="310"/>
      <c r="Q520" s="310"/>
      <c r="R520" s="310"/>
      <c r="S520" s="310"/>
      <c r="T520" s="310"/>
      <c r="U520" s="310"/>
      <c r="V520" s="310"/>
      <c r="W520" s="310"/>
      <c r="X520" s="310"/>
      <c r="Y520" s="310"/>
      <c r="Z520" s="310"/>
      <c r="AA520" s="310"/>
      <c r="AB520" s="310"/>
      <c r="AC520" s="310"/>
      <c r="AD520" s="310"/>
      <c r="AG520" s="125">
        <f>M520</f>
        <v>0</v>
      </c>
      <c r="AH520" s="125">
        <f>COUNTIF(S520:AD520,"NS")</f>
        <v>0</v>
      </c>
      <c r="AI520" s="103">
        <f>IF(COUNTIF(S520:AD520,"NA")=2,"NA",SUM(S520:AD520))</f>
        <v>0</v>
      </c>
      <c r="AJ520" s="130">
        <f>IF(AJ558=AH558, 0,  IF(OR(AND(AG520=0, AH520&gt;0),AND(AG520="NS", AI520&gt;0), AND(AG520="NS", AH520=0, AI520=0)), 1, IF(OR(AND(AG520&gt;0, AH520=2), AND(AG520="NS", AH520=2), AND(AG520="NS", AI520=0, AH520&gt;0), AG520=AI520), 0, 1)))</f>
        <v>0</v>
      </c>
      <c r="AK520" s="133" t="str">
        <f>IF(AJ520=0,"",
IF(SUM(AJ520:AJ520)=1,C520,
IF(AJ547&gt;SUM(AJ520:AJ520),_xlfn.CONCAT(", ",C520),
IF(AJ547=SUM(AJ520:AJ520),_xlfn.CONCAT(" y ",C520)))))</f>
        <v/>
      </c>
      <c r="AM520" s="126">
        <f>M501</f>
        <v>0</v>
      </c>
      <c r="AN520" s="126">
        <f>S501</f>
        <v>0</v>
      </c>
      <c r="AO520" s="126">
        <f>Y501</f>
        <v>0</v>
      </c>
      <c r="AP520" s="127">
        <f>M520</f>
        <v>0</v>
      </c>
      <c r="AQ520" s="127">
        <f>S520</f>
        <v>0</v>
      </c>
      <c r="AR520" s="127">
        <f>Y520</f>
        <v>0</v>
      </c>
      <c r="AS520" s="126">
        <f>IF(AJ558=AH558,0,
IF(OR(AND(AM520="NS",AP520&lt;&gt;"NA",OR(AP520="NS",AP520=0)),AND(AM520="NA",AP520&lt;&gt;"NS",OR(AP520="NA",AP520=0))),0,
IF(OR(AND(AM520&lt;&gt;"NS",AM520&lt;&gt;"NA",AP520&lt;&gt;"NS",AP520&lt;&gt;"NA",AP520&gt;AM520),
AND(AP520&gt;0,OR(AM520="NS",AM520="NA")),
AND(AM520&lt;&gt;"NS",AM520&lt;&gt;"NA",AM520&gt;=0,AP520="NA"),
AND(AM520&lt;&gt;"NS",AM520&lt;&gt;"NA",AM520=0,AP520="NS")),1,0)))</f>
        <v>0</v>
      </c>
      <c r="AT520" s="126">
        <f>IF(AJ558=AH558,0,
IF(OR(AND(AN520="NS",AQ520&lt;&gt;"NA",OR(AQ520="NS",AQ520=0)),AND(AN520="NA",AQ520&lt;&gt;"NS",OR(AQ520="NA",AQ520=0))),0,
IF(OR(AND(AN520&lt;&gt;"NS",AN520&lt;&gt;"NA",AQ520&lt;&gt;"NS",AQ520&lt;&gt;"NA",AQ520&gt;AN520),
AND(AQ520&gt;0,OR(AN520="NS",AN520="NA")),
AND(AN520&lt;&gt;"NS",AN520&lt;&gt;"NA",AN520&gt;=0,AQ520="NA"),
AND(AN520&lt;&gt;"NS",AN520&lt;&gt;"NA",AN520=0,AQ520="NS")),1,0)))</f>
        <v>0</v>
      </c>
      <c r="AU520" s="126">
        <f>IF(AJ558=AH558,0,
IF(OR(AND(AO520="NS",AR520&lt;&gt;"NA",OR(AR520="NS",AR520=0)),AND(AO520="NA",AR520&lt;&gt;"NS",OR(AR520="NA",AR520=0))),0,
IF(OR(AND(AO520&lt;&gt;"NS",AO520&lt;&gt;"NA",AR520&lt;&gt;"NS",AR520&lt;&gt;"NA",AR520&gt;AO520),
AND(AR520&gt;0,OR(AO520="NS",AO520="NA")),
AND(AO520&lt;&gt;"NS",AO520&lt;&gt;"NA",AO520&gt;=0,AR520="NA"),
AND(AO520&lt;&gt;"NS",AO520&lt;&gt;"NA",AO520=0,AR520="NS")),1,0)))</f>
        <v>0</v>
      </c>
      <c r="AV520" s="5">
        <f>IF(SUM(AS520:AU520)=0,0,1)</f>
        <v>0</v>
      </c>
      <c r="AW520" s="133" t="str">
        <f>IF(AV520=0,"",
IF(SUM(AV520:AV520)=1,C520,
IF(AV547&gt;SUM(AV520:AV520),_xlfn.CONCAT(", ",C520),
IF(AV547=SUM(AV520:AV520),_xlfn.CONCAT(" y ",C520)))))</f>
        <v/>
      </c>
    </row>
    <row r="521" spans="1:49" ht="15" customHeight="1">
      <c r="A521" s="87"/>
      <c r="B521" s="26"/>
      <c r="C521" s="81" t="s">
        <v>67</v>
      </c>
      <c r="D521" s="311" t="s">
        <v>251</v>
      </c>
      <c r="E521" s="311"/>
      <c r="F521" s="311"/>
      <c r="G521" s="311"/>
      <c r="H521" s="311"/>
      <c r="I521" s="311"/>
      <c r="J521" s="311"/>
      <c r="K521" s="311"/>
      <c r="L521" s="311"/>
      <c r="M521" s="310"/>
      <c r="N521" s="310"/>
      <c r="O521" s="310"/>
      <c r="P521" s="310"/>
      <c r="Q521" s="310"/>
      <c r="R521" s="310"/>
      <c r="S521" s="310"/>
      <c r="T521" s="310"/>
      <c r="U521" s="310"/>
      <c r="V521" s="310"/>
      <c r="W521" s="310"/>
      <c r="X521" s="310"/>
      <c r="Y521" s="310"/>
      <c r="Z521" s="310"/>
      <c r="AA521" s="310"/>
      <c r="AB521" s="310"/>
      <c r="AC521" s="310"/>
      <c r="AD521" s="310"/>
      <c r="AG521" s="125">
        <f t="shared" ref="AG521:AG526" si="54">M521</f>
        <v>0</v>
      </c>
      <c r="AH521" s="125">
        <f t="shared" ref="AH521:AH526" si="55">COUNTIF(S521:AD521,"NS")</f>
        <v>0</v>
      </c>
      <c r="AI521" s="103">
        <f t="shared" ref="AI521:AI546" si="56">IF(COUNTIF(S521:AD521,"NA")=2,"NA",SUM(S521:AD521))</f>
        <v>0</v>
      </c>
      <c r="AJ521" s="130">
        <f>IF(AJ558=AH558, 0,  IF(OR(AND(AG521=0, AH521&gt;0),AND(AG521="NS", AI521&gt;0), AND(AG521="NS", AH521=0, AI521=0)), 1, IF(OR(AND(AG521&gt;0, AH521=2), AND(AG521="NS", AH521=2), AND(AG521="NS", AI521=0, AH521&gt;0), AG521=AI521), 0, 1)))</f>
        <v>0</v>
      </c>
      <c r="AK521" s="133" t="str">
        <f>IF(AJ521=0,"",
IF(SUM(AJ520:AJ521)=1,C521,
IF(AJ547&gt;SUM(AJ520:AJ521),_xlfn.CONCAT(", ",C521),
IF(AJ547=SUM(AJ520:AJ521),_xlfn.CONCAT(" y ",C521)))))</f>
        <v/>
      </c>
      <c r="AP521" s="127">
        <f t="shared" ref="AP521:AP525" si="57">M521</f>
        <v>0</v>
      </c>
      <c r="AQ521" s="127">
        <f t="shared" ref="AQ521:AQ525" si="58">S521</f>
        <v>0</v>
      </c>
      <c r="AR521" s="127">
        <f t="shared" ref="AR521:AR524" si="59">Y521</f>
        <v>0</v>
      </c>
      <c r="AS521" s="126">
        <f>IF(AJ558=AH558,0,
IF(OR(AND(AM520="NS",AP521&lt;&gt;"NA",OR(AP521="NS",AP521=0)),AND(AM520="NA",AP521&lt;&gt;"NS",OR(AP521="NA",AP521=0))),0,
IF(OR(AND(AM520&lt;&gt;"NS",AM520&lt;&gt;"NA",AP521&lt;&gt;"NS",AP521&lt;&gt;"NA",AP521&gt;AM520),
AND(AP521&gt;0,OR(AM520="NS",AM520="NA")),
AND(AM520&lt;&gt;"NS",AM520&lt;&gt;"NA",AM520&gt;=0,AP521="NA"),
AND(AM520&lt;&gt;"NS",AM520&lt;&gt;"NA",AM520=0,AP521="NS")),1,0)))</f>
        <v>0</v>
      </c>
      <c r="AT521" s="126">
        <f>IF(AJ558=AH558,0,
IF(OR(AND(AN520="NS",AQ521&lt;&gt;"NA",OR(AQ521="NS",AQ521=0)),AND(AN520="NA",AQ521&lt;&gt;"NS",OR(AQ521="NA",AQ521=0))),0,
IF(OR(AND(AN520&lt;&gt;"NS",AN520&lt;&gt;"NA",AQ521&lt;&gt;"NS",AQ521&lt;&gt;"NA",AQ521&gt;AN520),
AND(AQ521&gt;0,OR(AN520="NS",AN520="NA")),
AND(AN520&lt;&gt;"NS",AN520&lt;&gt;"NA",AN520&gt;=0,AQ521="NA"),
AND(AN520&lt;&gt;"NS",AN520&lt;&gt;"NA",AN520=0,AQ521="NS")),1,0)))</f>
        <v>0</v>
      </c>
      <c r="AU521" s="126">
        <f>IF(AJ558=AH558,0,
IF(OR(AND(AO520="NS",AR521&lt;&gt;"NA",OR(AR521="NS",AR521=0)),AND(AO520="NA",AR521&lt;&gt;"NS",OR(AR521="NA",AR521=0))),0,
IF(OR(AND(AO520&lt;&gt;"NS",AO520&lt;&gt;"NA",AR521&lt;&gt;"NS",AR521&lt;&gt;"NA",AR521&gt;AO520),
AND(AR521&gt;0,OR(AO520="NS",AO520="NA")),
AND(AO520&lt;&gt;"NS",AO520&lt;&gt;"NA",AO520&gt;=0,AR521="NA"),
AND(AO520&lt;&gt;"NS",AO520&lt;&gt;"NA",AO520=0,AR521="NS")),1,0)))</f>
        <v>0</v>
      </c>
      <c r="AV521" s="5">
        <f t="shared" ref="AV521:AV546" si="60">IF(SUM(AS521:AU521)=0,0,1)</f>
        <v>0</v>
      </c>
      <c r="AW521" s="133" t="str">
        <f>IF(AV521=0,"",
IF(SUM(AV520:AV521)=1,C521,
IF(AV547&gt;SUM(AV520:AV521),_xlfn.CONCAT(", ",C521),
IF(AV547=SUM(AV520:AV521),_xlfn.CONCAT(" y ",C521)))))</f>
        <v/>
      </c>
    </row>
    <row r="522" spans="1:49" ht="24" customHeight="1">
      <c r="A522" s="87"/>
      <c r="B522" s="26"/>
      <c r="C522" s="81" t="s">
        <v>68</v>
      </c>
      <c r="D522" s="311" t="s">
        <v>252</v>
      </c>
      <c r="E522" s="311"/>
      <c r="F522" s="311"/>
      <c r="G522" s="311"/>
      <c r="H522" s="311"/>
      <c r="I522" s="311"/>
      <c r="J522" s="311"/>
      <c r="K522" s="311"/>
      <c r="L522" s="311"/>
      <c r="M522" s="310"/>
      <c r="N522" s="310"/>
      <c r="O522" s="310"/>
      <c r="P522" s="310"/>
      <c r="Q522" s="310"/>
      <c r="R522" s="310"/>
      <c r="S522" s="310"/>
      <c r="T522" s="310"/>
      <c r="U522" s="310"/>
      <c r="V522" s="310"/>
      <c r="W522" s="310"/>
      <c r="X522" s="310"/>
      <c r="Y522" s="310"/>
      <c r="Z522" s="310"/>
      <c r="AA522" s="310"/>
      <c r="AB522" s="310"/>
      <c r="AC522" s="310"/>
      <c r="AD522" s="310"/>
      <c r="AG522" s="125">
        <f t="shared" si="54"/>
        <v>0</v>
      </c>
      <c r="AH522" s="125">
        <f t="shared" si="55"/>
        <v>0</v>
      </c>
      <c r="AI522" s="103">
        <f t="shared" si="56"/>
        <v>0</v>
      </c>
      <c r="AJ522" s="130">
        <f>IF(AJ558=AH558, 0,  IF(OR(AND(AG522=0, AH522&gt;0),AND(AG522="NS", AI522&gt;0), AND(AG522="NS", AH522=0, AI522=0)), 1, IF(OR(AND(AG522&gt;0, AH522=2), AND(AG522="NS", AH522=2), AND(AG522="NS", AI522=0, AH522&gt;0), AG522=AI522), 0, 1)))</f>
        <v>0</v>
      </c>
      <c r="AK522" s="133" t="str">
        <f>IF(AJ522=0,"",
IF(SUM(AJ520:AJ522)=1,C522,
IF(AJ547&gt;SUM(AJ520:AJ522),_xlfn.CONCAT(", ",C522),
IF(AJ547=SUM(AJ520:AJ522),_xlfn.CONCAT(" y ",C522)))))</f>
        <v/>
      </c>
      <c r="AP522" s="127">
        <f t="shared" si="57"/>
        <v>0</v>
      </c>
      <c r="AQ522" s="127">
        <f t="shared" si="58"/>
        <v>0</v>
      </c>
      <c r="AR522" s="127">
        <f t="shared" si="59"/>
        <v>0</v>
      </c>
      <c r="AS522" s="126">
        <f>IF(AJ558=AH558,0,
IF(OR(AND(AM520="NS",AP522&lt;&gt;"NA",OR(AP522="NS",AP522=0)),AND(AM520="NA",AP522&lt;&gt;"NS",OR(AP522="NA",AP522=0))),0,
IF(OR(AND(AM520&lt;&gt;"NS",AM520&lt;&gt;"NA",AP522&lt;&gt;"NS",AP522&lt;&gt;"NA",AP522&gt;AM520),
AND(AP522&gt;0,OR(AM520="NS",AM520="NA")),
AND(AM520&lt;&gt;"NS",AM520&lt;&gt;"NA",AM520&gt;=0,AP522="NA"),
AND(AM520&lt;&gt;"NS",AM520&lt;&gt;"NA",AM520=0,AP522="NS")),1,0)))</f>
        <v>0</v>
      </c>
      <c r="AT522" s="126">
        <f>IF(AJ558=AH558,0,
IF(OR(AND(AN520="NS",AQ522&lt;&gt;"NA",OR(AQ522="NS",AQ522=0)),AND(AN520="NA",AQ522&lt;&gt;"NS",OR(AQ522="NA",AQ522=0))),0,
IF(OR(AND(AN520&lt;&gt;"NS",AN520&lt;&gt;"NA",AQ522&lt;&gt;"NS",AQ522&lt;&gt;"NA",AQ522&gt;AN520),
AND(AQ522&gt;0,OR(AN520="NS",AN520="NA")),
AND(AN520&lt;&gt;"NS",AN520&lt;&gt;"NA",AN520&gt;=0,AQ522="NA"),
AND(AN520&lt;&gt;"NS",AN520&lt;&gt;"NA",AN520=0,AQ522="NS")),1,0)))</f>
        <v>0</v>
      </c>
      <c r="AU522" s="126">
        <f>IF(AJ558=AH558,0,
IF(OR(AND(AO520="NS",AR522&lt;&gt;"NA",OR(AR522="NS",AR522=0)),AND(AO520="NA",AR522&lt;&gt;"NS",OR(AR522="NA",AR522=0))),0,
IF(OR(AND(AO520&lt;&gt;"NS",AO520&lt;&gt;"NA",AR522&lt;&gt;"NS",AR522&lt;&gt;"NA",AR522&gt;AO520),
AND(AR522&gt;0,OR(AO520="NS",AO520="NA")),
AND(AO520&lt;&gt;"NS",AO520&lt;&gt;"NA",AO520&gt;=0,AR522="NA"),
AND(AO520&lt;&gt;"NS",AO520&lt;&gt;"NA",AO520=0,AR522="NS")),1,0)))</f>
        <v>0</v>
      </c>
      <c r="AV522" s="5">
        <f t="shared" si="60"/>
        <v>0</v>
      </c>
      <c r="AW522" s="133" t="str">
        <f>IF(AV522=0,"",
IF(SUM(AV520:AV522)=1,C522,
IF(AV547&gt;SUM(AV520:AV522),_xlfn.CONCAT(", ",C522),
IF(AV547=SUM(AV520:AV522),_xlfn.CONCAT(" y ",C522)))))</f>
        <v/>
      </c>
    </row>
    <row r="523" spans="1:49" ht="15" customHeight="1">
      <c r="A523" s="87"/>
      <c r="B523" s="26"/>
      <c r="C523" s="81" t="s">
        <v>69</v>
      </c>
      <c r="D523" s="311" t="s">
        <v>253</v>
      </c>
      <c r="E523" s="311"/>
      <c r="F523" s="311"/>
      <c r="G523" s="311"/>
      <c r="H523" s="311"/>
      <c r="I523" s="311"/>
      <c r="J523" s="311"/>
      <c r="K523" s="311"/>
      <c r="L523" s="311"/>
      <c r="M523" s="310"/>
      <c r="N523" s="310"/>
      <c r="O523" s="310"/>
      <c r="P523" s="310"/>
      <c r="Q523" s="310"/>
      <c r="R523" s="310"/>
      <c r="S523" s="310"/>
      <c r="T523" s="310"/>
      <c r="U523" s="310"/>
      <c r="V523" s="310"/>
      <c r="W523" s="310"/>
      <c r="X523" s="310"/>
      <c r="Y523" s="310"/>
      <c r="Z523" s="310"/>
      <c r="AA523" s="310"/>
      <c r="AB523" s="310"/>
      <c r="AC523" s="310"/>
      <c r="AD523" s="310"/>
      <c r="AG523" s="125">
        <f t="shared" si="54"/>
        <v>0</v>
      </c>
      <c r="AH523" s="125">
        <f t="shared" si="55"/>
        <v>0</v>
      </c>
      <c r="AI523" s="103">
        <f t="shared" si="56"/>
        <v>0</v>
      </c>
      <c r="AJ523" s="130">
        <f>IF(AJ558=AH558, 0,  IF(OR(AND(AG523=0, AH523&gt;0),AND(AG523="NS", AI523&gt;0), AND(AG523="NS", AH523=0, AI523=0)), 1, IF(OR(AND(AG523&gt;0, AH523=2), AND(AG523="NS", AH523=2), AND(AG523="NS", AI523=0, AH523&gt;0), AG523=AI523), 0, 1)))</f>
        <v>0</v>
      </c>
      <c r="AK523" s="133" t="str">
        <f>IF(AJ523=0,"",
IF(SUM(AJ520:AJ523)=1,C523,
IF(AJ547&gt;SUM(AJ520:AJ523),_xlfn.CONCAT(", ",C523),
IF(AJ547=SUM(AJ520:AJ523),_xlfn.CONCAT(" y ",C523)))))</f>
        <v/>
      </c>
      <c r="AP523" s="127">
        <f t="shared" si="57"/>
        <v>0</v>
      </c>
      <c r="AQ523" s="127">
        <f t="shared" si="58"/>
        <v>0</v>
      </c>
      <c r="AR523" s="127">
        <f t="shared" si="59"/>
        <v>0</v>
      </c>
      <c r="AS523" s="126">
        <f>IF(AJ558=AH558,0,
IF(OR(AND(AM520="NS",AP523&lt;&gt;"NA",OR(AP523="NS",AP523=0)),AND(AM520="NA",AP523&lt;&gt;"NS",OR(AP523="NA",AP523=0))),0,
IF(OR(AND(AM520&lt;&gt;"NS",AM520&lt;&gt;"NA",AP523&lt;&gt;"NS",AP523&lt;&gt;"NA",AP523&gt;AM520),
AND(AP523&gt;0,OR(AM520="NS",AM520="NA")),
AND(AM520&lt;&gt;"NS",AM520&lt;&gt;"NA",AM520&gt;=0,AP523="NA"),
AND(AM520&lt;&gt;"NS",AM520&lt;&gt;"NA",AM520=0,AP523="NS")),1,0)))</f>
        <v>0</v>
      </c>
      <c r="AT523" s="126">
        <f>IF(AJ558=AH558,0,
IF(OR(AND(AN520="NS",AQ523&lt;&gt;"NA",OR(AQ523="NS",AQ523=0)),AND(AN520="NA",AQ523&lt;&gt;"NS",OR(AQ523="NA",AQ523=0))),0,
IF(OR(AND(AN520&lt;&gt;"NS",AN520&lt;&gt;"NA",AQ523&lt;&gt;"NS",AQ523&lt;&gt;"NA",AQ523&gt;AN520),
AND(AQ523&gt;0,OR(AN520="NS",AN520="NA")),
AND(AN520&lt;&gt;"NS",AN520&lt;&gt;"NA",AN520&gt;=0,AQ523="NA"),
AND(AN520&lt;&gt;"NS",AN520&lt;&gt;"NA",AN520=0,AQ523="NS")),1,0)))</f>
        <v>0</v>
      </c>
      <c r="AU523" s="126">
        <f>IF(AJ558=AH558,0,
IF(OR(AND(AO520="NS",AR523&lt;&gt;"NA",OR(AR523="NS",AR523=0)),AND(AO520="NA",AR523&lt;&gt;"NS",OR(AR523="NA",AR523=0))),0,
IF(OR(AND(AO520&lt;&gt;"NS",AO520&lt;&gt;"NA",AR523&lt;&gt;"NS",AR523&lt;&gt;"NA",AR523&gt;AO520),
AND(AR523&gt;0,OR(AO520="NS",AO520="NA")),
AND(AO520&lt;&gt;"NS",AO520&lt;&gt;"NA",AO520&gt;=0,AR523="NA"),
AND(AO520&lt;&gt;"NS",AO520&lt;&gt;"NA",AO520=0,AR523="NS")),1,0)))</f>
        <v>0</v>
      </c>
      <c r="AV523" s="5">
        <f t="shared" si="60"/>
        <v>0</v>
      </c>
      <c r="AW523" s="133" t="str">
        <f>IF(AV523=0,"",
IF(SUM(AV520:AV523)=1,C523,
IF(AV547&gt;SUM(AV520:AV523),_xlfn.CONCAT(", ",C523),
IF(AV547=SUM(AV520:AV523),_xlfn.CONCAT(" y ",C523)))))</f>
        <v/>
      </c>
    </row>
    <row r="524" spans="1:49" ht="15" customHeight="1">
      <c r="A524" s="87"/>
      <c r="B524" s="26"/>
      <c r="C524" s="81" t="s">
        <v>70</v>
      </c>
      <c r="D524" s="311" t="s">
        <v>442</v>
      </c>
      <c r="E524" s="311"/>
      <c r="F524" s="311"/>
      <c r="G524" s="311"/>
      <c r="H524" s="311"/>
      <c r="I524" s="311"/>
      <c r="J524" s="311"/>
      <c r="K524" s="311"/>
      <c r="L524" s="311"/>
      <c r="M524" s="310"/>
      <c r="N524" s="310"/>
      <c r="O524" s="310"/>
      <c r="P524" s="310"/>
      <c r="Q524" s="310"/>
      <c r="R524" s="310"/>
      <c r="S524" s="310"/>
      <c r="T524" s="310"/>
      <c r="U524" s="310"/>
      <c r="V524" s="310"/>
      <c r="W524" s="310"/>
      <c r="X524" s="310"/>
      <c r="Y524" s="310"/>
      <c r="Z524" s="310"/>
      <c r="AA524" s="310"/>
      <c r="AB524" s="310"/>
      <c r="AC524" s="310"/>
      <c r="AD524" s="310"/>
      <c r="AG524" s="125">
        <f t="shared" si="54"/>
        <v>0</v>
      </c>
      <c r="AH524" s="125">
        <f t="shared" si="55"/>
        <v>0</v>
      </c>
      <c r="AI524" s="103">
        <f t="shared" si="56"/>
        <v>0</v>
      </c>
      <c r="AJ524" s="130">
        <f>IF(AJ558=AH558, 0,  IF(OR(AND(AG524=0, AH524&gt;0),AND(AG524="NS", AI524&gt;0), AND(AG524="NS", AH524=0, AI524=0)), 1, IF(OR(AND(AG524&gt;0, AH524=2), AND(AG524="NS", AH524=2), AND(AG524="NS", AI524=0, AH524&gt;0), AG524=AI524), 0, 1)))</f>
        <v>0</v>
      </c>
      <c r="AK524" s="133" t="str">
        <f>IF(AJ524=0,"",
IF(SUM(AJ520:AJ524)=1,C524,
IF(AJ547&gt;SUM(AJ520:AJ524),_xlfn.CONCAT(", ",C524),
IF(AJ547=SUM(AJ520:AJ524),_xlfn.CONCAT(" y ",C524)))))</f>
        <v/>
      </c>
      <c r="AP524" s="127">
        <f t="shared" si="57"/>
        <v>0</v>
      </c>
      <c r="AQ524" s="127">
        <f t="shared" si="58"/>
        <v>0</v>
      </c>
      <c r="AR524" s="127">
        <f t="shared" si="59"/>
        <v>0</v>
      </c>
      <c r="AS524" s="126">
        <f>IF(AJ558=AH558,0,
IF(OR(AND(AM520="NS",AP524&lt;&gt;"NA",OR(AP524="NS",AP524=0)),AND(AM520="NA",AP524&lt;&gt;"NS",OR(AP524="NA",AP524=0))),0,
IF(OR(AND(AM520&lt;&gt;"NS",AM520&lt;&gt;"NA",AP524&lt;&gt;"NS",AP524&lt;&gt;"NA",AP524&gt;AM520),
AND(AP524&gt;0,OR(AM520="NS",AM520="NA")),
AND(AM520&lt;&gt;"NS",AM520&lt;&gt;"NA",AM520&gt;=0,AP524="NA"),
AND(AM520&lt;&gt;"NS",AM520&lt;&gt;"NA",AM520=0,AP524="NS")),1,0)))</f>
        <v>0</v>
      </c>
      <c r="AT524" s="126">
        <f>IF(AJ558=AH558,0,
IF(OR(AND(AN520="NS",AQ524&lt;&gt;"NA",OR(AQ524="NS",AQ524=0)),AND(AN520="NA",AQ524&lt;&gt;"NS",OR(AQ524="NA",AQ524=0))),0,
IF(OR(AND(AN520&lt;&gt;"NS",AN520&lt;&gt;"NA",AQ524&lt;&gt;"NS",AQ524&lt;&gt;"NA",AQ524&gt;AN520),
AND(AQ524&gt;0,OR(AN520="NS",AN520="NA")),
AND(AN520&lt;&gt;"NS",AN520&lt;&gt;"NA",AN520&gt;=0,AQ524="NA"),
AND(AN520&lt;&gt;"NS",AN520&lt;&gt;"NA",AN520=0,AQ524="NS")),1,0)))</f>
        <v>0</v>
      </c>
      <c r="AU524" s="126">
        <f>IF(AJ558=AH558,0,
IF(OR(AND(AO520="NS",AR524&lt;&gt;"NA",OR(AR524="NS",AR524=0)),AND(AO520="NA",AR524&lt;&gt;"NS",OR(AR524="NA",AR524=0))),0,
IF(OR(AND(AO520&lt;&gt;"NS",AO520&lt;&gt;"NA",AR524&lt;&gt;"NS",AR524&lt;&gt;"NA",AR524&gt;AO520),
AND(AR524&gt;0,OR(AO520="NS",AO520="NA")),
AND(AO520&lt;&gt;"NS",AO520&lt;&gt;"NA",AO520&gt;=0,AR524="NA"),
AND(AO520&lt;&gt;"NS",AO520&lt;&gt;"NA",AO520=0,AR524="NS")),1,0)))</f>
        <v>0</v>
      </c>
      <c r="AV524" s="5">
        <f t="shared" si="60"/>
        <v>0</v>
      </c>
      <c r="AW524" s="133" t="str">
        <f>IF(AV524=0,"",
IF(SUM(AV520:AV524)=1,C524,
IF(AV547&gt;SUM(AV520:AV524),_xlfn.CONCAT(", ",C524),
IF(AV547=SUM(AV520:AV524),_xlfn.CONCAT(" y ",C524)))))</f>
        <v/>
      </c>
    </row>
    <row r="525" spans="1:49" ht="15" customHeight="1">
      <c r="A525" s="87"/>
      <c r="B525" s="26"/>
      <c r="C525" s="81" t="s">
        <v>71</v>
      </c>
      <c r="D525" s="311" t="s">
        <v>254</v>
      </c>
      <c r="E525" s="311"/>
      <c r="F525" s="311"/>
      <c r="G525" s="311"/>
      <c r="H525" s="311"/>
      <c r="I525" s="311"/>
      <c r="J525" s="311"/>
      <c r="K525" s="311"/>
      <c r="L525" s="311"/>
      <c r="M525" s="310"/>
      <c r="N525" s="310"/>
      <c r="O525" s="310"/>
      <c r="P525" s="310"/>
      <c r="Q525" s="310"/>
      <c r="R525" s="310"/>
      <c r="S525" s="310"/>
      <c r="T525" s="310"/>
      <c r="U525" s="310"/>
      <c r="V525" s="310"/>
      <c r="W525" s="310"/>
      <c r="X525" s="310"/>
      <c r="Y525" s="310"/>
      <c r="Z525" s="310"/>
      <c r="AA525" s="310"/>
      <c r="AB525" s="310"/>
      <c r="AC525" s="310"/>
      <c r="AD525" s="310"/>
      <c r="AG525" s="125">
        <f t="shared" si="54"/>
        <v>0</v>
      </c>
      <c r="AH525" s="125">
        <f t="shared" si="55"/>
        <v>0</v>
      </c>
      <c r="AI525" s="103">
        <f t="shared" si="56"/>
        <v>0</v>
      </c>
      <c r="AJ525" s="130">
        <f>IF(AJ558=AH558, 0,  IF(OR(AND(AG525=0, AH525&gt;0),AND(AG525="NS", AI525&gt;0), AND(AG525="NS", AH525=0, AI525=0)), 1, IF(OR(AND(AG525&gt;0, AH525=2), AND(AG525="NS", AH525=2), AND(AG525="NS", AI525=0, AH525&gt;0), AG525=AI525), 0, 1)))</f>
        <v>0</v>
      </c>
      <c r="AK525" s="133" t="str">
        <f>IF(AJ525=0,"",
IF(SUM(AJ520:AJ525)=1,C525,
IF(AJ547&gt;SUM(AJ520:AJ525),_xlfn.CONCAT(", ",C525),
IF(AJ547=SUM(AJ520:AJ525),_xlfn.CONCAT(" y ",C525)))))</f>
        <v/>
      </c>
      <c r="AP525" s="127">
        <f t="shared" si="57"/>
        <v>0</v>
      </c>
      <c r="AQ525" s="127">
        <f t="shared" si="58"/>
        <v>0</v>
      </c>
      <c r="AR525" s="127">
        <f>Y525</f>
        <v>0</v>
      </c>
      <c r="AS525" s="126">
        <f>IF(AJ558=AH558,0,
IF(OR(AND(AM520="NS",AP525&lt;&gt;"NA",OR(AP525="NS",AP525=0)),AND(AM520="NA",AP525&lt;&gt;"NS",OR(AP525="NA",AP525=0))),0,
IF(OR(AND(AM520&lt;&gt;"NS",AM520&lt;&gt;"NA",AP525&lt;&gt;"NS",AP525&lt;&gt;"NA",AP525&gt;AM520),
AND(AP525&gt;0,OR(AM520="NS",AM520="NA")),
AND(AM520&lt;&gt;"NS",AM520&lt;&gt;"NA",AM520&gt;=0,AP525="NA"),
AND(AM520&lt;&gt;"NS",AM520&lt;&gt;"NA",AM520=0,AP525="NS")),1,0)))</f>
        <v>0</v>
      </c>
      <c r="AT525" s="126">
        <f>IF(AJ558=AH558,0,
IF(OR(AND(AN520="NS",AQ525&lt;&gt;"NA",OR(AQ525="NS",AQ525=0)),AND(AN520="NA",AQ525&lt;&gt;"NS",OR(AQ525="NA",AQ525=0))),0,
IF(OR(AND(AN520&lt;&gt;"NS",AN520&lt;&gt;"NA",AQ525&lt;&gt;"NS",AQ525&lt;&gt;"NA",AQ525&gt;AN520),
AND(AQ525&gt;0,OR(AN520="NS",AN520="NA")),
AND(AN520&lt;&gt;"NS",AN520&lt;&gt;"NA",AN520&gt;=0,AQ525="NA"),
AND(AN520&lt;&gt;"NS",AN520&lt;&gt;"NA",AN520=0,AQ525="NS")),1,0)))</f>
        <v>0</v>
      </c>
      <c r="AU525" s="126">
        <f>IF(AJ558=AH558,0,
IF(OR(AND(AO520="NS",AR525&lt;&gt;"NA",OR(AR525="NS",AR525=0)),AND(AO520="NA",AR525&lt;&gt;"NS",OR(AR525="NA",AR525=0))),0,
IF(OR(AND(AO520&lt;&gt;"NS",AO520&lt;&gt;"NA",AR525&lt;&gt;"NS",AR525&lt;&gt;"NA",AR525&gt;AO520),
AND(AR525&gt;0,OR(AO520="NS",AO520="NA")),
AND(AO520&lt;&gt;"NS",AO520&lt;&gt;"NA",AO520&gt;=0,AR525="NA"),
AND(AO520&lt;&gt;"NS",AO520&lt;&gt;"NA",AO520=0,AR525="NS")),1,0)))</f>
        <v>0</v>
      </c>
      <c r="AV525" s="5">
        <f t="shared" si="60"/>
        <v>0</v>
      </c>
      <c r="AW525" s="133" t="str">
        <f>IF(AV525=0,"",
IF(SUM(AV520:AV525)=1,C525,
IF(AV547&gt;SUM(AV520:AV525),_xlfn.CONCAT(", ",C525),
IF(AV547=SUM(AV520:AV525),_xlfn.CONCAT(" y ",C525)))))</f>
        <v/>
      </c>
    </row>
    <row r="526" spans="1:49" ht="24" customHeight="1">
      <c r="A526" s="87"/>
      <c r="B526" s="26"/>
      <c r="C526" s="81" t="s">
        <v>72</v>
      </c>
      <c r="D526" s="311" t="s">
        <v>255</v>
      </c>
      <c r="E526" s="311"/>
      <c r="F526" s="311"/>
      <c r="G526" s="311"/>
      <c r="H526" s="311"/>
      <c r="I526" s="311"/>
      <c r="J526" s="311"/>
      <c r="K526" s="311"/>
      <c r="L526" s="311"/>
      <c r="M526" s="310"/>
      <c r="N526" s="310"/>
      <c r="O526" s="310"/>
      <c r="P526" s="310"/>
      <c r="Q526" s="310"/>
      <c r="R526" s="310"/>
      <c r="S526" s="310"/>
      <c r="T526" s="310"/>
      <c r="U526" s="310"/>
      <c r="V526" s="310"/>
      <c r="W526" s="310"/>
      <c r="X526" s="310"/>
      <c r="Y526" s="310"/>
      <c r="Z526" s="310"/>
      <c r="AA526" s="310"/>
      <c r="AB526" s="310"/>
      <c r="AC526" s="310"/>
      <c r="AD526" s="310"/>
      <c r="AG526" s="125">
        <f t="shared" si="54"/>
        <v>0</v>
      </c>
      <c r="AH526" s="125">
        <f t="shared" si="55"/>
        <v>0</v>
      </c>
      <c r="AI526" s="103">
        <f t="shared" si="56"/>
        <v>0</v>
      </c>
      <c r="AJ526" s="130">
        <f>IF(AJ558=AH558, 0,  IF(OR(AND(AG526=0, AH526&gt;0),AND(AG526="NS", AI526&gt;0), AND(AG526="NS", AH526=0, AI526=0)), 1, IF(OR(AND(AG526&gt;0, AH526=2), AND(AG526="NS", AH526=2), AND(AG526="NS", AI526=0, AH526&gt;0), AG526=AI526), 0, 1)))</f>
        <v>0</v>
      </c>
      <c r="AK526" s="133" t="str">
        <f>IF(AJ526=0,"",
IF(SUM(AJ520:AJ526)=1,C526,
IF(AJ547&gt;SUM(AJ520:AJ526),_xlfn.CONCAT(", ",C526),
IF(AJ547=SUM(AJ520:AJ526),_xlfn.CONCAT(" y ",C526)))))</f>
        <v/>
      </c>
      <c r="AP526" s="127">
        <f>M526</f>
        <v>0</v>
      </c>
      <c r="AQ526" s="127">
        <f>S526</f>
        <v>0</v>
      </c>
      <c r="AR526" s="127">
        <f>Y526</f>
        <v>0</v>
      </c>
      <c r="AS526" s="126">
        <f>IF(AJ558=AH558,0,
IF(OR(AND(AM520="NS",AP526&lt;&gt;"NA",OR(AP526="NS",AP526=0)),AND(AM520="NA",AP526&lt;&gt;"NS",OR(AP526="NA",AP526=0))),0,
IF(OR(AND(AM520&lt;&gt;"NS",AM520&lt;&gt;"NA",AP526&lt;&gt;"NS",AP526&lt;&gt;"NA",AP526&gt;AM520),
AND(AP526&gt;0,OR(AM520="NS",AM520="NA")),
AND(AM520&lt;&gt;"NS",AM520&lt;&gt;"NA",AM520&gt;=0,AP526="NA"),
AND(AM520&lt;&gt;"NS",AM520&lt;&gt;"NA",AM520=0,AP526="NS")),1,0)))</f>
        <v>0</v>
      </c>
      <c r="AT526" s="126">
        <f>IF(AJ558=AH558,0,
IF(OR(AND(AN520="NS",AQ526&lt;&gt;"NA",OR(AQ526="NS",AQ526=0)),AND(AN520="NA",AQ526&lt;&gt;"NS",OR(AQ526="NA",AQ526=0))),0,
IF(OR(AND(AN520&lt;&gt;"NS",AN520&lt;&gt;"NA",AQ526&lt;&gt;"NS",AQ526&lt;&gt;"NA",AQ526&gt;AN520),
AND(AQ526&gt;0,OR(AN520="NS",AN520="NA")),
AND(AN520&lt;&gt;"NS",AN520&lt;&gt;"NA",AN520&gt;=0,AQ526="NA"),
AND(AN520&lt;&gt;"NS",AN520&lt;&gt;"NA",AN520=0,AQ526="NS")),1,0)))</f>
        <v>0</v>
      </c>
      <c r="AU526" s="126">
        <f>IF(AJ558=AH558,0,
IF(OR(AND(AO520="NS",AR526&lt;&gt;"NA",OR(AR526="NS",AR526=0)),AND(AO520="NA",AR526&lt;&gt;"NS",OR(AR526="NA",AR526=0))),0,
IF(OR(AND(AO520&lt;&gt;"NS",AO520&lt;&gt;"NA",AR526&lt;&gt;"NS",AR526&lt;&gt;"NA",AR526&gt;AO520),
AND(AR526&gt;0,OR(AO520="NS",AO520="NA")),
AND(AO520&lt;&gt;"NS",AO520&lt;&gt;"NA",AO520&gt;=0,AR526="NA"),
AND(AO520&lt;&gt;"NS",AO520&lt;&gt;"NA",AO520=0,AR526="NS")),1,0)))</f>
        <v>0</v>
      </c>
      <c r="AV526" s="5">
        <f t="shared" si="60"/>
        <v>0</v>
      </c>
      <c r="AW526" s="133" t="str">
        <f>IF(AV526=0,"",
IF(SUM(AV520:AV526)=1,C526,
IF(AV547&gt;SUM(AV520:AV526),_xlfn.CONCAT(", ",C526),
IF(AV547=SUM(AV520:AV526),_xlfn.CONCAT(" y ",C526)))))</f>
        <v/>
      </c>
    </row>
    <row r="527" spans="1:49" ht="15" customHeight="1">
      <c r="A527" s="87"/>
      <c r="B527" s="26"/>
      <c r="C527" s="81" t="s">
        <v>73</v>
      </c>
      <c r="D527" s="311" t="s">
        <v>256</v>
      </c>
      <c r="E527" s="311"/>
      <c r="F527" s="311"/>
      <c r="G527" s="311"/>
      <c r="H527" s="311"/>
      <c r="I527" s="311"/>
      <c r="J527" s="311"/>
      <c r="K527" s="311"/>
      <c r="L527" s="311"/>
      <c r="M527" s="310"/>
      <c r="N527" s="310"/>
      <c r="O527" s="310"/>
      <c r="P527" s="310"/>
      <c r="Q527" s="310"/>
      <c r="R527" s="310"/>
      <c r="S527" s="310"/>
      <c r="T527" s="310"/>
      <c r="U527" s="310"/>
      <c r="V527" s="310"/>
      <c r="W527" s="310"/>
      <c r="X527" s="310"/>
      <c r="Y527" s="310"/>
      <c r="Z527" s="310"/>
      <c r="AA527" s="310"/>
      <c r="AB527" s="310"/>
      <c r="AC527" s="310"/>
      <c r="AD527" s="310"/>
      <c r="AG527" s="125">
        <f t="shared" ref="AG527:AG546" si="61">M527</f>
        <v>0</v>
      </c>
      <c r="AH527" s="125">
        <f t="shared" ref="AH527:AH546" si="62">COUNTIF(S527:AD527,"NS")</f>
        <v>0</v>
      </c>
      <c r="AI527" s="103">
        <f t="shared" si="56"/>
        <v>0</v>
      </c>
      <c r="AJ527" s="130">
        <f>IF(AJ558=AH558, 0,  IF(OR(AND(AG527=0, AH527&gt;0),AND(AG527="NS", AI527&gt;0), AND(AG527="NS", AH527=0, AI527=0)), 1, IF(OR(AND(AG527&gt;0, AH527=2), AND(AG527="NS", AH527=2), AND(AG527="NS", AI527=0, AH527&gt;0), AG527=AI527), 0, 1)))</f>
        <v>0</v>
      </c>
      <c r="AK527" s="133" t="str">
        <f>IF(AJ527=0,"",
IF(SUM(AJ520:AJ527)=1,C527,
IF(AJ547&gt;SUM(AJ520:AJ527),_xlfn.CONCAT(", ",C527),
IF(AJ547=SUM(AJ520:AJ527),_xlfn.CONCAT(" y ",C527)))))</f>
        <v/>
      </c>
      <c r="AP527" s="127">
        <f t="shared" ref="AP527:AP546" si="63">M527</f>
        <v>0</v>
      </c>
      <c r="AQ527" s="127">
        <f t="shared" ref="AQ527:AQ546" si="64">S527</f>
        <v>0</v>
      </c>
      <c r="AR527" s="127">
        <f t="shared" ref="AR527:AR546" si="65">Y527</f>
        <v>0</v>
      </c>
      <c r="AS527" s="126">
        <f>IF(AJ558=AH558,0,
IF(OR(AND(AM520="NS",AP527&lt;&gt;"NA",OR(AP527="NS",AP527=0)),AND(AM520="NA",AP527&lt;&gt;"NS",OR(AP527="NA",AP527=0))),0,
IF(OR(AND(AM520&lt;&gt;"NS",AM520&lt;&gt;"NA",AP527&lt;&gt;"NS",AP527&lt;&gt;"NA",AP527&gt;AM520),
AND(AP527&gt;0,OR(AM520="NS",AM520="NA")),
AND(AM520&lt;&gt;"NS",AM520&lt;&gt;"NA",AM520&gt;=0,AP527="NA"),
AND(AM520&lt;&gt;"NS",AM520&lt;&gt;"NA",AM520=0,AP527="NS")),1,0)))</f>
        <v>0</v>
      </c>
      <c r="AT527" s="126">
        <f>IF(AJ558=AH558,0,
IF(OR(AND(AN520="NS",AQ527&lt;&gt;"NA",OR(AQ527="NS",AQ527=0)),AND(AN520="NA",AQ527&lt;&gt;"NS",OR(AQ527="NA",AQ527=0))),0,
IF(OR(AND(AN520&lt;&gt;"NS",AN520&lt;&gt;"NA",AQ527&lt;&gt;"NS",AQ527&lt;&gt;"NA",AQ527&gt;AN520),
AND(AQ527&gt;0,OR(AN520="NS",AN520="NA")),
AND(AN520&lt;&gt;"NS",AN520&lt;&gt;"NA",AN520&gt;=0,AQ527="NA"),
AND(AN520&lt;&gt;"NS",AN520&lt;&gt;"NA",AN520=0,AQ527="NS")),1,0)))</f>
        <v>0</v>
      </c>
      <c r="AU527" s="126">
        <f>IF(AJ558=AH558,0,
IF(OR(AND(AO520="NS",AR527&lt;&gt;"NA",OR(AR527="NS",AR527=0)),AND(AO520="NA",AR527&lt;&gt;"NS",OR(AR527="NA",AR527=0))),0,
IF(OR(AND(AO520&lt;&gt;"NS",AO520&lt;&gt;"NA",AR527&lt;&gt;"NS",AR527&lt;&gt;"NA",AR527&gt;AO520),
AND(AR527&gt;0,OR(AO520="NS",AO520="NA")),
AND(AO520&lt;&gt;"NS",AO520&lt;&gt;"NA",AO520&gt;=0,AR527="NA"),
AND(AO520&lt;&gt;"NS",AO520&lt;&gt;"NA",AO520=0,AR527="NS")),1,0)))</f>
        <v>0</v>
      </c>
      <c r="AV527" s="5">
        <f t="shared" si="60"/>
        <v>0</v>
      </c>
      <c r="AW527" s="133" t="str">
        <f>IF(AV527=0,"",
IF(SUM(AV520:AV527)=1,C527,
IF(AV547&gt;SUM(AV520:AV527),_xlfn.CONCAT(", ",C527),
IF(AV547=SUM(AV520:AV527),_xlfn.CONCAT(" y ",C527)))))</f>
        <v/>
      </c>
    </row>
    <row r="528" spans="1:49" ht="15" customHeight="1">
      <c r="A528" s="87"/>
      <c r="B528" s="26"/>
      <c r="C528" s="81" t="s">
        <v>74</v>
      </c>
      <c r="D528" s="311" t="s">
        <v>257</v>
      </c>
      <c r="E528" s="311"/>
      <c r="F528" s="311"/>
      <c r="G528" s="311"/>
      <c r="H528" s="311"/>
      <c r="I528" s="311"/>
      <c r="J528" s="311"/>
      <c r="K528" s="311"/>
      <c r="L528" s="311"/>
      <c r="M528" s="310"/>
      <c r="N528" s="310"/>
      <c r="O528" s="310"/>
      <c r="P528" s="310"/>
      <c r="Q528" s="310"/>
      <c r="R528" s="310"/>
      <c r="S528" s="310"/>
      <c r="T528" s="310"/>
      <c r="U528" s="310"/>
      <c r="V528" s="310"/>
      <c r="W528" s="310"/>
      <c r="X528" s="310"/>
      <c r="Y528" s="310"/>
      <c r="Z528" s="310"/>
      <c r="AA528" s="310"/>
      <c r="AB528" s="310"/>
      <c r="AC528" s="310"/>
      <c r="AD528" s="310"/>
      <c r="AG528" s="125">
        <f t="shared" si="61"/>
        <v>0</v>
      </c>
      <c r="AH528" s="125">
        <f t="shared" si="62"/>
        <v>0</v>
      </c>
      <c r="AI528" s="103">
        <f t="shared" si="56"/>
        <v>0</v>
      </c>
      <c r="AJ528" s="130">
        <f>IF(AJ558=AH558, 0,  IF(OR(AND(AG528=0, AH528&gt;0),AND(AG528="NS", AI528&gt;0), AND(AG528="NS", AH528=0, AI528=0)), 1, IF(OR(AND(AG528&gt;0, AH528=2), AND(AG528="NS", AH528=2), AND(AG528="NS", AI528=0, AH528&gt;0), AG528=AI528), 0, 1)))</f>
        <v>0</v>
      </c>
      <c r="AK528" s="133" t="str">
        <f>IF(AJ528=0,"",
IF(SUM(AJ520:AJ528)=1,C528,
IF(AJ547&gt;SUM(AJ520:AJ528),_xlfn.CONCAT(", ",C528),
IF(AJ547=SUM(AJ520:AJ528),_xlfn.CONCAT(" y ",C528)))))</f>
        <v/>
      </c>
      <c r="AP528" s="127">
        <f t="shared" si="63"/>
        <v>0</v>
      </c>
      <c r="AQ528" s="127">
        <f t="shared" si="64"/>
        <v>0</v>
      </c>
      <c r="AR528" s="127">
        <f t="shared" si="65"/>
        <v>0</v>
      </c>
      <c r="AS528" s="126">
        <f>IF(AJ558=AH558,0,
IF(OR(AND(AM520="NS",AP528&lt;&gt;"NA",OR(AP528="NS",AP528=0)),AND(AM520="NA",AP528&lt;&gt;"NS",OR(AP528="NA",AP528=0))),0,
IF(OR(AND(AM520&lt;&gt;"NS",AM520&lt;&gt;"NA",AP528&lt;&gt;"NS",AP528&lt;&gt;"NA",AP528&gt;AM520),
AND(AP528&gt;0,OR(AM520="NS",AM520="NA")),
AND(AM520&lt;&gt;"NS",AM520&lt;&gt;"NA",AM520&gt;=0,AP528="NA"),
AND(AM520&lt;&gt;"NS",AM520&lt;&gt;"NA",AM520=0,AP528="NS")),1,0)))</f>
        <v>0</v>
      </c>
      <c r="AT528" s="126">
        <f>IF(AJ558=AH558,0,
IF(OR(AND(AN520="NS",AQ528&lt;&gt;"NA",OR(AQ528="NS",AQ528=0)),AND(AN520="NA",AQ528&lt;&gt;"NS",OR(AQ528="NA",AQ528=0))),0,
IF(OR(AND(AN520&lt;&gt;"NS",AN520&lt;&gt;"NA",AQ528&lt;&gt;"NS",AQ528&lt;&gt;"NA",AQ528&gt;AN520),
AND(AQ528&gt;0,OR(AN520="NS",AN520="NA")),
AND(AN520&lt;&gt;"NS",AN520&lt;&gt;"NA",AN520&gt;=0,AQ528="NA"),
AND(AN520&lt;&gt;"NS",AN520&lt;&gt;"NA",AN520=0,AQ528="NS")),1,0)))</f>
        <v>0</v>
      </c>
      <c r="AU528" s="126">
        <f>IF(AJ558=AH558,0,
IF(OR(AND(AO520="NS",AR528&lt;&gt;"NA",OR(AR528="NS",AR528=0)),AND(AO520="NA",AR528&lt;&gt;"NS",OR(AR528="NA",AR528=0))),0,
IF(OR(AND(AO520&lt;&gt;"NS",AO520&lt;&gt;"NA",AR528&lt;&gt;"NS",AR528&lt;&gt;"NA",AR528&gt;AO520),
AND(AR528&gt;0,OR(AO520="NS",AO520="NA")),
AND(AO520&lt;&gt;"NS",AO520&lt;&gt;"NA",AO520&gt;=0,AR528="NA"),
AND(AO520&lt;&gt;"NS",AO520&lt;&gt;"NA",AO520=0,AR528="NS")),1,0)))</f>
        <v>0</v>
      </c>
      <c r="AV528" s="5">
        <f t="shared" si="60"/>
        <v>0</v>
      </c>
      <c r="AW528" s="133" t="str">
        <f>IF(AV528=0,"",
IF(SUM(AV520:AV528)=1,C528,
IF(AV547&gt;SUM(AV520:AV528),_xlfn.CONCAT(", ",C528),
IF(AV547=SUM(AV520:AV528),_xlfn.CONCAT(" y ",C528)))))</f>
        <v/>
      </c>
    </row>
    <row r="529" spans="1:56" ht="15" customHeight="1">
      <c r="A529" s="87"/>
      <c r="B529" s="26"/>
      <c r="C529" s="81" t="s">
        <v>75</v>
      </c>
      <c r="D529" s="311" t="s">
        <v>258</v>
      </c>
      <c r="E529" s="311"/>
      <c r="F529" s="311"/>
      <c r="G529" s="311"/>
      <c r="H529" s="311"/>
      <c r="I529" s="311"/>
      <c r="J529" s="311"/>
      <c r="K529" s="311"/>
      <c r="L529" s="311"/>
      <c r="M529" s="310"/>
      <c r="N529" s="310"/>
      <c r="O529" s="310"/>
      <c r="P529" s="310"/>
      <c r="Q529" s="310"/>
      <c r="R529" s="310"/>
      <c r="S529" s="310"/>
      <c r="T529" s="310"/>
      <c r="U529" s="310"/>
      <c r="V529" s="310"/>
      <c r="W529" s="310"/>
      <c r="X529" s="310"/>
      <c r="Y529" s="310"/>
      <c r="Z529" s="310"/>
      <c r="AA529" s="310"/>
      <c r="AB529" s="310"/>
      <c r="AC529" s="310"/>
      <c r="AD529" s="310"/>
      <c r="AG529" s="125">
        <f t="shared" si="61"/>
        <v>0</v>
      </c>
      <c r="AH529" s="125">
        <f t="shared" si="62"/>
        <v>0</v>
      </c>
      <c r="AI529" s="103">
        <f t="shared" si="56"/>
        <v>0</v>
      </c>
      <c r="AJ529" s="130">
        <f>IF(AJ558=AH558, 0,  IF(OR(AND(AG529=0, AH529&gt;0),AND(AG529="NS", AI529&gt;0), AND(AG529="NS", AH529=0, AI529=0)), 1, IF(OR(AND(AG529&gt;0, AH529=2), AND(AG529="NS", AH529=2), AND(AG529="NS", AI529=0, AH529&gt;0), AG529=AI529), 0, 1)))</f>
        <v>0</v>
      </c>
      <c r="AK529" s="133" t="str">
        <f>IF(AJ529=0,"",
IF(SUM(AJ520:AJ529)=1,C529,
IF(AJ547&gt;SUM(AJ520:AJ529),_xlfn.CONCAT(", ",C529),
IF(AJ547=SUM(AJ520:AJ529),_xlfn.CONCAT(" y ",C529)))))</f>
        <v/>
      </c>
      <c r="AP529" s="127">
        <f t="shared" si="63"/>
        <v>0</v>
      </c>
      <c r="AQ529" s="127">
        <f t="shared" si="64"/>
        <v>0</v>
      </c>
      <c r="AR529" s="127">
        <f t="shared" si="65"/>
        <v>0</v>
      </c>
      <c r="AS529" s="126">
        <f>IF(AJ558=AH558,0,
IF(OR(AND(AM520="NS",AP529&lt;&gt;"NA",OR(AP529="NS",AP529=0)),AND(AM520="NA",AP529&lt;&gt;"NS",OR(AP529="NA",AP529=0))),0,
IF(OR(AND(AM520&lt;&gt;"NS",AM520&lt;&gt;"NA",AP529&lt;&gt;"NS",AP529&lt;&gt;"NA",AP529&gt;AM520),
AND(AP529&gt;0,OR(AM520="NS",AM520="NA")),
AND(AM520&lt;&gt;"NS",AM520&lt;&gt;"NA",AM520&gt;=0,AP529="NA"),
AND(AM520&lt;&gt;"NS",AM520&lt;&gt;"NA",AM520=0,AP529="NS")),1,0)))</f>
        <v>0</v>
      </c>
      <c r="AT529" s="126">
        <f>IF(AJ558=AH558,0,
IF(OR(AND(AN520="NS",AQ529&lt;&gt;"NA",OR(AQ529="NS",AQ529=0)),AND(AN520="NA",AQ529&lt;&gt;"NS",OR(AQ529="NA",AQ529=0))),0,
IF(OR(AND(AN520&lt;&gt;"NS",AN520&lt;&gt;"NA",AQ529&lt;&gt;"NS",AQ529&lt;&gt;"NA",AQ529&gt;AN520),
AND(AQ529&gt;0,OR(AN520="NS",AN520="NA")),
AND(AN520&lt;&gt;"NS",AN520&lt;&gt;"NA",AN520&gt;=0,AQ529="NA"),
AND(AN520&lt;&gt;"NS",AN520&lt;&gt;"NA",AN520=0,AQ529="NS")),1,0)))</f>
        <v>0</v>
      </c>
      <c r="AU529" s="126">
        <f>IF(AJ558=AH558,0,
IF(OR(AND(AO520="NS",AR529&lt;&gt;"NA",OR(AR529="NS",AR529=0)),AND(AO520="NA",AR529&lt;&gt;"NS",OR(AR529="NA",AR529=0))),0,
IF(OR(AND(AO520&lt;&gt;"NS",AO520&lt;&gt;"NA",AR529&lt;&gt;"NS",AR529&lt;&gt;"NA",AR529&gt;AO520),
AND(AR529&gt;0,OR(AO520="NS",AO520="NA")),
AND(AO520&lt;&gt;"NS",AO520&lt;&gt;"NA",AO520&gt;=0,AR529="NA"),
AND(AO520&lt;&gt;"NS",AO520&lt;&gt;"NA",AO520=0,AR529="NS")),1,0)))</f>
        <v>0</v>
      </c>
      <c r="AV529" s="5">
        <f t="shared" si="60"/>
        <v>0</v>
      </c>
      <c r="AW529" s="133" t="str">
        <f>IF(AV529=0,"",
IF(SUM(AV520:AV529)=1,C529,
IF(AV547&gt;SUM(AV520:AV529),_xlfn.CONCAT(", ",C529),
IF(AV547=SUM(AV520:AV529),_xlfn.CONCAT(" y ",C529)))))</f>
        <v/>
      </c>
    </row>
    <row r="530" spans="1:56" ht="24" customHeight="1">
      <c r="A530" s="87"/>
      <c r="B530" s="26"/>
      <c r="C530" s="81" t="s">
        <v>76</v>
      </c>
      <c r="D530" s="311" t="s">
        <v>259</v>
      </c>
      <c r="E530" s="311"/>
      <c r="F530" s="311"/>
      <c r="G530" s="311"/>
      <c r="H530" s="311"/>
      <c r="I530" s="311"/>
      <c r="J530" s="311"/>
      <c r="K530" s="311"/>
      <c r="L530" s="311"/>
      <c r="M530" s="310"/>
      <c r="N530" s="310"/>
      <c r="O530" s="310"/>
      <c r="P530" s="310"/>
      <c r="Q530" s="310"/>
      <c r="R530" s="310"/>
      <c r="S530" s="310"/>
      <c r="T530" s="310"/>
      <c r="U530" s="310"/>
      <c r="V530" s="310"/>
      <c r="W530" s="310"/>
      <c r="X530" s="310"/>
      <c r="Y530" s="310"/>
      <c r="Z530" s="310"/>
      <c r="AA530" s="310"/>
      <c r="AB530" s="310"/>
      <c r="AC530" s="310"/>
      <c r="AD530" s="310"/>
      <c r="AG530" s="125">
        <f t="shared" si="61"/>
        <v>0</v>
      </c>
      <c r="AH530" s="125">
        <f t="shared" si="62"/>
        <v>0</v>
      </c>
      <c r="AI530" s="103">
        <f t="shared" si="56"/>
        <v>0</v>
      </c>
      <c r="AJ530" s="130">
        <f>IF(AJ558=AH558, 0,  IF(OR(AND(AG530=0, AH530&gt;0),AND(AG530="NS", AI530&gt;0), AND(AG530="NS", AH530=0, AI530=0)), 1, IF(OR(AND(AG530&gt;0, AH530=2), AND(AG530="NS", AH530=2), AND(AG530="NS", AI530=0, AH530&gt;0), AG530=AI530), 0, 1)))</f>
        <v>0</v>
      </c>
      <c r="AK530" s="133" t="str">
        <f>IF(AJ530=0,"",
IF(SUM(AJ520:AJ530)=1,C530,
IF(AJ547&gt;SUM(AJ520:AJ530),_xlfn.CONCAT(", ",C530),
IF(AJ547=SUM(AJ520:AJ530),_xlfn.CONCAT(" y ",C530)))))</f>
        <v/>
      </c>
      <c r="AP530" s="127">
        <f t="shared" si="63"/>
        <v>0</v>
      </c>
      <c r="AQ530" s="127">
        <f t="shared" si="64"/>
        <v>0</v>
      </c>
      <c r="AR530" s="127">
        <f t="shared" si="65"/>
        <v>0</v>
      </c>
      <c r="AS530" s="126">
        <f>IF(AJ558=AH558,0,
IF(OR(AND(AM520="NS",AP530&lt;&gt;"NA",OR(AP530="NS",AP530=0)),AND(AM520="NA",AP530&lt;&gt;"NS",OR(AP530="NA",AP530=0))),0,
IF(OR(AND(AM520&lt;&gt;"NS",AM520&lt;&gt;"NA",AP530&lt;&gt;"NS",AP530&lt;&gt;"NA",AP530&gt;AM520),
AND(AP530&gt;0,OR(AM520="NS",AM520="NA")),
AND(AM520&lt;&gt;"NS",AM520&lt;&gt;"NA",AM520&gt;=0,AP530="NA"),
AND(AM520&lt;&gt;"NS",AM520&lt;&gt;"NA",AM520=0,AP530="NS")),1,0)))</f>
        <v>0</v>
      </c>
      <c r="AT530" s="126">
        <f>IF(AJ558=AH558,0,
IF(OR(AND(AN520="NS",AQ530&lt;&gt;"NA",OR(AQ530="NS",AQ530=0)),AND(AN520="NA",AQ530&lt;&gt;"NS",OR(AQ530="NA",AQ530=0))),0,
IF(OR(AND(AN520&lt;&gt;"NS",AN520&lt;&gt;"NA",AQ530&lt;&gt;"NS",AQ530&lt;&gt;"NA",AQ530&gt;AN520),
AND(AQ530&gt;0,OR(AN520="NS",AN520="NA")),
AND(AN520&lt;&gt;"NS",AN520&lt;&gt;"NA",AN520&gt;=0,AQ530="NA"),
AND(AN520&lt;&gt;"NS",AN520&lt;&gt;"NA",AN520=0,AQ530="NS")),1,0)))</f>
        <v>0</v>
      </c>
      <c r="AU530" s="126">
        <f>IF(AJ558=AH558,0,
IF(OR(AND(AO520="NS",AR530&lt;&gt;"NA",OR(AR530="NS",AR530=0)),AND(AO520="NA",AR530&lt;&gt;"NS",OR(AR530="NA",AR530=0))),0,
IF(OR(AND(AO520&lt;&gt;"NS",AO520&lt;&gt;"NA",AR530&lt;&gt;"NS",AR530&lt;&gt;"NA",AR530&gt;AO520),
AND(AR530&gt;0,OR(AO520="NS",AO520="NA")),
AND(AO520&lt;&gt;"NS",AO520&lt;&gt;"NA",AO520&gt;=0,AR530="NA"),
AND(AO520&lt;&gt;"NS",AO520&lt;&gt;"NA",AO520=0,AR530="NS")),1,0)))</f>
        <v>0</v>
      </c>
      <c r="AV530" s="5">
        <f t="shared" si="60"/>
        <v>0</v>
      </c>
      <c r="AW530" s="133" t="str">
        <f>IF(AV530=0,"",
IF(SUM(AV520:AV530)=1,C530,
IF(AV547&gt;SUM(AV520:AV530),_xlfn.CONCAT(", ",C530),
IF(AV547=SUM(AV520:AV530),_xlfn.CONCAT(" y ",C530)))))</f>
        <v/>
      </c>
    </row>
    <row r="531" spans="1:56" ht="24" customHeight="1">
      <c r="A531" s="87"/>
      <c r="B531" s="26"/>
      <c r="C531" s="81" t="s">
        <v>77</v>
      </c>
      <c r="D531" s="311" t="s">
        <v>260</v>
      </c>
      <c r="E531" s="311"/>
      <c r="F531" s="311"/>
      <c r="G531" s="311"/>
      <c r="H531" s="311"/>
      <c r="I531" s="311"/>
      <c r="J531" s="311"/>
      <c r="K531" s="311"/>
      <c r="L531" s="311"/>
      <c r="M531" s="310"/>
      <c r="N531" s="310"/>
      <c r="O531" s="310"/>
      <c r="P531" s="310"/>
      <c r="Q531" s="310"/>
      <c r="R531" s="310"/>
      <c r="S531" s="310"/>
      <c r="T531" s="310"/>
      <c r="U531" s="310"/>
      <c r="V531" s="310"/>
      <c r="W531" s="310"/>
      <c r="X531" s="310"/>
      <c r="Y531" s="310"/>
      <c r="Z531" s="310"/>
      <c r="AA531" s="310"/>
      <c r="AB531" s="310"/>
      <c r="AC531" s="310"/>
      <c r="AD531" s="310"/>
      <c r="AG531" s="125">
        <f t="shared" si="61"/>
        <v>0</v>
      </c>
      <c r="AH531" s="125">
        <f t="shared" si="62"/>
        <v>0</v>
      </c>
      <c r="AI531" s="103">
        <f t="shared" si="56"/>
        <v>0</v>
      </c>
      <c r="AJ531" s="130">
        <f>IF(AJ558=AH558, 0,  IF(OR(AND(AG531=0, AH531&gt;0),AND(AG531="NS", AI531&gt;0), AND(AG531="NS", AH531=0, AI531=0)), 1, IF(OR(AND(AG531&gt;0, AH531=2), AND(AG531="NS", AH531=2), AND(AG531="NS", AI531=0, AH531&gt;0), AG531=AI531), 0, 1)))</f>
        <v>0</v>
      </c>
      <c r="AK531" s="133" t="str">
        <f>IF(AJ531=0,"",
IF(SUM(AJ520:AJ531)=1,C531,
IF(AJ547&gt;SUM(AJ520:AJ531),_xlfn.CONCAT(", ",C531),
IF(AJ547=SUM(AJ520:AJ531),_xlfn.CONCAT(" y ",C531)))))</f>
        <v/>
      </c>
      <c r="AP531" s="127">
        <f t="shared" si="63"/>
        <v>0</v>
      </c>
      <c r="AQ531" s="127">
        <f t="shared" si="64"/>
        <v>0</v>
      </c>
      <c r="AR531" s="127">
        <f t="shared" si="65"/>
        <v>0</v>
      </c>
      <c r="AS531" s="126">
        <f>IF(AJ558=AH558,0,
IF(OR(AND(AM520="NS",AP531&lt;&gt;"NA",OR(AP531="NS",AP531=0)),AND(AM520="NA",AP531&lt;&gt;"NS",OR(AP531="NA",AP531=0))),0,
IF(OR(AND(AM520&lt;&gt;"NS",AM520&lt;&gt;"NA",AP531&lt;&gt;"NS",AP531&lt;&gt;"NA",AP531&gt;AM520),
AND(AP531&gt;0,OR(AM520="NS",AM520="NA")),
AND(AM520&lt;&gt;"NS",AM520&lt;&gt;"NA",AM520&gt;=0,AP531="NA"),
AND(AM520&lt;&gt;"NS",AM520&lt;&gt;"NA",AM520=0,AP531="NS")),1,0)))</f>
        <v>0</v>
      </c>
      <c r="AT531" s="126">
        <f>IF(AJ558=AH558,0,
IF(OR(AND(AN520="NS",AQ531&lt;&gt;"NA",OR(AQ531="NS",AQ531=0)),AND(AN520="NA",AQ531&lt;&gt;"NS",OR(AQ531="NA",AQ531=0))),0,
IF(OR(AND(AN520&lt;&gt;"NS",AN520&lt;&gt;"NA",AQ531&lt;&gt;"NS",AQ531&lt;&gt;"NA",AQ531&gt;AN520),
AND(AQ531&gt;0,OR(AN520="NS",AN520="NA")),
AND(AN520&lt;&gt;"NS",AN520&lt;&gt;"NA",AN520&gt;=0,AQ531="NA"),
AND(AN520&lt;&gt;"NS",AN520&lt;&gt;"NA",AN520=0,AQ531="NS")),1,0)))</f>
        <v>0</v>
      </c>
      <c r="AU531" s="126">
        <f>IF(AJ558=AH558,0,
IF(OR(AND(AO520="NS",AR531&lt;&gt;"NA",OR(AR531="NS",AR531=0)),AND(AO520="NA",AR531&lt;&gt;"NS",OR(AR531="NA",AR531=0))),0,
IF(OR(AND(AO520&lt;&gt;"NS",AO520&lt;&gt;"NA",AR531&lt;&gt;"NS",AR531&lt;&gt;"NA",AR531&gt;AO520),
AND(AR531&gt;0,OR(AO520="NS",AO520="NA")),
AND(AO520&lt;&gt;"NS",AO520&lt;&gt;"NA",AO520&gt;=0,AR531="NA"),
AND(AO520&lt;&gt;"NS",AO520&lt;&gt;"NA",AO520=0,AR531="NS")),1,0)))</f>
        <v>0</v>
      </c>
      <c r="AV531" s="5">
        <f t="shared" si="60"/>
        <v>0</v>
      </c>
      <c r="AW531" s="133" t="str">
        <f>IF(AV531=0,"",
IF(SUM(AV520:AV531)=1,C531,
IF(AV547&gt;SUM(AV520:AV531),_xlfn.CONCAT(", ",C531),
IF(AV547=SUM(AV520:AV531),_xlfn.CONCAT(" y ",C531)))))</f>
        <v/>
      </c>
    </row>
    <row r="532" spans="1:56" ht="15" customHeight="1">
      <c r="A532" s="87"/>
      <c r="B532" s="26"/>
      <c r="C532" s="81" t="s">
        <v>78</v>
      </c>
      <c r="D532" s="311" t="s">
        <v>261</v>
      </c>
      <c r="E532" s="311"/>
      <c r="F532" s="311"/>
      <c r="G532" s="311"/>
      <c r="H532" s="311"/>
      <c r="I532" s="311"/>
      <c r="J532" s="311"/>
      <c r="K532" s="311"/>
      <c r="L532" s="311"/>
      <c r="M532" s="310"/>
      <c r="N532" s="310"/>
      <c r="O532" s="310"/>
      <c r="P532" s="310"/>
      <c r="Q532" s="310"/>
      <c r="R532" s="310"/>
      <c r="S532" s="310"/>
      <c r="T532" s="310"/>
      <c r="U532" s="310"/>
      <c r="V532" s="310"/>
      <c r="W532" s="310"/>
      <c r="X532" s="310"/>
      <c r="Y532" s="310"/>
      <c r="Z532" s="310"/>
      <c r="AA532" s="310"/>
      <c r="AB532" s="310"/>
      <c r="AC532" s="310"/>
      <c r="AD532" s="310"/>
      <c r="AG532" s="125">
        <f t="shared" si="61"/>
        <v>0</v>
      </c>
      <c r="AH532" s="125">
        <f t="shared" si="62"/>
        <v>0</v>
      </c>
      <c r="AI532" s="103">
        <f t="shared" si="56"/>
        <v>0</v>
      </c>
      <c r="AJ532" s="130">
        <f>IF(AJ558=AH558, 0,  IF(OR(AND(AG532=0, AH532&gt;0),AND(AG532="NS", AI532&gt;0), AND(AG532="NS", AH532=0, AI532=0)), 1, IF(OR(AND(AG532&gt;0, AH532=2), AND(AG532="NS", AH532=2), AND(AG532="NS", AI532=0, AH532&gt;0), AG532=AI532), 0, 1)))</f>
        <v>0</v>
      </c>
      <c r="AK532" s="133" t="str">
        <f>IF(AJ532=0,"",
IF(SUM(AJ520:AJ532)=1,C532,
IF(AJ547&gt;SUM(AJ520:AJ532),_xlfn.CONCAT(", ",C532),
IF(AJ547=SUM(AJ520:AJ532),_xlfn.CONCAT(" y ",C532)))))</f>
        <v/>
      </c>
      <c r="AP532" s="127">
        <f t="shared" si="63"/>
        <v>0</v>
      </c>
      <c r="AQ532" s="127">
        <f t="shared" si="64"/>
        <v>0</v>
      </c>
      <c r="AR532" s="127">
        <f t="shared" si="65"/>
        <v>0</v>
      </c>
      <c r="AS532" s="126">
        <f>IF(AJ558=AH558,0,
IF(OR(AND(AM520="NS",AP532&lt;&gt;"NA",OR(AP532="NS",AP532=0)),AND(AM520="NA",AP532&lt;&gt;"NS",OR(AP532="NA",AP532=0))),0,
IF(OR(AND(AM520&lt;&gt;"NS",AM520&lt;&gt;"NA",AP532&lt;&gt;"NS",AP532&lt;&gt;"NA",AP532&gt;AM520),
AND(AP532&gt;0,OR(AM520="NS",AM520="NA")),
AND(AM520&lt;&gt;"NS",AM520&lt;&gt;"NA",AM520&gt;=0,AP532="NA"),
AND(AM520&lt;&gt;"NS",AM520&lt;&gt;"NA",AM520=0,AP532="NS")),1,0)))</f>
        <v>0</v>
      </c>
      <c r="AT532" s="126">
        <f>IF(AJ558=AH558,0,
IF(OR(AND(AN520="NS",AQ532&lt;&gt;"NA",OR(AQ532="NS",AQ532=0)),AND(AN520="NA",AQ532&lt;&gt;"NS",OR(AQ532="NA",AQ532=0))),0,
IF(OR(AND(AN520&lt;&gt;"NS",AN520&lt;&gt;"NA",AQ532&lt;&gt;"NS",AQ532&lt;&gt;"NA",AQ532&gt;AN520),
AND(AQ532&gt;0,OR(AN520="NS",AN520="NA")),
AND(AN520&lt;&gt;"NS",AN520&lt;&gt;"NA",AN520&gt;=0,AQ532="NA"),
AND(AN520&lt;&gt;"NS",AN520&lt;&gt;"NA",AN520=0,AQ532="NS")),1,0)))</f>
        <v>0</v>
      </c>
      <c r="AU532" s="126">
        <f>IF(AJ558=AH558,0,
IF(OR(AND(AO520="NS",AR532&lt;&gt;"NA",OR(AR532="NS",AR532=0)),AND(AO520="NA",AR532&lt;&gt;"NS",OR(AR532="NA",AR532=0))),0,
IF(OR(AND(AO520&lt;&gt;"NS",AO520&lt;&gt;"NA",AR532&lt;&gt;"NS",AR532&lt;&gt;"NA",AR532&gt;AO520),
AND(AR532&gt;0,OR(AO520="NS",AO520="NA")),
AND(AO520&lt;&gt;"NS",AO520&lt;&gt;"NA",AO520&gt;=0,AR532="NA"),
AND(AO520&lt;&gt;"NS",AO520&lt;&gt;"NA",AO520=0,AR532="NS")),1,0)))</f>
        <v>0</v>
      </c>
      <c r="AV532" s="5">
        <f t="shared" si="60"/>
        <v>0</v>
      </c>
      <c r="AW532" s="133" t="str">
        <f>IF(AV532=0,"",
IF(SUM(AV520:AV532)=1,C532,
IF(AV547&gt;SUM(AV520:AV532),_xlfn.CONCAT(", ",C532),
IF(AV547=SUM(AV520:AV532),_xlfn.CONCAT(" y ",C532)))))</f>
        <v/>
      </c>
    </row>
    <row r="533" spans="1:56" ht="15" customHeight="1">
      <c r="A533" s="87"/>
      <c r="B533" s="26"/>
      <c r="C533" s="81" t="s">
        <v>79</v>
      </c>
      <c r="D533" s="311" t="s">
        <v>262</v>
      </c>
      <c r="E533" s="311"/>
      <c r="F533" s="311"/>
      <c r="G533" s="311"/>
      <c r="H533" s="311"/>
      <c r="I533" s="311"/>
      <c r="J533" s="311"/>
      <c r="K533" s="311"/>
      <c r="L533" s="311"/>
      <c r="M533" s="310"/>
      <c r="N533" s="310"/>
      <c r="O533" s="310"/>
      <c r="P533" s="310"/>
      <c r="Q533" s="310"/>
      <c r="R533" s="310"/>
      <c r="S533" s="399"/>
      <c r="T533" s="399"/>
      <c r="U533" s="399"/>
      <c r="V533" s="399"/>
      <c r="W533" s="399"/>
      <c r="X533" s="399"/>
      <c r="Y533" s="310"/>
      <c r="Z533" s="310"/>
      <c r="AA533" s="310"/>
      <c r="AB533" s="310"/>
      <c r="AC533" s="310"/>
      <c r="AD533" s="310"/>
      <c r="AG533" s="125">
        <f t="shared" si="61"/>
        <v>0</v>
      </c>
      <c r="AH533" s="125"/>
      <c r="AI533" s="103"/>
      <c r="AJ533" s="130">
        <f>IF(M533=Y533,0,1)</f>
        <v>0</v>
      </c>
      <c r="AK533" s="133" t="str">
        <f>IF(AJ533=0,"",
IF(SUM(AJ520:AJ533)=1,C533,
IF(AJ547&gt;SUM(AJ520:AJ533),_xlfn.CONCAT(", ",C533),
IF(AJ547=SUM(AJ520:AJ533),_xlfn.CONCAT(" y ",C533)))))</f>
        <v/>
      </c>
      <c r="AP533" s="127">
        <f t="shared" si="63"/>
        <v>0</v>
      </c>
      <c r="AQ533" s="127">
        <f t="shared" si="64"/>
        <v>0</v>
      </c>
      <c r="AR533" s="127">
        <f t="shared" si="65"/>
        <v>0</v>
      </c>
      <c r="AS533" s="126">
        <f>IF(AJ558=AH558,0,
IF(OR(AND(AM520="NS",AP533&lt;&gt;"NA",OR(AP533="NS",AP533=0)),AND(AM520="NA",AP533&lt;&gt;"NS",OR(AP533="NA",AP533=0))),0,
IF(OR(AND(AM520&lt;&gt;"NS",AM520&lt;&gt;"NA",AP533&lt;&gt;"NS",AP533&lt;&gt;"NA",AP533&gt;AM520),
AND(AP533&gt;0,OR(AM520="NS",AM520="NA")),
AND(AM520&lt;&gt;"NS",AM520&lt;&gt;"NA",AM520&gt;=0,AP533="NA"),
AND(AM520&lt;&gt;"NS",AM520&lt;&gt;"NA",AM520=0,AP533="NS")),1,0)))</f>
        <v>0</v>
      </c>
      <c r="AT533" s="134"/>
      <c r="AU533" s="126">
        <f>IF(AJ558=AH558,0,
IF(OR(AND(AO520="NS",AR533&lt;&gt;"NA",OR(AR533="NS",AR533=0)),AND(AO520="NA",AR533&lt;&gt;"NS",OR(AR533="NA",AR533=0))),0,
IF(OR(AND(AO520&lt;&gt;"NS",AO520&lt;&gt;"NA",AR533&lt;&gt;"NS",AR533&lt;&gt;"NA",AR533&gt;AO520),
AND(AR533&gt;0,OR(AO520="NS",AO520="NA")),
AND(AO520&lt;&gt;"NS",AO520&lt;&gt;"NA",AO520&gt;=0,AR533="NA"),
AND(AO520&lt;&gt;"NS",AO520&lt;&gt;"NA",AO520=0,AR533="NS")),1,0)))</f>
        <v>0</v>
      </c>
      <c r="AV533" s="5">
        <f t="shared" si="60"/>
        <v>0</v>
      </c>
      <c r="AW533" s="133" t="str">
        <f>IF(AV533=0,"",
IF(SUM(AV520:AV533)=1,C533,
IF(AV547&gt;SUM(AV520:AV533),_xlfn.CONCAT(", ",C533),
IF(AV547=SUM(AV520:AV533),_xlfn.CONCAT(" y ",C533)))))</f>
        <v/>
      </c>
    </row>
    <row r="534" spans="1:56" ht="24" customHeight="1">
      <c r="A534" s="87"/>
      <c r="B534" s="26"/>
      <c r="C534" s="81" t="s">
        <v>80</v>
      </c>
      <c r="D534" s="311" t="s">
        <v>263</v>
      </c>
      <c r="E534" s="311"/>
      <c r="F534" s="311"/>
      <c r="G534" s="311"/>
      <c r="H534" s="311"/>
      <c r="I534" s="311"/>
      <c r="J534" s="311"/>
      <c r="K534" s="311"/>
      <c r="L534" s="311"/>
      <c r="M534" s="310"/>
      <c r="N534" s="310"/>
      <c r="O534" s="310"/>
      <c r="P534" s="310"/>
      <c r="Q534" s="310"/>
      <c r="R534" s="310"/>
      <c r="S534" s="310"/>
      <c r="T534" s="310"/>
      <c r="U534" s="310"/>
      <c r="V534" s="310"/>
      <c r="W534" s="310"/>
      <c r="X534" s="310"/>
      <c r="Y534" s="310"/>
      <c r="Z534" s="310"/>
      <c r="AA534" s="310"/>
      <c r="AB534" s="310"/>
      <c r="AC534" s="310"/>
      <c r="AD534" s="310"/>
      <c r="AG534" s="125">
        <f t="shared" si="61"/>
        <v>0</v>
      </c>
      <c r="AH534" s="125">
        <f t="shared" si="62"/>
        <v>0</v>
      </c>
      <c r="AI534" s="103">
        <f t="shared" si="56"/>
        <v>0</v>
      </c>
      <c r="AJ534" s="130">
        <f>IF(AJ558=AH558, 0,  IF(OR(AND(AG534=0, AH534&gt;0),AND(AG534="NS", AI534&gt;0), AND(AG534="NS", AH534=0, AI534=0)), 1, IF(OR(AND(AG534&gt;0, AH534=2), AND(AG534="NS", AH534=2), AND(AG534="NS", AI534=0, AH534&gt;0), AG534=AI534), 0, 1)))</f>
        <v>0</v>
      </c>
      <c r="AK534" s="133" t="str">
        <f>IF(AJ534=0,"",
IF(SUM(AJ520:AJ534)=1,C534,
IF(AJ547&gt;SUM(AJ520:AJ534),_xlfn.CONCAT(", ",C534),
IF(AJ547=SUM(AJ520:AJ534),_xlfn.CONCAT(" y ",C534)))))</f>
        <v/>
      </c>
      <c r="AP534" s="127">
        <f t="shared" si="63"/>
        <v>0</v>
      </c>
      <c r="AQ534" s="127">
        <f t="shared" si="64"/>
        <v>0</v>
      </c>
      <c r="AR534" s="127">
        <f t="shared" si="65"/>
        <v>0</v>
      </c>
      <c r="AS534" s="126">
        <f>IF(AJ558=AH558,0,
IF(OR(AND(AM520="NS",AP534&lt;&gt;"NA",OR(AP534="NS",AP534=0)),AND(AM520="NA",AP534&lt;&gt;"NS",OR(AP534="NA",AP534=0))),0,
IF(OR(AND(AM520&lt;&gt;"NS",AM520&lt;&gt;"NA",AP534&lt;&gt;"NS",AP534&lt;&gt;"NA",AP534&gt;AM520),
AND(AP534&gt;0,OR(AM520="NS",AM520="NA")),
AND(AM520&lt;&gt;"NS",AM520&lt;&gt;"NA",AM520&gt;=0,AP534="NA"),
AND(AM520&lt;&gt;"NS",AM520&lt;&gt;"NA",AM520=0,AP534="NS")),1,0)))</f>
        <v>0</v>
      </c>
      <c r="AT534" s="126">
        <f>IF(AJ558=AH558,0,
IF(OR(AND(AN520="NS",AQ534&lt;&gt;"NA",OR(AQ534="NS",AQ534=0)),AND(AN520="NA",AQ534&lt;&gt;"NS",OR(AQ534="NA",AQ534=0))),0,
IF(OR(AND(AN520&lt;&gt;"NS",AN520&lt;&gt;"NA",AQ534&lt;&gt;"NS",AQ534&lt;&gt;"NA",AQ534&gt;AN520),
AND(AQ534&gt;0,OR(AN520="NS",AN520="NA")),
AND(AN520&lt;&gt;"NS",AN520&lt;&gt;"NA",AN520&gt;=0,AQ534="NA"),
AND(AN520&lt;&gt;"NS",AN520&lt;&gt;"NA",AN520=0,AQ534="NS")),1,0)))</f>
        <v>0</v>
      </c>
      <c r="AU534" s="126">
        <f>IF(AJ558=AH558,0,
IF(OR(AND(AO520="NS",AR534&lt;&gt;"NA",OR(AR534="NS",AR534=0)),AND(AO520="NA",AR534&lt;&gt;"NS",OR(AR534="NA",AR534=0))),0,
IF(OR(AND(AO520&lt;&gt;"NS",AO520&lt;&gt;"NA",AR534&lt;&gt;"NS",AR534&lt;&gt;"NA",AR534&gt;AO520),
AND(AR534&gt;0,OR(AO520="NS",AO520="NA")),
AND(AO520&lt;&gt;"NS",AO520&lt;&gt;"NA",AO520&gt;=0,AR534="NA"),
AND(AO520&lt;&gt;"NS",AO520&lt;&gt;"NA",AO520=0,AR534="NS")),1,0)))</f>
        <v>0</v>
      </c>
      <c r="AV534" s="5">
        <f t="shared" si="60"/>
        <v>0</v>
      </c>
      <c r="AW534" s="133" t="str">
        <f>IF(AV534=0,"",
IF(SUM(AV520:AV534)=1,C534,
IF(AV547&gt;SUM(AV520:AV534),_xlfn.CONCAT(", ",C534),
IF(AV547=SUM(AV520:AV534),_xlfn.CONCAT(" y ",C534)))))</f>
        <v/>
      </c>
    </row>
    <row r="535" spans="1:56" ht="24" customHeight="1">
      <c r="A535" s="87"/>
      <c r="B535" s="26"/>
      <c r="C535" s="81" t="s">
        <v>81</v>
      </c>
      <c r="D535" s="311" t="s">
        <v>264</v>
      </c>
      <c r="E535" s="311"/>
      <c r="F535" s="311"/>
      <c r="G535" s="311"/>
      <c r="H535" s="311"/>
      <c r="I535" s="311"/>
      <c r="J535" s="311"/>
      <c r="K535" s="311"/>
      <c r="L535" s="311"/>
      <c r="M535" s="310"/>
      <c r="N535" s="310"/>
      <c r="O535" s="310"/>
      <c r="P535" s="310"/>
      <c r="Q535" s="310"/>
      <c r="R535" s="310"/>
      <c r="S535" s="310"/>
      <c r="T535" s="310"/>
      <c r="U535" s="310"/>
      <c r="V535" s="310"/>
      <c r="W535" s="310"/>
      <c r="X535" s="310"/>
      <c r="Y535" s="310"/>
      <c r="Z535" s="310"/>
      <c r="AA535" s="310"/>
      <c r="AB535" s="310"/>
      <c r="AC535" s="310"/>
      <c r="AD535" s="310"/>
      <c r="AG535" s="125">
        <f t="shared" si="61"/>
        <v>0</v>
      </c>
      <c r="AH535" s="125">
        <f t="shared" si="62"/>
        <v>0</v>
      </c>
      <c r="AI535" s="103">
        <f t="shared" si="56"/>
        <v>0</v>
      </c>
      <c r="AJ535" s="130">
        <f>IF(AJ558=AH558, 0,  IF(OR(AND(AG535=0, AH535&gt;0),AND(AG535="NS", AI535&gt;0), AND(AG535="NS", AH535=0, AI535=0)), 1, IF(OR(AND(AG535&gt;0, AH535=2), AND(AG535="NS", AH535=2), AND(AG535="NS", AI535=0, AH535&gt;0), AG535=AI535), 0, 1)))</f>
        <v>0</v>
      </c>
      <c r="AK535" s="133" t="str">
        <f>IF(AJ535=0,"",
IF(SUM(AJ520:AJ535)=1,C535,
IF(AJ547&gt;SUM(AJ520:AJ535),_xlfn.CONCAT(", ",C535),
IF(AJ547=SUM(AJ520:AJ535),_xlfn.CONCAT(" y ",C535)))))</f>
        <v/>
      </c>
      <c r="AP535" s="127">
        <f t="shared" si="63"/>
        <v>0</v>
      </c>
      <c r="AQ535" s="127">
        <f t="shared" si="64"/>
        <v>0</v>
      </c>
      <c r="AR535" s="127">
        <f t="shared" si="65"/>
        <v>0</v>
      </c>
      <c r="AS535" s="126">
        <f>IF(AJ558=AH558,0,
IF(OR(AND(AM520="NS",AP535&lt;&gt;"NA",OR(AP535="NS",AP535=0)),AND(AM520="NA",AP535&lt;&gt;"NS",OR(AP535="NA",AP535=0))),0,
IF(OR(AND(AM520&lt;&gt;"NS",AM520&lt;&gt;"NA",AP535&lt;&gt;"NS",AP535&lt;&gt;"NA",AP535&gt;AM520),
AND(AP535&gt;0,OR(AM520="NS",AM520="NA")),
AND(AM520&lt;&gt;"NS",AM520&lt;&gt;"NA",AM520&gt;=0,AP535="NA"),
AND(AM520&lt;&gt;"NS",AM520&lt;&gt;"NA",AM520=0,AP535="NS")),1,0)))</f>
        <v>0</v>
      </c>
      <c r="AT535" s="126">
        <f>IF(AJ558=AH558,0,
IF(OR(AND(AN520="NS",AQ535&lt;&gt;"NA",OR(AQ535="NS",AQ535=0)),AND(AN520="NA",AQ535&lt;&gt;"NS",OR(AQ535="NA",AQ535=0))),0,
IF(OR(AND(AN520&lt;&gt;"NS",AN520&lt;&gt;"NA",AQ535&lt;&gt;"NS",AQ535&lt;&gt;"NA",AQ535&gt;AN520),
AND(AQ535&gt;0,OR(AN520="NS",AN520="NA")),
AND(AN520&lt;&gt;"NS",AN520&lt;&gt;"NA",AN520&gt;=0,AQ535="NA"),
AND(AN520&lt;&gt;"NS",AN520&lt;&gt;"NA",AN520=0,AQ535="NS")),1,0)))</f>
        <v>0</v>
      </c>
      <c r="AU535" s="126">
        <f>IF(AJ558=AH558,0,
IF(OR(AND(AO520="NS",AR535&lt;&gt;"NA",OR(AR535="NS",AR535=0)),AND(AO520="NA",AR535&lt;&gt;"NS",OR(AR535="NA",AR535=0))),0,
IF(OR(AND(AO520&lt;&gt;"NS",AO520&lt;&gt;"NA",AR535&lt;&gt;"NS",AR535&lt;&gt;"NA",AR535&gt;AO520),
AND(AR535&gt;0,OR(AO520="NS",AO520="NA")),
AND(AO520&lt;&gt;"NS",AO520&lt;&gt;"NA",AO520&gt;=0,AR535="NA"),
AND(AO520&lt;&gt;"NS",AO520&lt;&gt;"NA",AO520=0,AR535="NS")),1,0)))</f>
        <v>0</v>
      </c>
      <c r="AV535" s="5">
        <f t="shared" si="60"/>
        <v>0</v>
      </c>
      <c r="AW535" s="133" t="str">
        <f>IF(AV535=0,"",
IF(SUM(AV520:AV535)=1,C535,
IF(AV547&gt;SUM(AV520:AV535),_xlfn.CONCAT(", ",C535),
IF(AV547=SUM(AV520:AV535),_xlfn.CONCAT(" y ",C535)))))</f>
        <v/>
      </c>
    </row>
    <row r="536" spans="1:56" ht="24" customHeight="1">
      <c r="A536" s="87"/>
      <c r="B536" s="26"/>
      <c r="C536" s="81" t="s">
        <v>82</v>
      </c>
      <c r="D536" s="311" t="s">
        <v>265</v>
      </c>
      <c r="E536" s="311"/>
      <c r="F536" s="311"/>
      <c r="G536" s="311"/>
      <c r="H536" s="311"/>
      <c r="I536" s="311"/>
      <c r="J536" s="311"/>
      <c r="K536" s="311"/>
      <c r="L536" s="311"/>
      <c r="M536" s="310"/>
      <c r="N536" s="310"/>
      <c r="O536" s="310"/>
      <c r="P536" s="310"/>
      <c r="Q536" s="310"/>
      <c r="R536" s="310"/>
      <c r="S536" s="310"/>
      <c r="T536" s="310"/>
      <c r="U536" s="310"/>
      <c r="V536" s="310"/>
      <c r="W536" s="310"/>
      <c r="X536" s="310"/>
      <c r="Y536" s="310"/>
      <c r="Z536" s="310"/>
      <c r="AA536" s="310"/>
      <c r="AB536" s="310"/>
      <c r="AC536" s="310"/>
      <c r="AD536" s="310"/>
      <c r="AG536" s="125">
        <f t="shared" si="61"/>
        <v>0</v>
      </c>
      <c r="AH536" s="125">
        <f t="shared" si="62"/>
        <v>0</v>
      </c>
      <c r="AI536" s="103">
        <f t="shared" si="56"/>
        <v>0</v>
      </c>
      <c r="AJ536" s="130">
        <f>IF(AJ558=AH558, 0,  IF(OR(AND(AG536=0, AH536&gt;0),AND(AG536="NS", AI536&gt;0), AND(AG536="NS", AH536=0, AI536=0)), 1, IF(OR(AND(AG536&gt;0, AH536=2), AND(AG536="NS", AH536=2), AND(AG536="NS", AI536=0, AH536&gt;0), AG536=AI536), 0, 1)))</f>
        <v>0</v>
      </c>
      <c r="AK536" s="133" t="str">
        <f>IF(AJ536=0,"",
IF(SUM(AJ520:AJ536)=1,C536,
IF(AJ547&gt;SUM(AJ520:AJ536),_xlfn.CONCAT(", ",C536),
IF(AJ547=SUM(AJ520:AJ536),_xlfn.CONCAT(" y ",C536)))))</f>
        <v/>
      </c>
      <c r="AP536" s="127">
        <f t="shared" si="63"/>
        <v>0</v>
      </c>
      <c r="AQ536" s="127">
        <f t="shared" si="64"/>
        <v>0</v>
      </c>
      <c r="AR536" s="127">
        <f t="shared" si="65"/>
        <v>0</v>
      </c>
      <c r="AS536" s="126">
        <f>IF(AJ558=AH558,0,
IF(OR(AND(AM520="NS",AP536&lt;&gt;"NA",OR(AP536="NS",AP536=0)),AND(AM520="NA",AP536&lt;&gt;"NS",OR(AP536="NA",AP536=0))),0,
IF(OR(AND(AM520&lt;&gt;"NS",AM520&lt;&gt;"NA",AP536&lt;&gt;"NS",AP536&lt;&gt;"NA",AP536&gt;AM520),
AND(AP536&gt;0,OR(AM520="NS",AM520="NA")),
AND(AM520&lt;&gt;"NS",AM520&lt;&gt;"NA",AM520&gt;=0,AP536="NA"),
AND(AM520&lt;&gt;"NS",AM520&lt;&gt;"NA",AM520=0,AP536="NS")),1,0)))</f>
        <v>0</v>
      </c>
      <c r="AT536" s="126">
        <f>IF(AJ558=AH558,0,
IF(OR(AND(AN520="NS",AQ536&lt;&gt;"NA",OR(AQ536="NS",AQ536=0)),AND(AN520="NA",AQ536&lt;&gt;"NS",OR(AQ536="NA",AQ536=0))),0,
IF(OR(AND(AN520&lt;&gt;"NS",AN520&lt;&gt;"NA",AQ536&lt;&gt;"NS",AQ536&lt;&gt;"NA",AQ536&gt;AN520),
AND(AQ536&gt;0,OR(AN520="NS",AN520="NA")),
AND(AN520&lt;&gt;"NS",AN520&lt;&gt;"NA",AN520&gt;=0,AQ536="NA"),
AND(AN520&lt;&gt;"NS",AN520&lt;&gt;"NA",AN520=0,AQ536="NS")),1,0)))</f>
        <v>0</v>
      </c>
      <c r="AU536" s="126">
        <f>IF(AJ558=AH558,0,
IF(OR(AND(AO520="NS",AR536&lt;&gt;"NA",OR(AR536="NS",AR536=0)),AND(AO520="NA",AR536&lt;&gt;"NS",OR(AR536="NA",AR536=0))),0,
IF(OR(AND(AO520&lt;&gt;"NS",AO520&lt;&gt;"NA",AR536&lt;&gt;"NS",AR536&lt;&gt;"NA",AR536&gt;AO520),
AND(AR536&gt;0,OR(AO520="NS",AO520="NA")),
AND(AO520&lt;&gt;"NS",AO520&lt;&gt;"NA",AO520&gt;=0,AR536="NA"),
AND(AO520&lt;&gt;"NS",AO520&lt;&gt;"NA",AO520=0,AR536="NS")),1,0)))</f>
        <v>0</v>
      </c>
      <c r="AV536" s="5">
        <f t="shared" si="60"/>
        <v>0</v>
      </c>
      <c r="AW536" s="133" t="str">
        <f>IF(AV536=0,"",
IF(SUM(AV520:AV536)=1,C536,
IF(AV547&gt;SUM(AV520:AV536),_xlfn.CONCAT(", ",C536),
IF(AV547=SUM(AV520:AV536),_xlfn.CONCAT(" y ",C536)))))</f>
        <v/>
      </c>
    </row>
    <row r="537" spans="1:56" ht="24" customHeight="1">
      <c r="A537" s="87"/>
      <c r="B537" s="26"/>
      <c r="C537" s="81" t="s">
        <v>83</v>
      </c>
      <c r="D537" s="311" t="s">
        <v>266</v>
      </c>
      <c r="E537" s="311"/>
      <c r="F537" s="311"/>
      <c r="G537" s="311"/>
      <c r="H537" s="311"/>
      <c r="I537" s="311"/>
      <c r="J537" s="311"/>
      <c r="K537" s="311"/>
      <c r="L537" s="311"/>
      <c r="M537" s="310"/>
      <c r="N537" s="310"/>
      <c r="O537" s="310"/>
      <c r="P537" s="310"/>
      <c r="Q537" s="310"/>
      <c r="R537" s="310"/>
      <c r="S537" s="310"/>
      <c r="T537" s="310"/>
      <c r="U537" s="310"/>
      <c r="V537" s="310"/>
      <c r="W537" s="310"/>
      <c r="X537" s="310"/>
      <c r="Y537" s="310"/>
      <c r="Z537" s="310"/>
      <c r="AA537" s="310"/>
      <c r="AB537" s="310"/>
      <c r="AC537" s="310"/>
      <c r="AD537" s="310"/>
      <c r="AG537" s="125">
        <f t="shared" si="61"/>
        <v>0</v>
      </c>
      <c r="AH537" s="125">
        <f t="shared" si="62"/>
        <v>0</v>
      </c>
      <c r="AI537" s="103">
        <f t="shared" si="56"/>
        <v>0</v>
      </c>
      <c r="AJ537" s="130">
        <f>IF(AJ558=AH558, 0,  IF(OR(AND(AG537=0, AH537&gt;0),AND(AG537="NS", AI537&gt;0), AND(AG537="NS", AH537=0, AI537=0)), 1, IF(OR(AND(AG537&gt;0, AH537=2), AND(AG537="NS", AH537=2), AND(AG537="NS", AI537=0, AH537&gt;0), AG537=AI537), 0, 1)))</f>
        <v>0</v>
      </c>
      <c r="AK537" s="133" t="str">
        <f>IF(AJ537=0,"",
IF(SUM(AJ520:AJ537)=1,C537,
IF(AJ547&gt;SUM(AJ520:AJ537),_xlfn.CONCAT(", ",C537),
IF(AJ547=SUM(AJ520:AJ537),_xlfn.CONCAT(" y ",C537)))))</f>
        <v/>
      </c>
      <c r="AP537" s="127">
        <f t="shared" si="63"/>
        <v>0</v>
      </c>
      <c r="AQ537" s="127">
        <f t="shared" si="64"/>
        <v>0</v>
      </c>
      <c r="AR537" s="127">
        <f t="shared" si="65"/>
        <v>0</v>
      </c>
      <c r="AS537" s="126">
        <f>IF(AJ558=AH558,0,
IF(OR(AND(AM520="NS",AP537&lt;&gt;"NA",OR(AP537="NS",AP537=0)),AND(AM520="NA",AP537&lt;&gt;"NS",OR(AP537="NA",AP537=0))),0,
IF(OR(AND(AM520&lt;&gt;"NS",AM520&lt;&gt;"NA",AP537&lt;&gt;"NS",AP537&lt;&gt;"NA",AP537&gt;AM520),
AND(AP537&gt;0,OR(AM520="NS",AM520="NA")),
AND(AM520&lt;&gt;"NS",AM520&lt;&gt;"NA",AM520&gt;=0,AP537="NA"),
AND(AM520&lt;&gt;"NS",AM520&lt;&gt;"NA",AM520=0,AP537="NS")),1,0)))</f>
        <v>0</v>
      </c>
      <c r="AT537" s="126">
        <f>IF(AJ558=AH558,0,
IF(OR(AND(AN520="NS",AQ537&lt;&gt;"NA",OR(AQ537="NS",AQ537=0)),AND(AN520="NA",AQ537&lt;&gt;"NS",OR(AQ537="NA",AQ537=0))),0,
IF(OR(AND(AN520&lt;&gt;"NS",AN520&lt;&gt;"NA",AQ537&lt;&gt;"NS",AQ537&lt;&gt;"NA",AQ537&gt;AN520),
AND(AQ537&gt;0,OR(AN520="NS",AN520="NA")),
AND(AN520&lt;&gt;"NS",AN520&lt;&gt;"NA",AN520&gt;=0,AQ537="NA"),
AND(AN520&lt;&gt;"NS",AN520&lt;&gt;"NA",AN520=0,AQ537="NS")),1,0)))</f>
        <v>0</v>
      </c>
      <c r="AU537" s="126">
        <f>IF(AJ558=AH558,0,
IF(OR(AND(AO520="NS",AR537&lt;&gt;"NA",OR(AR537="NS",AR537=0)),AND(AO520="NA",AR537&lt;&gt;"NS",OR(AR537="NA",AR537=0))),0,
IF(OR(AND(AO520&lt;&gt;"NS",AO520&lt;&gt;"NA",AR537&lt;&gt;"NS",AR537&lt;&gt;"NA",AR537&gt;AO520),
AND(AR537&gt;0,OR(AO520="NS",AO520="NA")),
AND(AO520&lt;&gt;"NS",AO520&lt;&gt;"NA",AO520&gt;=0,AR537="NA"),
AND(AO520&lt;&gt;"NS",AO520&lt;&gt;"NA",AO520=0,AR537="NS")),1,0)))</f>
        <v>0</v>
      </c>
      <c r="AV537" s="5">
        <f t="shared" si="60"/>
        <v>0</v>
      </c>
      <c r="AW537" s="133" t="str">
        <f>IF(AV537=0,"",
IF(SUM(AV520:AV537)=1,C537,
IF(AV547&gt;SUM(AV520:AV537),_xlfn.CONCAT(", ",C537),
IF(AV547=SUM(AV520:AV537),_xlfn.CONCAT(" y ",C537)))))</f>
        <v/>
      </c>
    </row>
    <row r="538" spans="1:56" ht="24" customHeight="1">
      <c r="A538" s="87"/>
      <c r="B538" s="26"/>
      <c r="C538" s="81" t="s">
        <v>84</v>
      </c>
      <c r="D538" s="311" t="s">
        <v>267</v>
      </c>
      <c r="E538" s="311"/>
      <c r="F538" s="311"/>
      <c r="G538" s="311"/>
      <c r="H538" s="311"/>
      <c r="I538" s="311"/>
      <c r="J538" s="311"/>
      <c r="K538" s="311"/>
      <c r="L538" s="311"/>
      <c r="M538" s="310"/>
      <c r="N538" s="310"/>
      <c r="O538" s="310"/>
      <c r="P538" s="310"/>
      <c r="Q538" s="310"/>
      <c r="R538" s="310"/>
      <c r="S538" s="310"/>
      <c r="T538" s="310"/>
      <c r="U538" s="310"/>
      <c r="V538" s="310"/>
      <c r="W538" s="310"/>
      <c r="X538" s="310"/>
      <c r="Y538" s="310"/>
      <c r="Z538" s="310"/>
      <c r="AA538" s="310"/>
      <c r="AB538" s="310"/>
      <c r="AC538" s="310"/>
      <c r="AD538" s="310"/>
      <c r="AG538" s="125">
        <f t="shared" si="61"/>
        <v>0</v>
      </c>
      <c r="AH538" s="125">
        <f t="shared" si="62"/>
        <v>0</v>
      </c>
      <c r="AI538" s="103">
        <f t="shared" si="56"/>
        <v>0</v>
      </c>
      <c r="AJ538" s="130">
        <f>IF(AJ558=AH558, 0,  IF(OR(AND(AG538=0, AH538&gt;0),AND(AG538="NS", AI538&gt;0), AND(AG538="NS", AH538=0, AI538=0)), 1, IF(OR(AND(AG538&gt;0, AH538=2), AND(AG538="NS", AH538=2), AND(AG538="NS", AI538=0, AH538&gt;0), AG538=AI538), 0, 1)))</f>
        <v>0</v>
      </c>
      <c r="AK538" s="133" t="str">
        <f>IF(AJ538=0,"",
IF(SUM(AJ520:AJ538)=1,C538,
IF(AJ547&gt;SUM(AJ520:AJ538),_xlfn.CONCAT(", ",C538),
IF(AJ547=SUM(AJ520:AJ538),_xlfn.CONCAT(" y ",C538)))))</f>
        <v/>
      </c>
      <c r="AP538" s="127">
        <f t="shared" si="63"/>
        <v>0</v>
      </c>
      <c r="AQ538" s="127">
        <f t="shared" si="64"/>
        <v>0</v>
      </c>
      <c r="AR538" s="127">
        <f t="shared" si="65"/>
        <v>0</v>
      </c>
      <c r="AS538" s="126">
        <f>IF(AJ558=AH558,0,
IF(OR(AND(AM520="NS",AP538&lt;&gt;"NA",OR(AP538="NS",AP538=0)),AND(AM520="NA",AP538&lt;&gt;"NS",OR(AP538="NA",AP538=0))),0,
IF(OR(AND(AM520&lt;&gt;"NS",AM520&lt;&gt;"NA",AP538&lt;&gt;"NS",AP538&lt;&gt;"NA",AP538&gt;AM520),
AND(AP538&gt;0,OR(AM520="NS",AM520="NA")),
AND(AM520&lt;&gt;"NS",AM520&lt;&gt;"NA",AM520&gt;=0,AP538="NA"),
AND(AM520&lt;&gt;"NS",AM520&lt;&gt;"NA",AM520=0,AP538="NS")),1,0)))</f>
        <v>0</v>
      </c>
      <c r="AT538" s="126">
        <f>IF(AJ558=AH558,0,
IF(OR(AND(AN520="NS",AQ538&lt;&gt;"NA",OR(AQ538="NS",AQ538=0)),AND(AN520="NA",AQ538&lt;&gt;"NS",OR(AQ538="NA",AQ538=0))),0,
IF(OR(AND(AN520&lt;&gt;"NS",AN520&lt;&gt;"NA",AQ538&lt;&gt;"NS",AQ538&lt;&gt;"NA",AQ538&gt;AN520),
AND(AQ538&gt;0,OR(AN520="NS",AN520="NA")),
AND(AN520&lt;&gt;"NS",AN520&lt;&gt;"NA",AN520&gt;=0,AQ538="NA"),
AND(AN520&lt;&gt;"NS",AN520&lt;&gt;"NA",AN520=0,AQ538="NS")),1,0)))</f>
        <v>0</v>
      </c>
      <c r="AU538" s="126">
        <f>IF(AJ558=AH558,0,
IF(OR(AND(AO520="NS",AR538&lt;&gt;"NA",OR(AR538="NS",AR538=0)),AND(AO520="NA",AR538&lt;&gt;"NS",OR(AR538="NA",AR538=0))),0,
IF(OR(AND(AO520&lt;&gt;"NS",AO520&lt;&gt;"NA",AR538&lt;&gt;"NS",AR538&lt;&gt;"NA",AR538&gt;AO520),
AND(AR538&gt;0,OR(AO520="NS",AO520="NA")),
AND(AO520&lt;&gt;"NS",AO520&lt;&gt;"NA",AO520&gt;=0,AR538="NA"),
AND(AO520&lt;&gt;"NS",AO520&lt;&gt;"NA",AO520=0,AR538="NS")),1,0)))</f>
        <v>0</v>
      </c>
      <c r="AV538" s="5">
        <f t="shared" si="60"/>
        <v>0</v>
      </c>
      <c r="AW538" s="133" t="str">
        <f>IF(AV538=0,"",
IF(SUM(AV520:AV538)=1,C538,
IF(AV547&gt;SUM(AV520:AV538),_xlfn.CONCAT(", ",C538),
IF(AV547=SUM(AV520:AV538),_xlfn.CONCAT(" y ",C538)))))</f>
        <v/>
      </c>
    </row>
    <row r="539" spans="1:56" ht="24" customHeight="1">
      <c r="A539" s="87"/>
      <c r="B539" s="26"/>
      <c r="C539" s="81" t="s">
        <v>85</v>
      </c>
      <c r="D539" s="311" t="s">
        <v>268</v>
      </c>
      <c r="E539" s="311"/>
      <c r="F539" s="311"/>
      <c r="G539" s="311"/>
      <c r="H539" s="311"/>
      <c r="I539" s="311"/>
      <c r="J539" s="311"/>
      <c r="K539" s="311"/>
      <c r="L539" s="311"/>
      <c r="M539" s="310"/>
      <c r="N539" s="310"/>
      <c r="O539" s="310"/>
      <c r="P539" s="310"/>
      <c r="Q539" s="310"/>
      <c r="R539" s="310"/>
      <c r="S539" s="310"/>
      <c r="T539" s="310"/>
      <c r="U539" s="310"/>
      <c r="V539" s="310"/>
      <c r="W539" s="310"/>
      <c r="X539" s="310"/>
      <c r="Y539" s="310"/>
      <c r="Z539" s="310"/>
      <c r="AA539" s="310"/>
      <c r="AB539" s="310"/>
      <c r="AC539" s="310"/>
      <c r="AD539" s="310"/>
      <c r="AG539" s="125">
        <f t="shared" si="61"/>
        <v>0</v>
      </c>
      <c r="AH539" s="125">
        <f t="shared" si="62"/>
        <v>0</v>
      </c>
      <c r="AI539" s="103">
        <f t="shared" si="56"/>
        <v>0</v>
      </c>
      <c r="AJ539" s="130">
        <f>IF(AJ558=AH558, 0,  IF(OR(AND(AG539=0, AH539&gt;0),AND(AG539="NS", AI539&gt;0), AND(AG539="NS", AH539=0, AI539=0)), 1, IF(OR(AND(AG539&gt;0, AH539=2), AND(AG539="NS", AH539=2), AND(AG539="NS", AI539=0, AH539&gt;0), AG539=AI539), 0, 1)))</f>
        <v>0</v>
      </c>
      <c r="AK539" s="133" t="str">
        <f>IF(AJ539=0,"",
IF(SUM(AJ520:AJ539)=1,C539,
IF(AJ547&gt;SUM(AJ520:AJ539),_xlfn.CONCAT(", ",C539),
IF(AJ547=SUM(AJ520:AJ539),_xlfn.CONCAT(" y ",C539)))))</f>
        <v/>
      </c>
      <c r="AP539" s="127">
        <f t="shared" si="63"/>
        <v>0</v>
      </c>
      <c r="AQ539" s="127">
        <f t="shared" si="64"/>
        <v>0</v>
      </c>
      <c r="AR539" s="127">
        <f t="shared" si="65"/>
        <v>0</v>
      </c>
      <c r="AS539" s="126">
        <f>IF(AJ558=AH558,0,
IF(OR(AND(AM520="NS",AP539&lt;&gt;"NA",OR(AP539="NS",AP539=0)),AND(AM520="NA",AP539&lt;&gt;"NS",OR(AP539="NA",AP539=0))),0,
IF(OR(AND(AM520&lt;&gt;"NS",AM520&lt;&gt;"NA",AP539&lt;&gt;"NS",AP539&lt;&gt;"NA",AP539&gt;AM520),
AND(AP539&gt;0,OR(AM520="NS",AM520="NA")),
AND(AM520&lt;&gt;"NS",AM520&lt;&gt;"NA",AM520&gt;=0,AP539="NA"),
AND(AM520&lt;&gt;"NS",AM520&lt;&gt;"NA",AM520=0,AP539="NS")),1,0)))</f>
        <v>0</v>
      </c>
      <c r="AT539" s="126">
        <f>IF(AJ558=AH558,0,
IF(OR(AND(AN520="NS",AQ539&lt;&gt;"NA",OR(AQ539="NS",AQ539=0)),AND(AN520="NA",AQ539&lt;&gt;"NS",OR(AQ539="NA",AQ539=0))),0,
IF(OR(AND(AN520&lt;&gt;"NS",AN520&lt;&gt;"NA",AQ539&lt;&gt;"NS",AQ539&lt;&gt;"NA",AQ539&gt;AN520),
AND(AQ539&gt;0,OR(AN520="NS",AN520="NA")),
AND(AN520&lt;&gt;"NS",AN520&lt;&gt;"NA",AN520&gt;=0,AQ539="NA"),
AND(AN520&lt;&gt;"NS",AN520&lt;&gt;"NA",AN520=0,AQ539="NS")),1,0)))</f>
        <v>0</v>
      </c>
      <c r="AU539" s="126">
        <f>IF(AJ558=AH558,0,
IF(OR(AND(AO520="NS",AR539&lt;&gt;"NA",OR(AR539="NS",AR539=0)),AND(AO520="NA",AR539&lt;&gt;"NS",OR(AR539="NA",AR539=0))),0,
IF(OR(AND(AO520&lt;&gt;"NS",AO520&lt;&gt;"NA",AR539&lt;&gt;"NS",AR539&lt;&gt;"NA",AR539&gt;AO520),
AND(AR539&gt;0,OR(AO520="NS",AO520="NA")),
AND(AO520&lt;&gt;"NS",AO520&lt;&gt;"NA",AO520&gt;=0,AR539="NA"),
AND(AO520&lt;&gt;"NS",AO520&lt;&gt;"NA",AO520=0,AR539="NS")),1,0)))</f>
        <v>0</v>
      </c>
      <c r="AV539" s="5">
        <f t="shared" si="60"/>
        <v>0</v>
      </c>
      <c r="AW539" s="133" t="str">
        <f>IF(AV539=0,"",
IF(SUM(AV520:AV539)=1,C539,
IF(AV547&gt;SUM(AV520:AV539),_xlfn.CONCAT(", ",C539),
IF(AV547=SUM(AV520:AV539),_xlfn.CONCAT(" y ",C539)))))</f>
        <v/>
      </c>
    </row>
    <row r="540" spans="1:56" ht="15" customHeight="1">
      <c r="A540" s="87"/>
      <c r="B540" s="26"/>
      <c r="C540" s="81" t="s">
        <v>86</v>
      </c>
      <c r="D540" s="311" t="s">
        <v>269</v>
      </c>
      <c r="E540" s="311"/>
      <c r="F540" s="311"/>
      <c r="G540" s="311"/>
      <c r="H540" s="311"/>
      <c r="I540" s="311"/>
      <c r="J540" s="311"/>
      <c r="K540" s="311"/>
      <c r="L540" s="311"/>
      <c r="M540" s="310"/>
      <c r="N540" s="310"/>
      <c r="O540" s="310"/>
      <c r="P540" s="310"/>
      <c r="Q540" s="310"/>
      <c r="R540" s="310"/>
      <c r="S540" s="310"/>
      <c r="T540" s="310"/>
      <c r="U540" s="310"/>
      <c r="V540" s="310"/>
      <c r="W540" s="310"/>
      <c r="X540" s="310"/>
      <c r="Y540" s="310"/>
      <c r="Z540" s="310"/>
      <c r="AA540" s="310"/>
      <c r="AB540" s="310"/>
      <c r="AC540" s="310"/>
      <c r="AD540" s="310"/>
      <c r="AG540" s="125">
        <f t="shared" si="61"/>
        <v>0</v>
      </c>
      <c r="AH540" s="125">
        <f t="shared" si="62"/>
        <v>0</v>
      </c>
      <c r="AI540" s="103">
        <f t="shared" si="56"/>
        <v>0</v>
      </c>
      <c r="AJ540" s="130">
        <f>IF(AJ558=AH558, 0,  IF(OR(AND(AG540=0, AH540&gt;0),AND(AG540="NS", AI540&gt;0), AND(AG540="NS", AH540=0, AI540=0)), 1, IF(OR(AND(AG540&gt;0, AH540=2), AND(AG540="NS", AH540=2), AND(AG540="NS", AI540=0, AH540&gt;0), AG540=AI540), 0, 1)))</f>
        <v>0</v>
      </c>
      <c r="AK540" s="133" t="str">
        <f>IF(AJ540=0,"",
IF(SUM(AJ520:AJ540)=1,C540,
IF(AJ547&gt;SUM(AJ520:AJ540),_xlfn.CONCAT(", ",C540),
IF(AJ547=SUM(AJ520:AJ540),_xlfn.CONCAT(" y ",C540)))))</f>
        <v/>
      </c>
      <c r="AP540" s="127">
        <f t="shared" si="63"/>
        <v>0</v>
      </c>
      <c r="AQ540" s="127">
        <f t="shared" si="64"/>
        <v>0</v>
      </c>
      <c r="AR540" s="127">
        <f t="shared" si="65"/>
        <v>0</v>
      </c>
      <c r="AS540" s="126">
        <f>IF(AJ558=AH558,0,
IF(OR(AND(AM520="NS",AP540&lt;&gt;"NA",OR(AP540="NS",AP540=0)),AND(AM520="NA",AP540&lt;&gt;"NS",OR(AP540="NA",AP540=0))),0,
IF(OR(AND(AM520&lt;&gt;"NS",AM520&lt;&gt;"NA",AP540&lt;&gt;"NS",AP540&lt;&gt;"NA",AP540&gt;AM520),
AND(AP540&gt;0,OR(AM520="NS",AM520="NA")),
AND(AM520&lt;&gt;"NS",AM520&lt;&gt;"NA",AM520&gt;=0,AP540="NA"),
AND(AM520&lt;&gt;"NS",AM520&lt;&gt;"NA",AM520=0,AP540="NS")),1,0)))</f>
        <v>0</v>
      </c>
      <c r="AT540" s="126">
        <f>IF(AJ558=AH558,0,
IF(OR(AND(AN520="NS",AQ540&lt;&gt;"NA",OR(AQ540="NS",AQ540=0)),AND(AN520="NA",AQ540&lt;&gt;"NS",OR(AQ540="NA",AQ540=0))),0,
IF(OR(AND(AN520&lt;&gt;"NS",AN520&lt;&gt;"NA",AQ540&lt;&gt;"NS",AQ540&lt;&gt;"NA",AQ540&gt;AN520),
AND(AQ540&gt;0,OR(AN520="NS",AN520="NA")),
AND(AN520&lt;&gt;"NS",AN520&lt;&gt;"NA",AN520&gt;=0,AQ540="NA"),
AND(AN520&lt;&gt;"NS",AN520&lt;&gt;"NA",AN520=0,AQ540="NS")),1,0)))</f>
        <v>0</v>
      </c>
      <c r="AU540" s="126">
        <f>IF(AJ558=AH558,0,
IF(OR(AND(AO520="NS",AR540&lt;&gt;"NA",OR(AR540="NS",AR540=0)),AND(AO520="NA",AR540&lt;&gt;"NS",OR(AR540="NA",AR540=0))),0,
IF(OR(AND(AO520&lt;&gt;"NS",AO520&lt;&gt;"NA",AR540&lt;&gt;"NS",AR540&lt;&gt;"NA",AR540&gt;AO520),
AND(AR540&gt;0,OR(AO520="NS",AO520="NA")),
AND(AO520&lt;&gt;"NS",AO520&lt;&gt;"NA",AO520&gt;=0,AR540="NA"),
AND(AO520&lt;&gt;"NS",AO520&lt;&gt;"NA",AO520=0,AR540="NS")),1,0)))</f>
        <v>0</v>
      </c>
      <c r="AV540" s="5">
        <f t="shared" si="60"/>
        <v>0</v>
      </c>
      <c r="AW540" s="133" t="str">
        <f>IF(AV540=0,"",
IF(SUM(AV520:AV540)=1,C540,
IF(AV547&gt;SUM(AV520:AV540),_xlfn.CONCAT(", ",C540),
IF(AV547=SUM(AV520:AV540),_xlfn.CONCAT(" y ",C540)))))</f>
        <v/>
      </c>
    </row>
    <row r="541" spans="1:56" ht="15" customHeight="1">
      <c r="A541" s="87"/>
      <c r="B541" s="26"/>
      <c r="C541" s="81" t="s">
        <v>87</v>
      </c>
      <c r="D541" s="311" t="s">
        <v>270</v>
      </c>
      <c r="E541" s="311"/>
      <c r="F541" s="311"/>
      <c r="G541" s="311"/>
      <c r="H541" s="311"/>
      <c r="I541" s="311"/>
      <c r="J541" s="311"/>
      <c r="K541" s="311"/>
      <c r="L541" s="311"/>
      <c r="M541" s="310"/>
      <c r="N541" s="310"/>
      <c r="O541" s="310"/>
      <c r="P541" s="310"/>
      <c r="Q541" s="310"/>
      <c r="R541" s="310"/>
      <c r="S541" s="310"/>
      <c r="T541" s="310"/>
      <c r="U541" s="310"/>
      <c r="V541" s="310"/>
      <c r="W541" s="310"/>
      <c r="X541" s="310"/>
      <c r="Y541" s="310"/>
      <c r="Z541" s="310"/>
      <c r="AA541" s="310"/>
      <c r="AB541" s="310"/>
      <c r="AC541" s="310"/>
      <c r="AD541" s="310"/>
      <c r="AG541" s="125">
        <f t="shared" si="61"/>
        <v>0</v>
      </c>
      <c r="AH541" s="125">
        <f t="shared" si="62"/>
        <v>0</v>
      </c>
      <c r="AI541" s="103">
        <f t="shared" si="56"/>
        <v>0</v>
      </c>
      <c r="AJ541" s="130">
        <f>IF(AJ558=AH558, 0,  IF(OR(AND(AG541=0, AH541&gt;0),AND(AG541="NS", AI541&gt;0), AND(AG541="NS", AH541=0, AI541=0)), 1, IF(OR(AND(AG541&gt;0, AH541=2), AND(AG541="NS", AH541=2), AND(AG541="NS", AI541=0, AH541&gt;0), AG541=AI541), 0, 1)))</f>
        <v>0</v>
      </c>
      <c r="AK541" s="133" t="str">
        <f>IF(AJ541=0,"",
IF(SUM(AJ520:AJ541)=1,C541,
IF(AJ547&gt;SUM(AJ520:AJ541),_xlfn.CONCAT(", ",C541),
IF(AJ547=SUM(AJ520:AJ541),_xlfn.CONCAT(" y ",C541)))))</f>
        <v/>
      </c>
      <c r="AP541" s="127">
        <f t="shared" si="63"/>
        <v>0</v>
      </c>
      <c r="AQ541" s="127">
        <f t="shared" si="64"/>
        <v>0</v>
      </c>
      <c r="AR541" s="127">
        <f t="shared" si="65"/>
        <v>0</v>
      </c>
      <c r="AS541" s="126">
        <f>IF(AJ558=AH558,0,
IF(OR(AND(AM520="NS",AP541&lt;&gt;"NA",OR(AP541="NS",AP541=0)),AND(AM520="NA",AP541&lt;&gt;"NS",OR(AP541="NA",AP541=0))),0,
IF(OR(AND(AM520&lt;&gt;"NS",AM520&lt;&gt;"NA",AP541&lt;&gt;"NS",AP541&lt;&gt;"NA",AP541&gt;AM520),
AND(AP541&gt;0,OR(AM520="NS",AM520="NA")),
AND(AM520&lt;&gt;"NS",AM520&lt;&gt;"NA",AM520&gt;=0,AP541="NA"),
AND(AM520&lt;&gt;"NS",AM520&lt;&gt;"NA",AM520=0,AP541="NS")),1,0)))</f>
        <v>0</v>
      </c>
      <c r="AT541" s="126">
        <f>IF(AJ558=AH558,0,
IF(OR(AND(AN520="NS",AQ541&lt;&gt;"NA",OR(AQ541="NS",AQ541=0)),AND(AN520="NA",AQ541&lt;&gt;"NS",OR(AQ541="NA",AQ541=0))),0,
IF(OR(AND(AN520&lt;&gt;"NS",AN520&lt;&gt;"NA",AQ541&lt;&gt;"NS",AQ541&lt;&gt;"NA",AQ541&gt;AN520),
AND(AQ541&gt;0,OR(AN520="NS",AN520="NA")),
AND(AN520&lt;&gt;"NS",AN520&lt;&gt;"NA",AN520&gt;=0,AQ541="NA"),
AND(AN520&lt;&gt;"NS",AN520&lt;&gt;"NA",AN520=0,AQ541="NS")),1,0)))</f>
        <v>0</v>
      </c>
      <c r="AU541" s="126">
        <f>IF(AJ558=AH558,0,
IF(OR(AND(AO520="NS",AR541&lt;&gt;"NA",OR(AR541="NS",AR541=0)),AND(AO520="NA",AR541&lt;&gt;"NS",OR(AR541="NA",AR541=0))),0,
IF(OR(AND(AO520&lt;&gt;"NS",AO520&lt;&gt;"NA",AR541&lt;&gt;"NS",AR541&lt;&gt;"NA",AR541&gt;AO520),
AND(AR541&gt;0,OR(AO520="NS",AO520="NA")),
AND(AO520&lt;&gt;"NS",AO520&lt;&gt;"NA",AO520&gt;=0,AR541="NA"),
AND(AO520&lt;&gt;"NS",AO520&lt;&gt;"NA",AO520=0,AR541="NS")),1,0)))</f>
        <v>0</v>
      </c>
      <c r="AV541" s="5">
        <f t="shared" si="60"/>
        <v>0</v>
      </c>
      <c r="AW541" s="133" t="str">
        <f>IF(AV541=0,"",
IF(SUM(AV520:AV541)=1,C541,
IF(AV547&gt;SUM(AV520:AV541),_xlfn.CONCAT(", ",C541),
IF(AV547=SUM(AV520:AV541),_xlfn.CONCAT(" y ",C541)))))</f>
        <v/>
      </c>
    </row>
    <row r="542" spans="1:56" ht="15" customHeight="1">
      <c r="A542" s="87"/>
      <c r="B542" s="26"/>
      <c r="C542" s="81" t="s">
        <v>88</v>
      </c>
      <c r="D542" s="311" t="s">
        <v>271</v>
      </c>
      <c r="E542" s="311"/>
      <c r="F542" s="311"/>
      <c r="G542" s="311"/>
      <c r="H542" s="311"/>
      <c r="I542" s="311"/>
      <c r="J542" s="311"/>
      <c r="K542" s="311"/>
      <c r="L542" s="311"/>
      <c r="M542" s="310"/>
      <c r="N542" s="310"/>
      <c r="O542" s="310"/>
      <c r="P542" s="310"/>
      <c r="Q542" s="310"/>
      <c r="R542" s="310"/>
      <c r="S542" s="310"/>
      <c r="T542" s="310"/>
      <c r="U542" s="310"/>
      <c r="V542" s="310"/>
      <c r="W542" s="310"/>
      <c r="X542" s="310"/>
      <c r="Y542" s="310"/>
      <c r="Z542" s="310"/>
      <c r="AA542" s="310"/>
      <c r="AB542" s="310"/>
      <c r="AC542" s="310"/>
      <c r="AD542" s="310"/>
      <c r="AG542" s="125">
        <f t="shared" si="61"/>
        <v>0</v>
      </c>
      <c r="AH542" s="125">
        <f t="shared" si="62"/>
        <v>0</v>
      </c>
      <c r="AI542" s="103">
        <f t="shared" si="56"/>
        <v>0</v>
      </c>
      <c r="AJ542" s="130">
        <f>IF(AJ558=AH558, 0,  IF(OR(AND(AG542=0, AH542&gt;0),AND(AG542="NS", AI542&gt;0), AND(AG542="NS", AH542=0, AI542=0)), 1, IF(OR(AND(AG542&gt;0, AH542=2), AND(AG542="NS", AH542=2), AND(AG542="NS", AI542=0, AH542&gt;0), AG542=AI542), 0, 1)))</f>
        <v>0</v>
      </c>
      <c r="AK542" s="133" t="str">
        <f>IF(AJ542=0,"",
IF(SUM(AJ520:AJ542)=1,C542,
IF(AJ547&gt;SUM(AJ520:AJ542),_xlfn.CONCAT(", ",C542),
IF(AJ547=SUM(AJ520:AJ542),_xlfn.CONCAT(" y ",C542)))))</f>
        <v/>
      </c>
      <c r="AP542" s="127">
        <f t="shared" si="63"/>
        <v>0</v>
      </c>
      <c r="AQ542" s="127">
        <f t="shared" si="64"/>
        <v>0</v>
      </c>
      <c r="AR542" s="127">
        <f t="shared" si="65"/>
        <v>0</v>
      </c>
      <c r="AS542" s="126">
        <f>IF(AJ558=AH558,0,
IF(OR(AND(AM520="NS",AP542&lt;&gt;"NA",OR(AP542="NS",AP542=0)),AND(AM520="NA",AP542&lt;&gt;"NS",OR(AP542="NA",AP542=0))),0,
IF(OR(AND(AM520&lt;&gt;"NS",AM520&lt;&gt;"NA",AP542&lt;&gt;"NS",AP542&lt;&gt;"NA",AP542&gt;AM520),
AND(AP542&gt;0,OR(AM520="NS",AM520="NA")),
AND(AM520&lt;&gt;"NS",AM520&lt;&gt;"NA",AM520&gt;=0,AP542="NA"),
AND(AM520&lt;&gt;"NS",AM520&lt;&gt;"NA",AM520=0,AP542="NS")),1,0)))</f>
        <v>0</v>
      </c>
      <c r="AT542" s="126">
        <f>IF(AJ558=AH558,0,
IF(OR(AND(AN520="NS",AQ542&lt;&gt;"NA",OR(AQ542="NS",AQ542=0)),AND(AN520="NA",AQ542&lt;&gt;"NS",OR(AQ542="NA",AQ542=0))),0,
IF(OR(AND(AN520&lt;&gt;"NS",AN520&lt;&gt;"NA",AQ542&lt;&gt;"NS",AQ542&lt;&gt;"NA",AQ542&gt;AN520),
AND(AQ542&gt;0,OR(AN520="NS",AN520="NA")),
AND(AN520&lt;&gt;"NS",AN520&lt;&gt;"NA",AN520&gt;=0,AQ542="NA"),
AND(AN520&lt;&gt;"NS",AN520&lt;&gt;"NA",AN520=0,AQ542="NS")),1,0)))</f>
        <v>0</v>
      </c>
      <c r="AU542" s="126">
        <f>IF(AJ558=AH558,0,
IF(OR(AND(AO520="NS",AR542&lt;&gt;"NA",OR(AR542="NS",AR542=0)),AND(AO520="NA",AR542&lt;&gt;"NS",OR(AR542="NA",AR542=0))),0,
IF(OR(AND(AO520&lt;&gt;"NS",AO520&lt;&gt;"NA",AR542&lt;&gt;"NS",AR542&lt;&gt;"NA",AR542&gt;AO520),
AND(AR542&gt;0,OR(AO520="NS",AO520="NA")),
AND(AO520&lt;&gt;"NS",AO520&lt;&gt;"NA",AO520&gt;=0,AR542="NA"),
AND(AO520&lt;&gt;"NS",AO520&lt;&gt;"NA",AO520=0,AR542="NS")),1,0)))</f>
        <v>0</v>
      </c>
      <c r="AV542" s="5">
        <f t="shared" si="60"/>
        <v>0</v>
      </c>
      <c r="AW542" s="133" t="str">
        <f>IF(AV542=0,"",
IF(SUM(AV520:AV542)=1,C542,
IF(AV547&gt;SUM(AV520:AV542),_xlfn.CONCAT(", ",C542),
IF(AV547=SUM(AV520:AV542),_xlfn.CONCAT(" y ",C542)))))</f>
        <v/>
      </c>
      <c r="BB542" s="125" t="s">
        <v>5634</v>
      </c>
      <c r="BC542" s="125" t="s">
        <v>5635</v>
      </c>
      <c r="BD542" s="125" t="s">
        <v>5636</v>
      </c>
    </row>
    <row r="543" spans="1:56" ht="15" customHeight="1">
      <c r="A543" s="87"/>
      <c r="B543" s="26"/>
      <c r="C543" s="81" t="s">
        <v>89</v>
      </c>
      <c r="D543" s="311" t="s">
        <v>272</v>
      </c>
      <c r="E543" s="311"/>
      <c r="F543" s="311"/>
      <c r="G543" s="311"/>
      <c r="H543" s="311"/>
      <c r="I543" s="311"/>
      <c r="J543" s="311"/>
      <c r="K543" s="311"/>
      <c r="L543" s="311"/>
      <c r="M543" s="310"/>
      <c r="N543" s="310"/>
      <c r="O543" s="310"/>
      <c r="P543" s="310"/>
      <c r="Q543" s="310"/>
      <c r="R543" s="310"/>
      <c r="S543" s="310"/>
      <c r="T543" s="310"/>
      <c r="U543" s="310"/>
      <c r="V543" s="310"/>
      <c r="W543" s="310"/>
      <c r="X543" s="310"/>
      <c r="Y543" s="310"/>
      <c r="Z543" s="310"/>
      <c r="AA543" s="310"/>
      <c r="AB543" s="310"/>
      <c r="AC543" s="310"/>
      <c r="AD543" s="310"/>
      <c r="AG543" s="125">
        <f t="shared" si="61"/>
        <v>0</v>
      </c>
      <c r="AH543" s="125">
        <f t="shared" si="62"/>
        <v>0</v>
      </c>
      <c r="AI543" s="103">
        <f t="shared" si="56"/>
        <v>0</v>
      </c>
      <c r="AJ543" s="130">
        <f>IF(AJ558=AH558, 0,  IF(OR(AND(AG543=0, AH543&gt;0),AND(AG543="NS", AI543&gt;0), AND(AG543="NS", AH543=0, AI543=0)), 1, IF(OR(AND(AG543&gt;0, AH543=2), AND(AG543="NS", AH543=2), AND(AG543="NS", AI543=0, AH543&gt;0), AG543=AI543), 0, 1)))</f>
        <v>0</v>
      </c>
      <c r="AK543" s="133" t="str">
        <f>IF(AJ543=0,"",
IF(SUM(AJ520:AJ543)=1,C543,
IF(AJ547&gt;SUM(AJ520:AJ543),_xlfn.CONCAT(", ",C543),
IF(AJ547=SUM(AJ520:AJ543),_xlfn.CONCAT(" y ",C543)))))</f>
        <v/>
      </c>
      <c r="AP543" s="127">
        <f t="shared" si="63"/>
        <v>0</v>
      </c>
      <c r="AQ543" s="127">
        <f t="shared" si="64"/>
        <v>0</v>
      </c>
      <c r="AR543" s="127">
        <f t="shared" si="65"/>
        <v>0</v>
      </c>
      <c r="AS543" s="126">
        <f>IF(AJ558=AH558,0,
IF(OR(AND(AM520="NS",AP543&lt;&gt;"NA",OR(AP543="NS",AP543=0)),AND(AM520="NA",AP543&lt;&gt;"NS",OR(AP543="NA",AP543=0))),0,
IF(OR(AND(AM520&lt;&gt;"NS",AM520&lt;&gt;"NA",AP543&lt;&gt;"NS",AP543&lt;&gt;"NA",AP543&gt;AM520),
AND(AP543&gt;0,OR(AM520="NS",AM520="NA")),
AND(AM520&lt;&gt;"NS",AM520&lt;&gt;"NA",AM520&gt;=0,AP543="NA"),
AND(AM520&lt;&gt;"NS",AM520&lt;&gt;"NA",AM520=0,AP543="NS")),1,0)))</f>
        <v>0</v>
      </c>
      <c r="AT543" s="126">
        <f>IF(AJ558=AH558,0,
IF(OR(AND(AN520="NS",AQ543&lt;&gt;"NA",OR(AQ543="NS",AQ543=0)),AND(AN520="NA",AQ543&lt;&gt;"NS",OR(AQ543="NA",AQ543=0))),0,
IF(OR(AND(AN520&lt;&gt;"NS",AN520&lt;&gt;"NA",AQ543&lt;&gt;"NS",AQ543&lt;&gt;"NA",AQ543&gt;AN520),
AND(AQ543&gt;0,OR(AN520="NS",AN520="NA")),
AND(AN520&lt;&gt;"NS",AN520&lt;&gt;"NA",AN520&gt;=0,AQ543="NA"),
AND(AN520&lt;&gt;"NS",AN520&lt;&gt;"NA",AN520=0,AQ543="NS")),1,0)))</f>
        <v>0</v>
      </c>
      <c r="AU543" s="126">
        <f>IF(AJ558=AH558,0,
IF(OR(AND(AO520="NS",AR543&lt;&gt;"NA",OR(AR543="NS",AR543=0)),AND(AO520="NA",AR543&lt;&gt;"NS",OR(AR543="NA",AR543=0))),0,
IF(OR(AND(AO520&lt;&gt;"NS",AO520&lt;&gt;"NA",AR543&lt;&gt;"NS",AR543&lt;&gt;"NA",AR543&gt;AO520),
AND(AR543&gt;0,OR(AO520="NS",AO520="NA")),
AND(AO520&lt;&gt;"NS",AO520&lt;&gt;"NA",AO520&gt;=0,AR543="NA"),
AND(AO520&lt;&gt;"NS",AO520&lt;&gt;"NA",AO520=0,AR543="NS")),1,0)))</f>
        <v>0</v>
      </c>
      <c r="AV543" s="5">
        <f t="shared" si="60"/>
        <v>0</v>
      </c>
      <c r="AW543" s="133" t="str">
        <f>IF(AV543=0,"",
IF(SUM(AV520:AV543)=1,C543,
IF(AV547&gt;SUM(AV520:AV543),_xlfn.CONCAT(", ",C543),
IF(AV547=SUM(AV520:AV543),_xlfn.CONCAT(" y ",C543)))))</f>
        <v/>
      </c>
      <c r="BA543" s="5">
        <v>8.1300000000000008</v>
      </c>
      <c r="BB543" s="126">
        <f>M501</f>
        <v>0</v>
      </c>
      <c r="BC543" s="126">
        <f>S501</f>
        <v>0</v>
      </c>
      <c r="BD543" s="126">
        <f>Y501</f>
        <v>0</v>
      </c>
    </row>
    <row r="544" spans="1:56" ht="24" customHeight="1">
      <c r="A544" s="87"/>
      <c r="B544" s="26"/>
      <c r="C544" s="81" t="s">
        <v>90</v>
      </c>
      <c r="D544" s="311" t="s">
        <v>273</v>
      </c>
      <c r="E544" s="311"/>
      <c r="F544" s="311"/>
      <c r="G544" s="311"/>
      <c r="H544" s="311"/>
      <c r="I544" s="311"/>
      <c r="J544" s="311"/>
      <c r="K544" s="311"/>
      <c r="L544" s="311"/>
      <c r="M544" s="310"/>
      <c r="N544" s="310"/>
      <c r="O544" s="310"/>
      <c r="P544" s="310"/>
      <c r="Q544" s="310"/>
      <c r="R544" s="310"/>
      <c r="S544" s="310"/>
      <c r="T544" s="310"/>
      <c r="U544" s="310"/>
      <c r="V544" s="310"/>
      <c r="W544" s="310"/>
      <c r="X544" s="310"/>
      <c r="Y544" s="310"/>
      <c r="Z544" s="310"/>
      <c r="AA544" s="310"/>
      <c r="AB544" s="310"/>
      <c r="AC544" s="310"/>
      <c r="AD544" s="310"/>
      <c r="AG544" s="125">
        <f t="shared" si="61"/>
        <v>0</v>
      </c>
      <c r="AH544" s="125">
        <f t="shared" si="62"/>
        <v>0</v>
      </c>
      <c r="AI544" s="103">
        <f t="shared" si="56"/>
        <v>0</v>
      </c>
      <c r="AJ544" s="130">
        <f>IF(AJ558=AH558, 0,  IF(OR(AND(AG544=0, AH544&gt;0),AND(AG544="NS", AI544&gt;0), AND(AG544="NS", AH544=0, AI544=0)), 1, IF(OR(AND(AG544&gt;0, AH544=2), AND(AG544="NS", AH544=2), AND(AG544="NS", AI544=0, AH544&gt;0), AG544=AI544), 0, 1)))</f>
        <v>0</v>
      </c>
      <c r="AK544" s="133" t="str">
        <f>IF(AJ544=0,"",
IF(SUM(AJ520:AJ544)=1,C544,
IF(AJ547&gt;SUM(AJ520:AJ544),_xlfn.CONCAT(", ",C544),
IF(AJ547=SUM(AJ520:AJ544),_xlfn.CONCAT(" y ",C544)))))</f>
        <v/>
      </c>
      <c r="AP544" s="127">
        <f t="shared" si="63"/>
        <v>0</v>
      </c>
      <c r="AQ544" s="127">
        <f t="shared" si="64"/>
        <v>0</v>
      </c>
      <c r="AR544" s="127">
        <f t="shared" si="65"/>
        <v>0</v>
      </c>
      <c r="AS544" s="126">
        <f>IF(AJ558=AH558,0,
IF(OR(AND(AM520="NS",AP544&lt;&gt;"NA",OR(AP544="NS",AP544=0)),AND(AM520="NA",AP544&lt;&gt;"NS",OR(AP544="NA",AP544=0))),0,
IF(OR(AND(AM520&lt;&gt;"NS",AM520&lt;&gt;"NA",AP544&lt;&gt;"NS",AP544&lt;&gt;"NA",AP544&gt;AM520),
AND(AP544&gt;0,OR(AM520="NS",AM520="NA")),
AND(AM520&lt;&gt;"NS",AM520&lt;&gt;"NA",AM520&gt;=0,AP544="NA"),
AND(AM520&lt;&gt;"NS",AM520&lt;&gt;"NA",AM520=0,AP544="NS")),1,0)))</f>
        <v>0</v>
      </c>
      <c r="AT544" s="126">
        <f>IF(AJ558=AH558,0,
IF(OR(AND(AN520="NS",AQ544&lt;&gt;"NA",OR(AQ544="NS",AQ544=0)),AND(AN520="NA",AQ544&lt;&gt;"NS",OR(AQ544="NA",AQ544=0))),0,
IF(OR(AND(AN520&lt;&gt;"NS",AN520&lt;&gt;"NA",AQ544&lt;&gt;"NS",AQ544&lt;&gt;"NA",AQ544&gt;AN520),
AND(AQ544&gt;0,OR(AN520="NS",AN520="NA")),
AND(AN520&lt;&gt;"NS",AN520&lt;&gt;"NA",AN520&gt;=0,AQ544="NA"),
AND(AN520&lt;&gt;"NS",AN520&lt;&gt;"NA",AN520=0,AQ544="NS")),1,0)))</f>
        <v>0</v>
      </c>
      <c r="AU544" s="126">
        <f>IF(AJ558=AH558,0,
IF(OR(AND(AO520="NS",AR544&lt;&gt;"NA",OR(AR544="NS",AR544=0)),AND(AO520="NA",AR544&lt;&gt;"NS",OR(AR544="NA",AR544=0))),0,
IF(OR(AND(AO520&lt;&gt;"NS",AO520&lt;&gt;"NA",AR544&lt;&gt;"NS",AR544&lt;&gt;"NA",AR544&gt;AO520),
AND(AR544&gt;0,OR(AO520="NS",AO520="NA")),
AND(AO520&lt;&gt;"NS",AO520&lt;&gt;"NA",AO520&gt;=0,AR544="NA"),
AND(AO520&lt;&gt;"NS",AO520&lt;&gt;"NA",AO520=0,AR544="NS")),1,0)))</f>
        <v>0</v>
      </c>
      <c r="AV544" s="5">
        <f t="shared" si="60"/>
        <v>0</v>
      </c>
      <c r="AW544" s="133" t="str">
        <f>IF(AV544=0,"",
IF(SUM(AV520:AV544)=1,C544,
IF(AV547&gt;SUM(AV520:AV544),_xlfn.CONCAT(", ",C544),
IF(AV547=SUM(AV520:AV544),_xlfn.CONCAT(" y ",C544)))))</f>
        <v/>
      </c>
      <c r="BA544" s="5">
        <v>8.14</v>
      </c>
      <c r="BB544" s="127">
        <f>M547</f>
        <v>0</v>
      </c>
      <c r="BC544" s="127">
        <f>S547</f>
        <v>0</v>
      </c>
      <c r="BD544" s="127">
        <f>Y547</f>
        <v>0</v>
      </c>
    </row>
    <row r="545" spans="1:56" ht="15" customHeight="1">
      <c r="A545" s="87"/>
      <c r="B545" s="26"/>
      <c r="C545" s="81" t="s">
        <v>91</v>
      </c>
      <c r="D545" s="311" t="s">
        <v>143</v>
      </c>
      <c r="E545" s="311"/>
      <c r="F545" s="311"/>
      <c r="G545" s="311"/>
      <c r="H545" s="311"/>
      <c r="I545" s="311"/>
      <c r="J545" s="311"/>
      <c r="K545" s="311"/>
      <c r="L545" s="311"/>
      <c r="M545" s="310"/>
      <c r="N545" s="310"/>
      <c r="O545" s="310"/>
      <c r="P545" s="310"/>
      <c r="Q545" s="310"/>
      <c r="R545" s="310"/>
      <c r="S545" s="310"/>
      <c r="T545" s="310"/>
      <c r="U545" s="310"/>
      <c r="V545" s="310"/>
      <c r="W545" s="310"/>
      <c r="X545" s="310"/>
      <c r="Y545" s="310"/>
      <c r="Z545" s="310"/>
      <c r="AA545" s="310"/>
      <c r="AB545" s="310"/>
      <c r="AC545" s="310"/>
      <c r="AD545" s="310"/>
      <c r="AG545" s="125">
        <f t="shared" si="61"/>
        <v>0</v>
      </c>
      <c r="AH545" s="125">
        <f t="shared" si="62"/>
        <v>0</v>
      </c>
      <c r="AI545" s="103">
        <f t="shared" si="56"/>
        <v>0</v>
      </c>
      <c r="AJ545" s="130">
        <f>IF(AJ558=AH558, 0,  IF(OR(AND(AG545=0, AH545&gt;0),AND(AG545="NS", AI545&gt;0), AND(AG545="NS", AH545=0, AI545=0)), 1, IF(OR(AND(AG545&gt;0, AH545=2), AND(AG545="NS", AH545=2), AND(AG545="NS", AI545=0, AH545&gt;0), AG545=AI545), 0, 1)))</f>
        <v>0</v>
      </c>
      <c r="AK545" s="133" t="str">
        <f>IF(AJ545=0,"",
IF(SUM(AJ520:AJ545)=1,C545,
IF(AJ547&gt;SUM(AJ520:AJ545),_xlfn.CONCAT(", ",C545),
IF(AJ547=SUM(AJ520:AJ545),_xlfn.CONCAT(" y ",C545)))))</f>
        <v/>
      </c>
      <c r="AP545" s="127">
        <f>IF(M545="NA",0,M545)</f>
        <v>0</v>
      </c>
      <c r="AQ545" s="127">
        <f>IF(S545="NA",0,S545)</f>
        <v>0</v>
      </c>
      <c r="AR545" s="127">
        <f>IF(Y545="NA",0,Y545)</f>
        <v>0</v>
      </c>
      <c r="AS545" s="126">
        <f>IF(AJ558=AH558,0,
IF(OR(AND(AM520="NS",AP545&lt;&gt;"NA",OR(AP545="NS",AP545=0)),AND(AM520="NA",AP545&lt;&gt;"NS",OR(AP545="NA",AP545=0))),0,
IF(OR(AND(AM520&lt;&gt;"NS",AM520&lt;&gt;"NA",AP545&lt;&gt;"NS",AP545&lt;&gt;"NA",AP545&gt;AM520),
AND(AP545&gt;0,OR(AM520="NS",AM520="NA")),
AND(AM520&lt;&gt;"NS",AM520&lt;&gt;"NA",AM520&gt;=0,AP545="NA"),
AND(AM520&lt;&gt;"NS",AM520&lt;&gt;"NA",AM520=0,AP545="NS")),1,0)))</f>
        <v>0</v>
      </c>
      <c r="AT545" s="126">
        <f>IF(AJ558=AH558,0,
IF(OR(AND(AN520="NS",AQ545&lt;&gt;"NA",OR(AQ545="NS",AQ545=0)),AND(AN520="NA",AQ545&lt;&gt;"NS",OR(AQ545="NA",AQ545=0))),0,
IF(OR(AND(AN520&lt;&gt;"NS",AN520&lt;&gt;"NA",AQ545&lt;&gt;"NS",AQ545&lt;&gt;"NA",AQ545&gt;AN520),
AND(AQ545&gt;0,OR(AN520="NS",AN520="NA")),
AND(AN520&lt;&gt;"NS",AN520&lt;&gt;"NA",AN520&gt;=0,AQ545="NA"),
AND(AN520&lt;&gt;"NS",AN520&lt;&gt;"NA",AN520=0,AQ545="NS")),1,0)))</f>
        <v>0</v>
      </c>
      <c r="AU545" s="126">
        <f>IF(AJ558=AH558,0,
IF(OR(AND(AO520="NS",AR545&lt;&gt;"NA",OR(AR545="NS",AR545=0)),AND(AO520="NA",AR545&lt;&gt;"NS",OR(AR545="NA",AR545=0))),0,
IF(OR(AND(AO520&lt;&gt;"NS",AO520&lt;&gt;"NA",AR545&lt;&gt;"NS",AR545&lt;&gt;"NA",AR545&gt;AO520),
AND(AR545&gt;0,OR(AO520="NS",AO520="NA")),
AND(AO520&lt;&gt;"NS",AO520&lt;&gt;"NA",AO520&gt;=0,AR545="NA"),
AND(AO520&lt;&gt;"NS",AO520&lt;&gt;"NA",AO520=0,AR545="NS")),1,0)))</f>
        <v>0</v>
      </c>
      <c r="AV545" s="5">
        <f t="shared" si="60"/>
        <v>0</v>
      </c>
      <c r="AW545" s="133" t="str">
        <f>IF(AV545=0,"",
IF(SUM(AV520:AV545)=1,C545,
IF(AV547&gt;SUM(AV520:AV545),_xlfn.CONCAT(", ",C545),
IF(AV547=SUM(AV520:AV545),_xlfn.CONCAT(" y ",C545)))))</f>
        <v/>
      </c>
      <c r="BA545" s="5" t="s">
        <v>5640</v>
      </c>
      <c r="BB545" s="126">
        <f>IF(AJ558=AH558,0,
IF(OR(AND(BB544="NS",BB543="NS"),AND(BB544="NA",BB543="NA"),AND(BB543&lt;&gt;"NS",BB543&lt;&gt;"NA",BB544&lt;&gt;"NS",BB544&lt;&gt;"NA",BB543&lt;=BB544),AND(BB543&lt;&gt;"NS",BB543&lt;&gt;"NA",BB543&gt;0,BB544="NS")),0,
1))</f>
        <v>0</v>
      </c>
      <c r="BC545" s="126">
        <f>IF(AJ558=AH558,0,
IF(OR(AND(BC544="NS",BC543="NS"),AND(BC544="NA",BC543="NA"),AND(BC543&lt;&gt;"NS",BC543&lt;&gt;"NA",BC544&lt;&gt;"NS",BC544&lt;&gt;"NA",BC543&lt;=BC544),AND(BC543&lt;&gt;"NS",BC543&lt;&gt;"NA",BC543&gt;0,BC544="NS")),0,
1))</f>
        <v>0</v>
      </c>
      <c r="BD545" s="126">
        <f>IF(AJ558=AH558,0,
IF(OR(AND(BD544="NS",BD543="NS"),AND(BD544="NA",BD543="NA"),AND(BD543&lt;&gt;"NS",BD543&lt;&gt;"NA",BD544&lt;&gt;"NS",BD544&lt;&gt;"NA",BD543&lt;=BD544),AND(BD543&lt;&gt;"NS",BD543&lt;&gt;"NA",BD543&gt;0,BD544="NS")),0,
1))</f>
        <v>0</v>
      </c>
    </row>
    <row r="546" spans="1:56" ht="15" customHeight="1">
      <c r="A546" s="87"/>
      <c r="B546" s="26"/>
      <c r="C546" s="81" t="s">
        <v>92</v>
      </c>
      <c r="D546" s="311" t="s">
        <v>274</v>
      </c>
      <c r="E546" s="311"/>
      <c r="F546" s="311"/>
      <c r="G546" s="311"/>
      <c r="H546" s="311"/>
      <c r="I546" s="311"/>
      <c r="J546" s="311"/>
      <c r="K546" s="311"/>
      <c r="L546" s="311"/>
      <c r="M546" s="310"/>
      <c r="N546" s="310"/>
      <c r="O546" s="310"/>
      <c r="P546" s="310"/>
      <c r="Q546" s="310"/>
      <c r="R546" s="310"/>
      <c r="S546" s="310"/>
      <c r="T546" s="310"/>
      <c r="U546" s="310"/>
      <c r="V546" s="310"/>
      <c r="W546" s="310"/>
      <c r="X546" s="310"/>
      <c r="Y546" s="310"/>
      <c r="Z546" s="310"/>
      <c r="AA546" s="310"/>
      <c r="AB546" s="310"/>
      <c r="AC546" s="310"/>
      <c r="AD546" s="310"/>
      <c r="AG546" s="125">
        <f t="shared" si="61"/>
        <v>0</v>
      </c>
      <c r="AH546" s="125">
        <f t="shared" si="62"/>
        <v>0</v>
      </c>
      <c r="AI546" s="103">
        <f t="shared" si="56"/>
        <v>0</v>
      </c>
      <c r="AJ546" s="130">
        <f>IF(AJ558=AH558, 0,  IF(OR(AND(AG546=0, AH546&gt;0),AND(AG546="NS", AI546&gt;0), AND(AG546="NS", AH546=0, AI546=0)), 1, IF(OR(AND(AG546&gt;0, AH546=2), AND(AG546="NS", AH546=2), AND(AG546="NS", AI546=0, AH546&gt;0), AG546=AI546), 0, 1)))</f>
        <v>0</v>
      </c>
      <c r="AK546" s="133" t="str">
        <f>IF(AJ546=0,"",
IF(SUM(AJ520:AJ546)=1,C546,
IF(AJ547&gt;SUM(AJ520:AJ546),_xlfn.CONCAT(", ",C546),
IF(AJ547=SUM(AJ520:AJ546),_xlfn.CONCAT(" y ",C546)))))</f>
        <v/>
      </c>
      <c r="AP546" s="127">
        <f t="shared" si="63"/>
        <v>0</v>
      </c>
      <c r="AQ546" s="127">
        <f t="shared" si="64"/>
        <v>0</v>
      </c>
      <c r="AR546" s="127">
        <f t="shared" si="65"/>
        <v>0</v>
      </c>
      <c r="AS546" s="126">
        <f>IF(AJ558=AH558,0,
IF(OR(AND(AM520="NS",AP546&lt;&gt;"NA",OR(AP546="NS",AP546=0)),AND(AM520="NA",AP546&lt;&gt;"NS",OR(AP546="NA",AP546=0))),0,
IF(OR(AND(AM520&lt;&gt;"NS",AM520&lt;&gt;"NA",AP546&lt;&gt;"NS",AP546&lt;&gt;"NA",AP546&gt;AM520),
AND(AP546&gt;0,OR(AM520="NS",AM520="NA")),
AND(AM520&lt;&gt;"NS",AM520&lt;&gt;"NA",AM520&gt;=0,AP546="NA"),
AND(AM520&lt;&gt;"NS",AM520&lt;&gt;"NA",AM520=0,AP546="NS")),1,0)))</f>
        <v>0</v>
      </c>
      <c r="AT546" s="126">
        <f>IF(AJ558=AH558,0,
IF(OR(AND(AN520="NS",AQ546&lt;&gt;"NA",OR(AQ546="NS",AQ546=0)),AND(AN520="NA",AQ546&lt;&gt;"NS",OR(AQ546="NA",AQ546=0))),0,
IF(OR(AND(AN520&lt;&gt;"NS",AN520&lt;&gt;"NA",AQ546&lt;&gt;"NS",AQ546&lt;&gt;"NA",AQ546&gt;AN520),
AND(AQ546&gt;0,OR(AN520="NS",AN520="NA")),
AND(AN520&lt;&gt;"NS",AN520&lt;&gt;"NA",AN520&gt;=0,AQ546="NA"),
AND(AN520&lt;&gt;"NS",AN520&lt;&gt;"NA",AN520=0,AQ546="NS")),1,0)))</f>
        <v>0</v>
      </c>
      <c r="AU546" s="126">
        <f>IF(AJ558=AH558,0,
IF(OR(AND(AO520="NS",AR546&lt;&gt;"NA",OR(AR546="NS",AR546=0)),AND(AO520="NA",AR546&lt;&gt;"NS",OR(AR546="NA",AR546=0))),0,
IF(OR(AND(AO520&lt;&gt;"NS",AO520&lt;&gt;"NA",AR546&lt;&gt;"NS",AR546&lt;&gt;"NA",AR546&gt;AO520),
AND(AR546&gt;0,OR(AO520="NS",AO520="NA")),
AND(AO520&lt;&gt;"NS",AO520&lt;&gt;"NA",AO520&gt;=0,AR546="NA"),
AND(AO520&lt;&gt;"NS",AO520&lt;&gt;"NA",AO520=0,AR546="NS")),1,0)))</f>
        <v>0</v>
      </c>
      <c r="AV546" s="5">
        <f t="shared" si="60"/>
        <v>0</v>
      </c>
      <c r="AW546" s="133" t="str">
        <f>IF(AV546=0,"",
IF(SUM(AV520:AV546)=1,C546,
IF(AV547&gt;SUM(AV520:AV546),_xlfn.CONCAT(", ",C546),
IF(AV547=SUM(AV520:AV546),_xlfn.CONCAT(" y ",C546)))))</f>
        <v/>
      </c>
      <c r="BB546" s="60">
        <f>SUM(BB545:BD545)</f>
        <v>0</v>
      </c>
    </row>
    <row r="547" spans="1:56" ht="15" customHeight="1">
      <c r="A547" s="87"/>
      <c r="B547" s="26"/>
      <c r="C547" s="26"/>
      <c r="D547" s="26"/>
      <c r="E547" s="26"/>
      <c r="F547" s="26"/>
      <c r="G547" s="26"/>
      <c r="H547" s="26"/>
      <c r="I547" s="26"/>
      <c r="J547" s="26"/>
      <c r="K547" s="26"/>
      <c r="L547" s="135" t="s">
        <v>116</v>
      </c>
      <c r="M547" s="252">
        <f>IF(AND(SUM(M520:R546)=0,COUNTIF(M520:R546,"NS")&gt;0),"NS",
IF(AND(SUM(M520:R546)=0,COUNTIF(M520:R546,0)&gt;0),0,
IF(AND(SUM(M520:R546)=0,COUNTIF(M520:R546,"NA")&gt;0),"NA",
SUM(M520:R546))))</f>
        <v>0</v>
      </c>
      <c r="N547" s="252"/>
      <c r="O547" s="252"/>
      <c r="P547" s="252"/>
      <c r="Q547" s="252"/>
      <c r="R547" s="252"/>
      <c r="S547" s="252">
        <f>IF(AND(SUM(S520:X546)=0,COUNTIF(S520:X546,"NS")&gt;0),"NS",
IF(AND(SUM(S520:X546)=0,COUNTIF(S520:X546,0)&gt;0),0,
IF(AND(SUM(S520:X546)=0,COUNTIF(S520:X546,"NA")&gt;0),"NA",
SUM(S520:X546))))</f>
        <v>0</v>
      </c>
      <c r="T547" s="252"/>
      <c r="U547" s="252"/>
      <c r="V547" s="252"/>
      <c r="W547" s="252"/>
      <c r="X547" s="252"/>
      <c r="Y547" s="252">
        <f>IF(AND(SUM(Y520:AD546)=0,COUNTIF(Y520:AD546,"NS")&gt;0),"NS",
IF(AND(SUM(Y520:AD546)=0,COUNTIF(Y520:AD546,0)&gt;0),0,
IF(AND(SUM(Y520:AD546)=0,COUNTIF(Y520:AD546,"NA")&gt;0),"NA",
SUM(Y520:AD546))))</f>
        <v>0</v>
      </c>
      <c r="Z547" s="252"/>
      <c r="AA547" s="252"/>
      <c r="AB547" s="252"/>
      <c r="AC547" s="252"/>
      <c r="AD547" s="252"/>
      <c r="AJ547" s="60">
        <f>SUM(AJ520:AJ546)</f>
        <v>0</v>
      </c>
      <c r="AK547" s="136" t="str">
        <f>IF(AJ547=0,"",
IF(AJ547=1,VLOOKUP(1,AJ520:AK546,2,FALSE),
IF(AJ547&gt;1,_xlfn.CONCAT(AK520:AK546),"")))</f>
        <v/>
      </c>
      <c r="AS547" s="60">
        <f>SUM(AS520:AU546)</f>
        <v>0</v>
      </c>
      <c r="AV547" s="60">
        <f>SUM(AV520:AV546)</f>
        <v>0</v>
      </c>
      <c r="AW547" s="136" t="str">
        <f>IF(AV547=0,"",
IF(AV547=1,VLOOKUP(1,AV520:AW546,2,FALSE),
IF(AV547&gt;1,_xlfn.CONCAT(AW520:AW546),"")))</f>
        <v/>
      </c>
    </row>
    <row r="548" spans="1:56" ht="15" customHeight="1">
      <c r="A548" s="75"/>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K548" s="136" t="str">
        <f>IF(AJ547=0,"",
IF(AJ547=1,_xlfn.CONCAT("Error: verificar sumas en el numeral ",AK547),_xlfn.CONCAT("Error: verificar sumas en los numerales ",AK547)))</f>
        <v/>
      </c>
      <c r="AW548" s="136" t="str">
        <f>IF(AV547=0,"",
IF(AV547=1,_xlfn.CONCAT("Error: verificar la consistencia del numeral ",AW547," con la pregunta 8.20, de acuerdo con la cuarta instrucción"),_xlfn.CONCAT("Error: verificar la consistencia de los numerales ",AW547," con la pregunta 8.20, de acuerdo con la cuarta instrucción")))</f>
        <v/>
      </c>
    </row>
    <row r="549" spans="1:56" ht="45" customHeight="1">
      <c r="A549" s="75"/>
      <c r="B549" s="66"/>
      <c r="C549" s="400" t="s">
        <v>275</v>
      </c>
      <c r="D549" s="400"/>
      <c r="E549" s="400"/>
      <c r="F549" s="315"/>
      <c r="G549" s="246"/>
      <c r="H549" s="246"/>
      <c r="I549" s="246"/>
      <c r="J549" s="246"/>
      <c r="K549" s="246"/>
      <c r="L549" s="246"/>
      <c r="M549" s="246"/>
      <c r="N549" s="246"/>
      <c r="O549" s="246"/>
      <c r="P549" s="246"/>
      <c r="Q549" s="246"/>
      <c r="R549" s="246"/>
      <c r="S549" s="246"/>
      <c r="T549" s="246"/>
      <c r="U549" s="246"/>
      <c r="V549" s="246"/>
      <c r="W549" s="246"/>
      <c r="X549" s="246"/>
      <c r="Y549" s="246"/>
      <c r="Z549" s="246"/>
      <c r="AA549" s="246"/>
      <c r="AB549" s="246"/>
      <c r="AC549" s="246"/>
      <c r="AD549" s="316"/>
      <c r="AG549" s="5">
        <f>IF(OR(M545=0,M545="NS",M545="NA"),0,1)</f>
        <v>0</v>
      </c>
    </row>
    <row r="550" spans="1:56" ht="15" customHeight="1">
      <c r="A550" s="75"/>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row>
    <row r="551" spans="1:56" ht="24" customHeight="1">
      <c r="A551" s="75"/>
      <c r="B551" s="66"/>
      <c r="C551" s="294" t="s">
        <v>117</v>
      </c>
      <c r="D551" s="294"/>
      <c r="E551" s="294"/>
      <c r="F551" s="294"/>
      <c r="G551" s="294"/>
      <c r="H551" s="294"/>
      <c r="I551" s="294"/>
      <c r="J551" s="294"/>
      <c r="K551" s="294"/>
      <c r="L551" s="294"/>
      <c r="M551" s="294"/>
      <c r="N551" s="294"/>
      <c r="O551" s="294"/>
      <c r="P551" s="294"/>
      <c r="Q551" s="294"/>
      <c r="R551" s="294"/>
      <c r="S551" s="294"/>
      <c r="T551" s="294"/>
      <c r="U551" s="294"/>
      <c r="V551" s="294"/>
      <c r="W551" s="294"/>
      <c r="X551" s="294"/>
      <c r="Y551" s="294"/>
      <c r="Z551" s="294"/>
      <c r="AA551" s="294"/>
      <c r="AB551" s="294"/>
      <c r="AC551" s="294"/>
      <c r="AD551" s="294"/>
    </row>
    <row r="552" spans="1:56" ht="60" customHeight="1">
      <c r="A552" s="75"/>
      <c r="B552" s="66"/>
      <c r="C552" s="396"/>
      <c r="D552" s="397"/>
      <c r="E552" s="397"/>
      <c r="F552" s="397"/>
      <c r="G552" s="397"/>
      <c r="H552" s="397"/>
      <c r="I552" s="397"/>
      <c r="J552" s="397"/>
      <c r="K552" s="397"/>
      <c r="L552" s="397"/>
      <c r="M552" s="397"/>
      <c r="N552" s="397"/>
      <c r="O552" s="397"/>
      <c r="P552" s="397"/>
      <c r="Q552" s="397"/>
      <c r="R552" s="397"/>
      <c r="S552" s="397"/>
      <c r="T552" s="397"/>
      <c r="U552" s="397"/>
      <c r="V552" s="397"/>
      <c r="W552" s="397"/>
      <c r="X552" s="397"/>
      <c r="Y552" s="397"/>
      <c r="Z552" s="397"/>
      <c r="AA552" s="397"/>
      <c r="AB552" s="397"/>
      <c r="AC552" s="397"/>
      <c r="AD552" s="398"/>
    </row>
    <row r="553" spans="1:56" ht="15" customHeight="1">
      <c r="A553" s="61"/>
      <c r="B553" s="309" t="str">
        <f>IF(OR(AH553=0,AND(AH553&gt;0,C552&lt;&gt;"")),"","Si registró NS favor de emitir un comentario que explique su uso en la casilla al final de la pregunta")</f>
        <v/>
      </c>
      <c r="C553" s="309"/>
      <c r="D553" s="309"/>
      <c r="E553" s="309"/>
      <c r="F553" s="309"/>
      <c r="G553" s="309"/>
      <c r="H553" s="309"/>
      <c r="I553" s="309"/>
      <c r="J553" s="309"/>
      <c r="K553" s="309"/>
      <c r="L553" s="309"/>
      <c r="M553" s="309"/>
      <c r="N553" s="309"/>
      <c r="O553" s="309"/>
      <c r="P553" s="309"/>
      <c r="Q553" s="309"/>
      <c r="R553" s="309"/>
      <c r="S553" s="309"/>
      <c r="T553" s="309"/>
      <c r="U553" s="309"/>
      <c r="V553" s="309"/>
      <c r="W553" s="309"/>
      <c r="X553" s="309"/>
      <c r="Y553" s="309"/>
      <c r="Z553" s="309"/>
      <c r="AA553" s="309"/>
      <c r="AB553" s="309"/>
      <c r="AC553" s="309"/>
      <c r="AD553" s="309"/>
      <c r="AE553" s="73"/>
      <c r="AF553" s="77"/>
      <c r="AG553" t="s">
        <v>5627</v>
      </c>
      <c r="AH553">
        <f>COUNTIF(M520:AD546,"NS")</f>
        <v>0</v>
      </c>
      <c r="AI553"/>
      <c r="AJ553"/>
    </row>
    <row r="554" spans="1:56" ht="15" customHeight="1">
      <c r="A554" s="61"/>
      <c r="B554" s="309" t="str">
        <f>IF(AJ547=0,"",AK548)</f>
        <v/>
      </c>
      <c r="C554" s="309"/>
      <c r="D554" s="309"/>
      <c r="E554" s="309"/>
      <c r="F554" s="309"/>
      <c r="G554" s="309"/>
      <c r="H554" s="309"/>
      <c r="I554" s="309"/>
      <c r="J554" s="309"/>
      <c r="K554" s="309"/>
      <c r="L554" s="309"/>
      <c r="M554" s="309"/>
      <c r="N554" s="309"/>
      <c r="O554" s="309"/>
      <c r="P554" s="309"/>
      <c r="Q554" s="309"/>
      <c r="R554" s="309"/>
      <c r="S554" s="309"/>
      <c r="T554" s="309"/>
      <c r="U554" s="309"/>
      <c r="V554" s="309"/>
      <c r="W554" s="309"/>
      <c r="X554" s="309"/>
      <c r="Y554" s="309"/>
      <c r="Z554" s="309"/>
      <c r="AA554" s="309"/>
      <c r="AB554" s="309"/>
      <c r="AC554" s="309"/>
      <c r="AD554" s="309"/>
      <c r="AE554" s="73"/>
      <c r="AF554" s="77"/>
      <c r="AG554"/>
      <c r="AH554"/>
      <c r="AI554"/>
      <c r="AJ554"/>
    </row>
    <row r="555" spans="1:56" ht="15" customHeight="1">
      <c r="A555" s="61"/>
      <c r="B555" s="309" t="str">
        <f>IF(BB546=0,"","Error: verificar la consistencia con la pregunta 8.20, de acuerdo con la tercera instrucción")</f>
        <v/>
      </c>
      <c r="C555" s="309"/>
      <c r="D555" s="309"/>
      <c r="E555" s="309"/>
      <c r="F555" s="309"/>
      <c r="G555" s="309"/>
      <c r="H555" s="309"/>
      <c r="I555" s="309"/>
      <c r="J555" s="309"/>
      <c r="K555" s="309"/>
      <c r="L555" s="309"/>
      <c r="M555" s="309"/>
      <c r="N555" s="309"/>
      <c r="O555" s="309"/>
      <c r="P555" s="309"/>
      <c r="Q555" s="309"/>
      <c r="R555" s="309"/>
      <c r="S555" s="309"/>
      <c r="T555" s="309"/>
      <c r="U555" s="309"/>
      <c r="V555" s="309"/>
      <c r="W555" s="309"/>
      <c r="X555" s="309"/>
      <c r="Y555" s="309"/>
      <c r="Z555" s="309"/>
      <c r="AA555" s="309"/>
      <c r="AB555" s="309"/>
      <c r="AC555" s="309"/>
      <c r="AD555" s="309"/>
      <c r="AE555" s="73"/>
      <c r="AF555" s="77"/>
      <c r="AG555"/>
      <c r="AH555"/>
      <c r="AI555"/>
      <c r="AJ555"/>
    </row>
    <row r="556" spans="1:56" ht="15" customHeight="1">
      <c r="A556" s="61"/>
      <c r="B556" s="309" t="str">
        <f>IF(AS547=0,"",AW548)</f>
        <v/>
      </c>
      <c r="C556" s="309"/>
      <c r="D556" s="309"/>
      <c r="E556" s="309"/>
      <c r="F556" s="309"/>
      <c r="G556" s="309"/>
      <c r="H556" s="309"/>
      <c r="I556" s="309"/>
      <c r="J556" s="309"/>
      <c r="K556" s="309"/>
      <c r="L556" s="309"/>
      <c r="M556" s="309"/>
      <c r="N556" s="309"/>
      <c r="O556" s="309"/>
      <c r="P556" s="309"/>
      <c r="Q556" s="309"/>
      <c r="R556" s="309"/>
      <c r="S556" s="309"/>
      <c r="T556" s="309"/>
      <c r="U556" s="309"/>
      <c r="V556" s="309"/>
      <c r="W556" s="309"/>
      <c r="X556" s="309"/>
      <c r="Y556" s="309"/>
      <c r="Z556" s="309"/>
      <c r="AA556" s="309"/>
      <c r="AB556" s="309"/>
      <c r="AC556" s="309"/>
      <c r="AD556" s="309"/>
      <c r="AE556" s="73"/>
      <c r="AF556" s="77"/>
      <c r="AG556"/>
      <c r="AH556"/>
      <c r="AI556"/>
      <c r="AJ556"/>
    </row>
    <row r="557" spans="1:56" ht="15" customHeight="1">
      <c r="A557" s="61"/>
      <c r="B557" s="309" t="str">
        <f>IF(OR(AND(AG549&gt;0,F549=""),AND(AG549=0,F549&lt;&gt;"")),"Error: especificar la otra institución en caso de registrar cantidades mayores a cero en el numeral 26","")</f>
        <v/>
      </c>
      <c r="C557" s="309"/>
      <c r="D557" s="309"/>
      <c r="E557" s="309"/>
      <c r="F557" s="309"/>
      <c r="G557" s="309"/>
      <c r="H557" s="309"/>
      <c r="I557" s="309"/>
      <c r="J557" s="309"/>
      <c r="K557" s="309"/>
      <c r="L557" s="309"/>
      <c r="M557" s="309"/>
      <c r="N557" s="309"/>
      <c r="O557" s="309"/>
      <c r="P557" s="309"/>
      <c r="Q557" s="309"/>
      <c r="R557" s="309"/>
      <c r="S557" s="309"/>
      <c r="T557" s="309"/>
      <c r="U557" s="309"/>
      <c r="V557" s="309"/>
      <c r="W557" s="309"/>
      <c r="X557" s="309"/>
      <c r="Y557" s="309"/>
      <c r="Z557" s="309"/>
      <c r="AA557" s="309"/>
      <c r="AB557" s="309"/>
      <c r="AC557" s="309"/>
      <c r="AD557" s="309"/>
      <c r="AE557" s="73"/>
      <c r="AF557" s="77"/>
      <c r="AG557"/>
      <c r="AH557" t="s">
        <v>5621</v>
      </c>
      <c r="AI557" t="s">
        <v>5622</v>
      </c>
      <c r="AJ557" t="s">
        <v>5623</v>
      </c>
      <c r="AK557" s="5" t="s">
        <v>5624</v>
      </c>
    </row>
    <row r="558" spans="1:56" ht="15" customHeight="1" thickBot="1">
      <c r="A558" s="61"/>
      <c r="B558" s="277" t="str">
        <f>IF(AK558=0,"","Error: debe completar toda la información en las celdas requeridas")</f>
        <v/>
      </c>
      <c r="C558" s="277"/>
      <c r="D558" s="277"/>
      <c r="E558" s="277"/>
      <c r="F558" s="277"/>
      <c r="G558" s="277"/>
      <c r="H558" s="277"/>
      <c r="I558" s="277"/>
      <c r="J558" s="277"/>
      <c r="K558" s="277"/>
      <c r="L558" s="277"/>
      <c r="M558" s="277"/>
      <c r="N558" s="277"/>
      <c r="O558" s="277"/>
      <c r="P558" s="277"/>
      <c r="Q558" s="277"/>
      <c r="R558" s="277"/>
      <c r="S558" s="277"/>
      <c r="T558" s="277"/>
      <c r="U558" s="277"/>
      <c r="V558" s="277"/>
      <c r="W558" s="277"/>
      <c r="X558" s="277"/>
      <c r="Y558" s="277"/>
      <c r="Z558" s="277"/>
      <c r="AA558" s="277"/>
      <c r="AB558" s="277"/>
      <c r="AC558" s="277"/>
      <c r="AD558" s="277"/>
      <c r="AE558" s="73"/>
      <c r="AF558" s="77"/>
      <c r="AG558"/>
      <c r="AH558">
        <v>486</v>
      </c>
      <c r="AI558">
        <v>406</v>
      </c>
      <c r="AJ558">
        <f>COUNTBLANK(M520:AD546)</f>
        <v>486</v>
      </c>
      <c r="AK558" s="5">
        <f>IF(OR(AJ558=AH558,AJ558=AI558),0,1)</f>
        <v>0</v>
      </c>
    </row>
    <row r="559" spans="1:56" ht="15" customHeight="1" thickBot="1">
      <c r="A559" s="67" t="s">
        <v>313</v>
      </c>
      <c r="B559" s="340" t="s">
        <v>596</v>
      </c>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2"/>
    </row>
    <row r="560" spans="1:56" ht="15" customHeight="1">
      <c r="A560" s="61"/>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G560" s="5">
        <v>1</v>
      </c>
    </row>
    <row r="561" spans="1:37" ht="36" customHeight="1">
      <c r="A561" s="71" t="s">
        <v>597</v>
      </c>
      <c r="B561" s="331" t="s">
        <v>714</v>
      </c>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c r="AA561" s="331"/>
      <c r="AB561" s="331"/>
      <c r="AC561" s="331"/>
      <c r="AD561" s="331"/>
      <c r="AG561" s="5">
        <v>2</v>
      </c>
    </row>
    <row r="562" spans="1:37" ht="36" customHeight="1">
      <c r="A562" s="112"/>
      <c r="B562" s="14"/>
      <c r="C562" s="326" t="s">
        <v>443</v>
      </c>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G562" s="5">
        <v>3</v>
      </c>
    </row>
    <row r="563" spans="1:37" ht="15" customHeight="1">
      <c r="A563" s="112"/>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G563" s="5">
        <v>9</v>
      </c>
    </row>
    <row r="564" spans="1:37" ht="48" customHeight="1">
      <c r="A564" s="112"/>
      <c r="B564" s="26"/>
      <c r="C564" s="344" t="s">
        <v>444</v>
      </c>
      <c r="D564" s="345"/>
      <c r="E564" s="345"/>
      <c r="F564" s="345"/>
      <c r="G564" s="345"/>
      <c r="H564" s="345"/>
      <c r="I564" s="345"/>
      <c r="J564" s="345"/>
      <c r="K564" s="345"/>
      <c r="L564" s="346"/>
      <c r="M564" s="252" t="s">
        <v>278</v>
      </c>
      <c r="N564" s="252"/>
      <c r="O564" s="252"/>
      <c r="P564" s="252"/>
      <c r="Q564" s="252"/>
      <c r="R564" s="252"/>
      <c r="S564" s="252"/>
      <c r="T564" s="252"/>
      <c r="U564" s="252"/>
      <c r="V564" s="252"/>
      <c r="W564" s="252"/>
      <c r="X564" s="252"/>
      <c r="Y564" s="252"/>
      <c r="Z564" s="252"/>
      <c r="AA564" s="252"/>
      <c r="AB564" s="252"/>
      <c r="AC564" s="252"/>
      <c r="AD564" s="252"/>
    </row>
    <row r="565" spans="1:37" ht="15" customHeight="1">
      <c r="A565" s="112"/>
      <c r="B565" s="26"/>
      <c r="C565" s="347"/>
      <c r="D565" s="348"/>
      <c r="E565" s="348"/>
      <c r="F565" s="348"/>
      <c r="G565" s="348"/>
      <c r="H565" s="348"/>
      <c r="I565" s="348"/>
      <c r="J565" s="348"/>
      <c r="K565" s="348"/>
      <c r="L565" s="349"/>
      <c r="M565" s="252" t="s">
        <v>112</v>
      </c>
      <c r="N565" s="252"/>
      <c r="O565" s="252"/>
      <c r="P565" s="252"/>
      <c r="Q565" s="252"/>
      <c r="R565" s="252"/>
      <c r="S565" s="256" t="s">
        <v>113</v>
      </c>
      <c r="T565" s="256"/>
      <c r="U565" s="256"/>
      <c r="V565" s="256"/>
      <c r="W565" s="256"/>
      <c r="X565" s="256"/>
      <c r="Y565" s="256" t="s">
        <v>114</v>
      </c>
      <c r="Z565" s="256"/>
      <c r="AA565" s="256"/>
      <c r="AB565" s="256"/>
      <c r="AC565" s="256"/>
      <c r="AD565" s="256"/>
      <c r="AG565" t="s">
        <v>5626</v>
      </c>
      <c r="AH565" t="s">
        <v>5627</v>
      </c>
      <c r="AI565" t="s">
        <v>5628</v>
      </c>
      <c r="AJ565" t="s">
        <v>5629</v>
      </c>
    </row>
    <row r="566" spans="1:37" ht="15" customHeight="1">
      <c r="A566" s="112"/>
      <c r="B566" s="26"/>
      <c r="C566" s="315"/>
      <c r="D566" s="246"/>
      <c r="E566" s="246"/>
      <c r="F566" s="246"/>
      <c r="G566" s="246"/>
      <c r="H566" s="246"/>
      <c r="I566" s="246"/>
      <c r="J566" s="246"/>
      <c r="K566" s="246"/>
      <c r="L566" s="316"/>
      <c r="M566" s="315"/>
      <c r="N566" s="246"/>
      <c r="O566" s="246"/>
      <c r="P566" s="246"/>
      <c r="Q566" s="246"/>
      <c r="R566" s="246"/>
      <c r="S566" s="315"/>
      <c r="T566" s="246"/>
      <c r="U566" s="246"/>
      <c r="V566" s="246"/>
      <c r="W566" s="246"/>
      <c r="X566" s="246"/>
      <c r="Y566" s="310"/>
      <c r="Z566" s="310"/>
      <c r="AA566" s="310"/>
      <c r="AB566" s="310"/>
      <c r="AC566" s="310"/>
      <c r="AD566" s="310"/>
      <c r="AG566" s="125">
        <f>M566</f>
        <v>0</v>
      </c>
      <c r="AH566" s="125">
        <f>COUNTIF(S566:AD566,"NS")</f>
        <v>0</v>
      </c>
      <c r="AI566" s="103">
        <f>SUM(S566:AD566)</f>
        <v>0</v>
      </c>
      <c r="AJ566" s="130">
        <f>IF($AJ$575=$AH$575, 0,  IF(OR(AND(AG566=0, AH566&gt;0),AND(AG566="NS", AI566&gt;0), AND(AG566="NS", AH566=0, AI566=0)), 1, IF(OR(AND(AG566&gt;0, AH566=2), AND(AG566="NS", AH566=2), AND(AG566="NS", AI566=0, AH566&gt;0), AG566=AI566), 0, 1)))</f>
        <v>0</v>
      </c>
    </row>
    <row r="567" spans="1:37" ht="15" customHeight="1">
      <c r="A567" s="112"/>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spans="1:37" ht="24" customHeight="1">
      <c r="A568" s="131"/>
      <c r="B568" s="89"/>
      <c r="C568" s="296" t="s">
        <v>117</v>
      </c>
      <c r="D568" s="296"/>
      <c r="E568" s="296"/>
      <c r="F568" s="296"/>
      <c r="G568" s="296"/>
      <c r="H568" s="296"/>
      <c r="I568" s="296"/>
      <c r="J568" s="296"/>
      <c r="K568" s="296"/>
      <c r="L568" s="296"/>
      <c r="M568" s="296"/>
      <c r="N568" s="296"/>
      <c r="O568" s="296"/>
      <c r="P568" s="296"/>
      <c r="Q568" s="296"/>
      <c r="R568" s="296"/>
      <c r="S568" s="296"/>
      <c r="T568" s="296"/>
      <c r="U568" s="296"/>
      <c r="V568" s="296"/>
      <c r="W568" s="296"/>
      <c r="X568" s="296"/>
      <c r="Y568" s="296"/>
      <c r="Z568" s="296"/>
      <c r="AA568" s="296"/>
      <c r="AB568" s="296"/>
      <c r="AC568" s="296"/>
      <c r="AD568" s="296"/>
    </row>
    <row r="569" spans="1:37" ht="60" customHeight="1">
      <c r="A569" s="131"/>
      <c r="B569" s="89"/>
      <c r="C569" s="333"/>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5"/>
    </row>
    <row r="570" spans="1:37" ht="15" customHeight="1">
      <c r="A570" s="61"/>
      <c r="B570" s="309"/>
      <c r="C570" s="309"/>
      <c r="D570" s="309"/>
      <c r="E570" s="309"/>
      <c r="F570" s="309"/>
      <c r="G570" s="309"/>
      <c r="H570" s="309"/>
      <c r="I570" s="309"/>
      <c r="J570" s="309"/>
      <c r="K570" s="309"/>
      <c r="L570" s="309"/>
      <c r="M570" s="309"/>
      <c r="N570" s="309"/>
      <c r="O570" s="309"/>
      <c r="P570" s="309"/>
      <c r="Q570" s="309"/>
      <c r="R570" s="309"/>
      <c r="S570" s="309"/>
      <c r="T570" s="309"/>
      <c r="U570" s="309"/>
      <c r="V570" s="309"/>
      <c r="W570" s="309"/>
      <c r="X570" s="309"/>
      <c r="Y570" s="309"/>
      <c r="Z570" s="309"/>
      <c r="AA570" s="309"/>
      <c r="AB570" s="309"/>
      <c r="AC570" s="309"/>
      <c r="AD570" s="309"/>
      <c r="AE570" s="73"/>
      <c r="AF570" s="77"/>
      <c r="AG570"/>
      <c r="AH570"/>
      <c r="AI570"/>
      <c r="AJ570"/>
    </row>
    <row r="571" spans="1:37" ht="15" customHeight="1">
      <c r="A571" s="61"/>
      <c r="B571" s="309" t="str">
        <f>IF(AJ566=0,"","Error: verificar sumas")</f>
        <v/>
      </c>
      <c r="C571" s="309"/>
      <c r="D571" s="309"/>
      <c r="E571" s="309"/>
      <c r="F571" s="309"/>
      <c r="G571" s="309"/>
      <c r="H571" s="309"/>
      <c r="I571" s="309"/>
      <c r="J571" s="309"/>
      <c r="K571" s="309"/>
      <c r="L571" s="309"/>
      <c r="M571" s="309"/>
      <c r="N571" s="309"/>
      <c r="O571" s="309"/>
      <c r="P571" s="309"/>
      <c r="Q571" s="309"/>
      <c r="R571" s="309"/>
      <c r="S571" s="309"/>
      <c r="T571" s="309"/>
      <c r="U571" s="309"/>
      <c r="V571" s="309"/>
      <c r="W571" s="309"/>
      <c r="X571" s="309"/>
      <c r="Y571" s="309"/>
      <c r="Z571" s="309"/>
      <c r="AA571" s="309"/>
      <c r="AB571" s="309"/>
      <c r="AC571" s="309"/>
      <c r="AD571" s="309"/>
      <c r="AE571" s="73"/>
      <c r="AF571" s="77"/>
      <c r="AG571"/>
      <c r="AH571"/>
      <c r="AI571"/>
      <c r="AJ571"/>
    </row>
    <row r="572" spans="1:37" ht="15" customHeight="1">
      <c r="A572" s="61"/>
      <c r="B572" s="309"/>
      <c r="C572" s="309"/>
      <c r="D572" s="309"/>
      <c r="E572" s="309"/>
      <c r="F572" s="309"/>
      <c r="G572" s="309"/>
      <c r="H572" s="309"/>
      <c r="I572" s="309"/>
      <c r="J572" s="309"/>
      <c r="K572" s="309"/>
      <c r="L572" s="309"/>
      <c r="M572" s="309"/>
      <c r="N572" s="309"/>
      <c r="O572" s="309"/>
      <c r="P572" s="309"/>
      <c r="Q572" s="309"/>
      <c r="R572" s="309"/>
      <c r="S572" s="309"/>
      <c r="T572" s="309"/>
      <c r="U572" s="309"/>
      <c r="V572" s="309"/>
      <c r="W572" s="309"/>
      <c r="X572" s="309"/>
      <c r="Y572" s="309"/>
      <c r="Z572" s="309"/>
      <c r="AA572" s="309"/>
      <c r="AB572" s="309"/>
      <c r="AC572" s="309"/>
      <c r="AD572" s="309"/>
      <c r="AE572" s="73"/>
      <c r="AF572" s="77"/>
      <c r="AG572"/>
      <c r="AH572"/>
      <c r="AI572"/>
      <c r="AJ572"/>
    </row>
    <row r="573" spans="1:37" ht="15" customHeight="1">
      <c r="A573" s="61"/>
      <c r="B573" s="309"/>
      <c r="C573" s="309"/>
      <c r="D573" s="309"/>
      <c r="E573" s="309"/>
      <c r="F573" s="309"/>
      <c r="G573" s="309"/>
      <c r="H573" s="309"/>
      <c r="I573" s="309"/>
      <c r="J573" s="309"/>
      <c r="K573" s="309"/>
      <c r="L573" s="309"/>
      <c r="M573" s="309"/>
      <c r="N573" s="309"/>
      <c r="O573" s="309"/>
      <c r="P573" s="309"/>
      <c r="Q573" s="309"/>
      <c r="R573" s="309"/>
      <c r="S573" s="309"/>
      <c r="T573" s="309"/>
      <c r="U573" s="309"/>
      <c r="V573" s="309"/>
      <c r="W573" s="309"/>
      <c r="X573" s="309"/>
      <c r="Y573" s="309"/>
      <c r="Z573" s="309"/>
      <c r="AA573" s="309"/>
      <c r="AB573" s="309"/>
      <c r="AC573" s="309"/>
      <c r="AD573" s="309"/>
      <c r="AE573" s="73"/>
      <c r="AF573" s="77"/>
      <c r="AG573"/>
      <c r="AH573"/>
      <c r="AI573"/>
      <c r="AJ573"/>
    </row>
    <row r="574" spans="1:37" ht="15" customHeight="1">
      <c r="A574" s="61"/>
      <c r="B574" s="309"/>
      <c r="C574" s="309"/>
      <c r="D574" s="309"/>
      <c r="E574" s="309"/>
      <c r="F574" s="309"/>
      <c r="G574" s="309"/>
      <c r="H574" s="309"/>
      <c r="I574" s="309"/>
      <c r="J574" s="309"/>
      <c r="K574" s="309"/>
      <c r="L574" s="309"/>
      <c r="M574" s="309"/>
      <c r="N574" s="309"/>
      <c r="O574" s="309"/>
      <c r="P574" s="309"/>
      <c r="Q574" s="309"/>
      <c r="R574" s="309"/>
      <c r="S574" s="309"/>
      <c r="T574" s="309"/>
      <c r="U574" s="309"/>
      <c r="V574" s="309"/>
      <c r="W574" s="309"/>
      <c r="X574" s="309"/>
      <c r="Y574" s="309"/>
      <c r="Z574" s="309"/>
      <c r="AA574" s="309"/>
      <c r="AB574" s="309"/>
      <c r="AC574" s="309"/>
      <c r="AD574" s="309"/>
      <c r="AE574" s="73"/>
      <c r="AF574" s="77"/>
      <c r="AG574"/>
      <c r="AH574" t="s">
        <v>5621</v>
      </c>
      <c r="AI574" t="s">
        <v>5622</v>
      </c>
      <c r="AJ574" t="s">
        <v>5623</v>
      </c>
      <c r="AK574" s="5" t="s">
        <v>5624</v>
      </c>
    </row>
    <row r="575" spans="1:37" ht="15" customHeight="1">
      <c r="A575" s="61"/>
      <c r="B575" s="277" t="str">
        <f>IF(AK575=0,"","Error: debe completar toda la información en las celdas requeridas")</f>
        <v/>
      </c>
      <c r="C575" s="277"/>
      <c r="D575" s="277"/>
      <c r="E575" s="277"/>
      <c r="F575" s="277"/>
      <c r="G575" s="277"/>
      <c r="H575" s="277"/>
      <c r="I575" s="277"/>
      <c r="J575" s="277"/>
      <c r="K575" s="277"/>
      <c r="L575" s="277"/>
      <c r="M575" s="277"/>
      <c r="N575" s="277"/>
      <c r="O575" s="277"/>
      <c r="P575" s="277"/>
      <c r="Q575" s="277"/>
      <c r="R575" s="277"/>
      <c r="S575" s="277"/>
      <c r="T575" s="277"/>
      <c r="U575" s="277"/>
      <c r="V575" s="277"/>
      <c r="W575" s="277"/>
      <c r="X575" s="277"/>
      <c r="Y575" s="277"/>
      <c r="Z575" s="277"/>
      <c r="AA575" s="277"/>
      <c r="AB575" s="277"/>
      <c r="AC575" s="277"/>
      <c r="AD575" s="277"/>
      <c r="AE575" s="73"/>
      <c r="AF575" s="77"/>
      <c r="AG575"/>
      <c r="AH575">
        <v>28</v>
      </c>
      <c r="AI575"/>
      <c r="AJ575">
        <f>COUNTBLANK(C566:AD566)</f>
        <v>28</v>
      </c>
      <c r="AK575" s="5">
        <f>IF(OR(AJ575=AH575,AND(C566=1,COUNTA(M566:AD566)=3),AND(C566&gt;1,COUNTA(M566:AD566)=0)),0,1)</f>
        <v>0</v>
      </c>
    </row>
    <row r="576" spans="1:37" ht="24" customHeight="1">
      <c r="A576" s="71" t="s">
        <v>598</v>
      </c>
      <c r="B576" s="331" t="s">
        <v>450</v>
      </c>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row>
    <row r="577" spans="1:49" ht="24" customHeight="1">
      <c r="A577" s="87"/>
      <c r="B577" s="26"/>
      <c r="C577" s="326" t="s">
        <v>276</v>
      </c>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row>
    <row r="578" spans="1:49" ht="36" customHeight="1">
      <c r="A578" s="87"/>
      <c r="B578" s="26"/>
      <c r="C578" s="294" t="s">
        <v>451</v>
      </c>
      <c r="D578" s="294"/>
      <c r="E578" s="294"/>
      <c r="F578" s="294"/>
      <c r="G578" s="294"/>
      <c r="H578" s="294"/>
      <c r="I578" s="294"/>
      <c r="J578" s="294"/>
      <c r="K578" s="294"/>
      <c r="L578" s="294"/>
      <c r="M578" s="294"/>
      <c r="N578" s="294"/>
      <c r="O578" s="294"/>
      <c r="P578" s="294"/>
      <c r="Q578" s="294"/>
      <c r="R578" s="294"/>
      <c r="S578" s="294"/>
      <c r="T578" s="294"/>
      <c r="U578" s="294"/>
      <c r="V578" s="294"/>
      <c r="W578" s="294"/>
      <c r="X578" s="294"/>
      <c r="Y578" s="294"/>
      <c r="Z578" s="294"/>
      <c r="AA578" s="294"/>
      <c r="AB578" s="294"/>
      <c r="AC578" s="294"/>
      <c r="AD578" s="294"/>
    </row>
    <row r="579" spans="1:49" s="73" customFormat="1" ht="24" customHeight="1">
      <c r="A579" s="71"/>
      <c r="B579" s="26"/>
      <c r="C579" s="294" t="s">
        <v>452</v>
      </c>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F579" s="74"/>
    </row>
    <row r="580" spans="1:49" s="73" customFormat="1" ht="24" customHeight="1">
      <c r="A580" s="124"/>
      <c r="B580" s="66"/>
      <c r="C580" s="294" t="s">
        <v>453</v>
      </c>
      <c r="D580" s="294"/>
      <c r="E580" s="294"/>
      <c r="F580" s="294"/>
      <c r="G580" s="294"/>
      <c r="H580" s="294"/>
      <c r="I580" s="294"/>
      <c r="J580" s="294"/>
      <c r="K580" s="294"/>
      <c r="L580" s="294"/>
      <c r="M580" s="294"/>
      <c r="N580" s="294"/>
      <c r="O580" s="294"/>
      <c r="P580" s="294"/>
      <c r="Q580" s="294"/>
      <c r="R580" s="294"/>
      <c r="S580" s="294"/>
      <c r="T580" s="294"/>
      <c r="U580" s="294"/>
      <c r="V580" s="294"/>
      <c r="W580" s="294"/>
      <c r="X580" s="294"/>
      <c r="Y580" s="294"/>
      <c r="Z580" s="294"/>
      <c r="AA580" s="294"/>
      <c r="AB580" s="294"/>
      <c r="AC580" s="294"/>
      <c r="AD580" s="294"/>
      <c r="AF580" s="74"/>
    </row>
    <row r="581" spans="1:49" ht="15" customHeight="1">
      <c r="A581" s="87"/>
      <c r="B581" s="26"/>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row>
    <row r="582" spans="1:49" ht="15" customHeight="1">
      <c r="A582" s="87"/>
      <c r="B582" s="26"/>
      <c r="C582" s="252" t="s">
        <v>277</v>
      </c>
      <c r="D582" s="401"/>
      <c r="E582" s="401"/>
      <c r="F582" s="401"/>
      <c r="G582" s="401"/>
      <c r="H582" s="401"/>
      <c r="I582" s="401"/>
      <c r="J582" s="401"/>
      <c r="K582" s="401"/>
      <c r="L582" s="401"/>
      <c r="M582" s="252" t="s">
        <v>278</v>
      </c>
      <c r="N582" s="252"/>
      <c r="O582" s="252"/>
      <c r="P582" s="252"/>
      <c r="Q582" s="252"/>
      <c r="R582" s="252"/>
      <c r="S582" s="252"/>
      <c r="T582" s="252"/>
      <c r="U582" s="252"/>
      <c r="V582" s="252"/>
      <c r="W582" s="252"/>
      <c r="X582" s="252"/>
      <c r="Y582" s="252"/>
      <c r="Z582" s="252"/>
      <c r="AA582" s="252"/>
      <c r="AB582" s="252"/>
      <c r="AC582" s="252"/>
      <c r="AD582" s="252"/>
    </row>
    <row r="583" spans="1:49" ht="15" customHeight="1">
      <c r="A583" s="87"/>
      <c r="B583" s="26"/>
      <c r="C583" s="401"/>
      <c r="D583" s="401"/>
      <c r="E583" s="401"/>
      <c r="F583" s="401"/>
      <c r="G583" s="401"/>
      <c r="H583" s="401"/>
      <c r="I583" s="401"/>
      <c r="J583" s="401"/>
      <c r="K583" s="401"/>
      <c r="L583" s="401"/>
      <c r="M583" s="350" t="s">
        <v>112</v>
      </c>
      <c r="N583" s="351"/>
      <c r="O583" s="351"/>
      <c r="P583" s="351"/>
      <c r="Q583" s="351"/>
      <c r="R583" s="351"/>
      <c r="S583" s="352" t="s">
        <v>113</v>
      </c>
      <c r="T583" s="353"/>
      <c r="U583" s="353"/>
      <c r="V583" s="353"/>
      <c r="W583" s="353"/>
      <c r="X583" s="353"/>
      <c r="Y583" s="352" t="s">
        <v>114</v>
      </c>
      <c r="Z583" s="353"/>
      <c r="AA583" s="353"/>
      <c r="AB583" s="353"/>
      <c r="AC583" s="353"/>
      <c r="AD583" s="353"/>
      <c r="AG583" t="s">
        <v>5626</v>
      </c>
      <c r="AH583" t="s">
        <v>5627</v>
      </c>
      <c r="AI583" t="s">
        <v>5628</v>
      </c>
      <c r="AJ583" t="s">
        <v>5629</v>
      </c>
      <c r="AP583" s="125" t="s">
        <v>5634</v>
      </c>
      <c r="AQ583" s="125" t="s">
        <v>5635</v>
      </c>
      <c r="AR583" s="125" t="s">
        <v>5636</v>
      </c>
      <c r="AS583" s="125" t="s">
        <v>5634</v>
      </c>
      <c r="AT583" s="125" t="s">
        <v>5635</v>
      </c>
      <c r="AU583" s="125" t="s">
        <v>5636</v>
      </c>
    </row>
    <row r="584" spans="1:49" ht="15" customHeight="1">
      <c r="A584" s="87"/>
      <c r="B584" s="26"/>
      <c r="C584" s="81" t="s">
        <v>66</v>
      </c>
      <c r="D584" s="311" t="s">
        <v>279</v>
      </c>
      <c r="E584" s="311"/>
      <c r="F584" s="311"/>
      <c r="G584" s="311"/>
      <c r="H584" s="311"/>
      <c r="I584" s="311"/>
      <c r="J584" s="311"/>
      <c r="K584" s="311"/>
      <c r="L584" s="311"/>
      <c r="M584" s="310"/>
      <c r="N584" s="310"/>
      <c r="O584" s="310"/>
      <c r="P584" s="310"/>
      <c r="Q584" s="310"/>
      <c r="R584" s="310"/>
      <c r="S584" s="310"/>
      <c r="T584" s="310"/>
      <c r="U584" s="310"/>
      <c r="V584" s="310"/>
      <c r="W584" s="310"/>
      <c r="X584" s="310"/>
      <c r="Y584" s="310"/>
      <c r="Z584" s="310"/>
      <c r="AA584" s="310"/>
      <c r="AB584" s="310"/>
      <c r="AC584" s="310"/>
      <c r="AD584" s="310"/>
      <c r="AG584" s="125">
        <f>M584</f>
        <v>0</v>
      </c>
      <c r="AH584" s="125">
        <f>COUNTIF(S584:AD584,"NS")</f>
        <v>0</v>
      </c>
      <c r="AI584" s="103">
        <f>SUM(S584:AD584)</f>
        <v>0</v>
      </c>
      <c r="AJ584" s="130">
        <f>IF(AJ611=AH611, 0,  IF(OR(AND(AG584=0, AH584&gt;0),AND(AG584="NS", AI584&gt;0), AND(AG584="NS", AH584=0, AI584=0)), 1, IF(OR(AND(AG584&gt;0, AH584=2), AND(AG584="NS", AH584=2), AND(AG584="NS", AI584=0, AH584&gt;0), AG584=AI584), 0, 1)))</f>
        <v>0</v>
      </c>
      <c r="AK584" s="133" t="str">
        <f>IF(AJ584=0,"",
IF(SUM(AJ584:AJ584)=1,C584,
IF(AJ600&gt;SUM(AJ584:AJ584),_xlfn.CONCAT(", ",C584),
IF(AJ600=SUM(AJ584:AJ584),_xlfn.CONCAT(" y ",C584)))))</f>
        <v/>
      </c>
      <c r="AM584" s="126">
        <f>M566</f>
        <v>0</v>
      </c>
      <c r="AN584" s="126">
        <f>S566</f>
        <v>0</v>
      </c>
      <c r="AO584" s="126">
        <f>Y566</f>
        <v>0</v>
      </c>
      <c r="AP584" s="127">
        <f>M584</f>
        <v>0</v>
      </c>
      <c r="AQ584" s="127">
        <f>S584</f>
        <v>0</v>
      </c>
      <c r="AR584" s="127">
        <f>Y584</f>
        <v>0</v>
      </c>
      <c r="AS584" s="126">
        <f>IF(AJ611=AH611,0,
IF(OR(AND(AM584="NS",AP584&lt;&gt;"NA",OR(AP584="NS",AP584=0)),AND(AM584="NA",AP584&lt;&gt;"NS",OR(AP584="NA",AP584=0))),0,
IF(OR(AND(AM584&lt;&gt;"NS",AM584&lt;&gt;"NA",AP584&lt;&gt;"NS",AP584&lt;&gt;"NA",AP584&gt;AM584),
AND(AP584&gt;0,OR(AM584="NS",AM584="NA")),
AND(AM584&lt;&gt;"NS",AM584&lt;&gt;"NA",AM584&gt;=0,AP584="NA"),
AND(AM584&lt;&gt;"NS",AM584&lt;&gt;"NA",AM584=0,AP584="NS")),1,0)))</f>
        <v>0</v>
      </c>
      <c r="AT584" s="126">
        <f>IF(AJ611=AH611,0,
IF(OR(AND(AN584="NS",AQ584&lt;&gt;"NA",OR(AQ584="NS",AQ584=0)),AND(AN584="NA",AQ584&lt;&gt;"NS",OR(AQ584="NA",AQ584=0))),0,
IF(OR(AND(AN584&lt;&gt;"NS",AN584&lt;&gt;"NA",AQ584&lt;&gt;"NS",AQ584&lt;&gt;"NA",AQ584&gt;AN584),
AND(AQ584&gt;0,OR(AN584="NS",AN584="NA")),
AND(AN584&lt;&gt;"NS",AN584&lt;&gt;"NA",AN584&gt;=0,AQ584="NA"),
AND(AN584&lt;&gt;"NS",AN584&lt;&gt;"NA",AN584=0,AQ584="NS")),1,0)))</f>
        <v>0</v>
      </c>
      <c r="AU584" s="126">
        <f>IF(AJ611=AH611,0,
IF(OR(AND(AO584="NS",AR584&lt;&gt;"NA",OR(AR584="NS",AR584=0)),AND(AO584="NA",AR584&lt;&gt;"NS",OR(AR584="NA",AR584=0))),0,
IF(OR(AND(AO584&lt;&gt;"NS",AO584&lt;&gt;"NA",AR584&lt;&gt;"NS",AR584&lt;&gt;"NA",AR584&gt;AO584),
AND(AR584&gt;0,OR(AO584="NS",AO584="NA")),
AND(AO584&lt;&gt;"NS",AO584&lt;&gt;"NA",AO584&gt;=0,AR584="NA"),
AND(AO584&lt;&gt;"NS",AO584&lt;&gt;"NA",AO584=0,AR584="NS")),1,0)))</f>
        <v>0</v>
      </c>
      <c r="AV584" s="5">
        <f>IF(SUM(AS584:AU584)=0,0,1)</f>
        <v>0</v>
      </c>
      <c r="AW584" s="133" t="str">
        <f>IF(AV584=0,"",
IF(SUM(AV584:AV584)=1,C584,
IF(AV600&gt;SUM(AV584:AV584),_xlfn.CONCAT(", ",C584),
IF(AV600=SUM(AV584:AV584),_xlfn.CONCAT(" y ",C584)))))</f>
        <v/>
      </c>
    </row>
    <row r="585" spans="1:49" ht="15" customHeight="1">
      <c r="A585" s="87"/>
      <c r="B585" s="26"/>
      <c r="C585" s="81" t="s">
        <v>67</v>
      </c>
      <c r="D585" s="311" t="s">
        <v>280</v>
      </c>
      <c r="E585" s="311"/>
      <c r="F585" s="311"/>
      <c r="G585" s="311"/>
      <c r="H585" s="311"/>
      <c r="I585" s="311"/>
      <c r="J585" s="311"/>
      <c r="K585" s="311"/>
      <c r="L585" s="311"/>
      <c r="M585" s="310"/>
      <c r="N585" s="310"/>
      <c r="O585" s="310"/>
      <c r="P585" s="310"/>
      <c r="Q585" s="310"/>
      <c r="R585" s="310"/>
      <c r="S585" s="310"/>
      <c r="T585" s="310"/>
      <c r="U585" s="310"/>
      <c r="V585" s="310"/>
      <c r="W585" s="310"/>
      <c r="X585" s="310"/>
      <c r="Y585" s="310"/>
      <c r="Z585" s="310"/>
      <c r="AA585" s="310"/>
      <c r="AB585" s="310"/>
      <c r="AC585" s="310"/>
      <c r="AD585" s="310"/>
      <c r="AG585" s="125">
        <f t="shared" ref="AG585:AG596" si="66">M585</f>
        <v>0</v>
      </c>
      <c r="AH585" s="125">
        <f t="shared" ref="AH585:AH596" si="67">COUNTIF(S585:AD585,"NS")</f>
        <v>0</v>
      </c>
      <c r="AI585" s="103">
        <f t="shared" ref="AI585:AI599" si="68">SUM(S585:AD585)</f>
        <v>0</v>
      </c>
      <c r="AJ585" s="130">
        <f>IF(AJ611=AH611, 0,  IF(OR(AND(AG585=0, AH585&gt;0),AND(AG585="NS", AI585&gt;0), AND(AG585="NS", AH585=0, AI585=0)), 1, IF(OR(AND(AG585&gt;0, AH585=2), AND(AG585="NS", AH585=2), AND(AG585="NS", AI585=0, AH585&gt;0), AG585=AI585), 0, 1)))</f>
        <v>0</v>
      </c>
      <c r="AK585" s="133" t="str">
        <f>IF(AJ585=0,"",
IF(SUM(AJ584:AJ585)=1,C585,
IF(AJ600&gt;SUM(AJ584:AJ585),_xlfn.CONCAT(", ",C585),
IF(AJ600=SUM(AJ584:AJ585),_xlfn.CONCAT(" y ",C585)))))</f>
        <v/>
      </c>
      <c r="AP585" s="127">
        <f t="shared" ref="AP585:AP589" si="69">M585</f>
        <v>0</v>
      </c>
      <c r="AQ585" s="127">
        <f t="shared" ref="AQ585:AQ589" si="70">S585</f>
        <v>0</v>
      </c>
      <c r="AR585" s="127">
        <f t="shared" ref="AR585:AR588" si="71">Y585</f>
        <v>0</v>
      </c>
      <c r="AS585" s="126">
        <f>IF(AJ611=AH611,0,
IF(OR(AND(AM584="NS",AP585&lt;&gt;"NA",OR(AP585="NS",AP585=0)),AND(AM584="NA",AP585&lt;&gt;"NS",OR(AP585="NA",AP585=0))),0,
IF(OR(AND(AM584&lt;&gt;"NS",AM584&lt;&gt;"NA",AP585&lt;&gt;"NS",AP585&lt;&gt;"NA",AP585&gt;AM584),
AND(AP585&gt;0,OR(AM584="NS",AM584="NA")),
AND(AM584&lt;&gt;"NS",AM584&lt;&gt;"NA",AM584&gt;=0,AP585="NA"),
AND(AM584&lt;&gt;"NS",AM584&lt;&gt;"NA",AM584=0,AP585="NS")),1,0)))</f>
        <v>0</v>
      </c>
      <c r="AT585" s="126">
        <f>IF(AJ611=AH611,0,
IF(OR(AND(AN584="NS",AQ585&lt;&gt;"NA",OR(AQ585="NS",AQ585=0)),AND(AN584="NA",AQ585&lt;&gt;"NS",OR(AQ585="NA",AQ585=0))),0,
IF(OR(AND(AN584&lt;&gt;"NS",AN584&lt;&gt;"NA",AQ585&lt;&gt;"NS",AQ585&lt;&gt;"NA",AQ585&gt;AN584),
AND(AQ585&gt;0,OR(AN584="NS",AN584="NA")),
AND(AN584&lt;&gt;"NS",AN584&lt;&gt;"NA",AN584&gt;=0,AQ585="NA"),
AND(AN584&lt;&gt;"NS",AN584&lt;&gt;"NA",AN584=0,AQ585="NS")),1,0)))</f>
        <v>0</v>
      </c>
      <c r="AU585" s="126">
        <f>IF(AJ611=AH611,0,
IF(OR(AND(AO584="NS",AR585&lt;&gt;"NA",OR(AR585="NS",AR585=0)),AND(AO584="NA",AR585&lt;&gt;"NS",OR(AR585="NA",AR585=0))),0,
IF(OR(AND(AO584&lt;&gt;"NS",AO584&lt;&gt;"NA",AR585&lt;&gt;"NS",AR585&lt;&gt;"NA",AR585&gt;AO584),
AND(AR585&gt;0,OR(AO584="NS",AO584="NA")),
AND(AO584&lt;&gt;"NS",AO584&lt;&gt;"NA",AO584&gt;=0,AR585="NA"),
AND(AO584&lt;&gt;"NS",AO584&lt;&gt;"NA",AO584=0,AR585="NS")),1,0)))</f>
        <v>0</v>
      </c>
      <c r="AV585" s="5">
        <f t="shared" ref="AV585:AV598" si="72">IF(SUM(AS585:AU585)=0,0,1)</f>
        <v>0</v>
      </c>
      <c r="AW585" s="133" t="str">
        <f>IF(AV585=0,"",
IF(SUM(AV584:AV585)=1,C585,
IF(AV600&gt;SUM(AV584:AV585),_xlfn.CONCAT(", ",C585),
IF(AV600=SUM(AV584:AV585),_xlfn.CONCAT(" y ",C585)))))</f>
        <v/>
      </c>
    </row>
    <row r="586" spans="1:49" ht="15" customHeight="1">
      <c r="A586" s="87"/>
      <c r="B586" s="26"/>
      <c r="C586" s="81" t="s">
        <v>68</v>
      </c>
      <c r="D586" s="311" t="s">
        <v>281</v>
      </c>
      <c r="E586" s="311"/>
      <c r="F586" s="311"/>
      <c r="G586" s="311"/>
      <c r="H586" s="311"/>
      <c r="I586" s="311"/>
      <c r="J586" s="311"/>
      <c r="K586" s="311"/>
      <c r="L586" s="311"/>
      <c r="M586" s="310"/>
      <c r="N586" s="310"/>
      <c r="O586" s="310"/>
      <c r="P586" s="310"/>
      <c r="Q586" s="310"/>
      <c r="R586" s="310"/>
      <c r="S586" s="310"/>
      <c r="T586" s="310"/>
      <c r="U586" s="310"/>
      <c r="V586" s="310"/>
      <c r="W586" s="310"/>
      <c r="X586" s="310"/>
      <c r="Y586" s="310"/>
      <c r="Z586" s="310"/>
      <c r="AA586" s="310"/>
      <c r="AB586" s="310"/>
      <c r="AC586" s="310"/>
      <c r="AD586" s="310"/>
      <c r="AG586" s="125">
        <f t="shared" si="66"/>
        <v>0</v>
      </c>
      <c r="AH586" s="125">
        <f t="shared" si="67"/>
        <v>0</v>
      </c>
      <c r="AI586" s="103">
        <f t="shared" si="68"/>
        <v>0</v>
      </c>
      <c r="AJ586" s="130">
        <f>IF(AJ611=AH611, 0,  IF(OR(AND(AG586=0, AH586&gt;0),AND(AG586="NS", AI586&gt;0), AND(AG586="NS", AH586=0, AI586=0)), 1, IF(OR(AND(AG586&gt;0, AH586=2), AND(AG586="NS", AH586=2), AND(AG586="NS", AI586=0, AH586&gt;0), AG586=AI586), 0, 1)))</f>
        <v>0</v>
      </c>
      <c r="AK586" s="133" t="str">
        <f>IF(AJ586=0,"",
IF(SUM(AJ584:AJ586)=1,C586,
IF(AJ600&gt;SUM(AJ584:AJ586),_xlfn.CONCAT(", ",C586),
IF(AJ600=SUM(AJ584:AJ586),_xlfn.CONCAT(" y ",C586)))))</f>
        <v/>
      </c>
      <c r="AP586" s="127">
        <f t="shared" si="69"/>
        <v>0</v>
      </c>
      <c r="AQ586" s="127">
        <f t="shared" si="70"/>
        <v>0</v>
      </c>
      <c r="AR586" s="127">
        <f t="shared" si="71"/>
        <v>0</v>
      </c>
      <c r="AS586" s="126">
        <f>IF(AJ611=AH611,0,
IF(OR(AND(AM584="NS",AP586&lt;&gt;"NA",OR(AP586="NS",AP586=0)),AND(AM584="NA",AP586&lt;&gt;"NS",OR(AP586="NA",AP586=0))),0,
IF(OR(AND(AM584&lt;&gt;"NS",AM584&lt;&gt;"NA",AP586&lt;&gt;"NS",AP586&lt;&gt;"NA",AP586&gt;AM584),
AND(AP586&gt;0,OR(AM584="NS",AM584="NA")),
AND(AM584&lt;&gt;"NS",AM584&lt;&gt;"NA",AM584&gt;=0,AP586="NA"),
AND(AM584&lt;&gt;"NS",AM584&lt;&gt;"NA",AM584=0,AP586="NS")),1,0)))</f>
        <v>0</v>
      </c>
      <c r="AT586" s="126">
        <f>IF(AJ611=AH611,0,
IF(OR(AND(AN584="NS",AQ586&lt;&gt;"NA",OR(AQ586="NS",AQ586=0)),AND(AN584="NA",AQ586&lt;&gt;"NS",OR(AQ586="NA",AQ586=0))),0,
IF(OR(AND(AN584&lt;&gt;"NS",AN584&lt;&gt;"NA",AQ586&lt;&gt;"NS",AQ586&lt;&gt;"NA",AQ586&gt;AN584),
AND(AQ586&gt;0,OR(AN584="NS",AN584="NA")),
AND(AN584&lt;&gt;"NS",AN584&lt;&gt;"NA",AN584&gt;=0,AQ586="NA"),
AND(AN584&lt;&gt;"NS",AN584&lt;&gt;"NA",AN584=0,AQ586="NS")),1,0)))</f>
        <v>0</v>
      </c>
      <c r="AU586" s="126">
        <f>IF(AJ611=AH611,0,
IF(OR(AND(AO584="NS",AR586&lt;&gt;"NA",OR(AR586="NS",AR586=0)),AND(AO584="NA",AR586&lt;&gt;"NS",OR(AR586="NA",AR586=0))),0,
IF(OR(AND(AO584&lt;&gt;"NS",AO584&lt;&gt;"NA",AR586&lt;&gt;"NS",AR586&lt;&gt;"NA",AR586&gt;AO584),
AND(AR586&gt;0,OR(AO584="NS",AO584="NA")),
AND(AO584&lt;&gt;"NS",AO584&lt;&gt;"NA",AO584&gt;=0,AR586="NA"),
AND(AO584&lt;&gt;"NS",AO584&lt;&gt;"NA",AO584=0,AR586="NS")),1,0)))</f>
        <v>0</v>
      </c>
      <c r="AV586" s="5">
        <f t="shared" si="72"/>
        <v>0</v>
      </c>
      <c r="AW586" s="133" t="str">
        <f>IF(AV586=0,"",
IF(SUM(AV584:AV586)=1,C586,
IF(AV600&gt;SUM(AV584:AV586),_xlfn.CONCAT(", ",C586),
IF(AV600=SUM(AV584:AV586),_xlfn.CONCAT(" y ",C586)))))</f>
        <v/>
      </c>
    </row>
    <row r="587" spans="1:49" ht="15" customHeight="1">
      <c r="A587" s="87"/>
      <c r="B587" s="26"/>
      <c r="C587" s="81" t="s">
        <v>69</v>
      </c>
      <c r="D587" s="311" t="s">
        <v>282</v>
      </c>
      <c r="E587" s="311"/>
      <c r="F587" s="311"/>
      <c r="G587" s="311"/>
      <c r="H587" s="311"/>
      <c r="I587" s="311"/>
      <c r="J587" s="311"/>
      <c r="K587" s="311"/>
      <c r="L587" s="311"/>
      <c r="M587" s="310"/>
      <c r="N587" s="310"/>
      <c r="O587" s="310"/>
      <c r="P587" s="310"/>
      <c r="Q587" s="310"/>
      <c r="R587" s="310"/>
      <c r="S587" s="310"/>
      <c r="T587" s="310"/>
      <c r="U587" s="310"/>
      <c r="V587" s="310"/>
      <c r="W587" s="310"/>
      <c r="X587" s="310"/>
      <c r="Y587" s="310"/>
      <c r="Z587" s="310"/>
      <c r="AA587" s="310"/>
      <c r="AB587" s="310"/>
      <c r="AC587" s="310"/>
      <c r="AD587" s="310"/>
      <c r="AG587" s="125">
        <f t="shared" si="66"/>
        <v>0</v>
      </c>
      <c r="AH587" s="125">
        <f t="shared" si="67"/>
        <v>0</v>
      </c>
      <c r="AI587" s="103">
        <f t="shared" si="68"/>
        <v>0</v>
      </c>
      <c r="AJ587" s="130">
        <f>IF(AJ611=AH611, 0,  IF(OR(AND(AG587=0, AH587&gt;0),AND(AG587="NS", AI587&gt;0), AND(AG587="NS", AH587=0, AI587=0)), 1, IF(OR(AND(AG587&gt;0, AH587=2), AND(AG587="NS", AH587=2), AND(AG587="NS", AI587=0, AH587&gt;0), AG587=AI587), 0, 1)))</f>
        <v>0</v>
      </c>
      <c r="AK587" s="133" t="str">
        <f>IF(AJ587=0,"",
IF(SUM(AJ584:AJ587)=1,C587,
IF(AJ600&gt;SUM(AJ584:AJ587),_xlfn.CONCAT(", ",C587),
IF(AJ600=SUM(AJ584:AJ587),_xlfn.CONCAT(" y ",C587)))))</f>
        <v/>
      </c>
      <c r="AP587" s="127">
        <f t="shared" si="69"/>
        <v>0</v>
      </c>
      <c r="AQ587" s="127">
        <f t="shared" si="70"/>
        <v>0</v>
      </c>
      <c r="AR587" s="127">
        <f t="shared" si="71"/>
        <v>0</v>
      </c>
      <c r="AS587" s="126">
        <f>IF(AJ611=AH611,0,
IF(OR(AND(AM584="NS",AP587&lt;&gt;"NA",OR(AP587="NS",AP587=0)),AND(AM584="NA",AP587&lt;&gt;"NS",OR(AP587="NA",AP587=0))),0,
IF(OR(AND(AM584&lt;&gt;"NS",AM584&lt;&gt;"NA",AP587&lt;&gt;"NS",AP587&lt;&gt;"NA",AP587&gt;AM584),
AND(AP587&gt;0,OR(AM584="NS",AM584="NA")),
AND(AM584&lt;&gt;"NS",AM584&lt;&gt;"NA",AM584&gt;=0,AP587="NA"),
AND(AM584&lt;&gt;"NS",AM584&lt;&gt;"NA",AM584=0,AP587="NS")),1,0)))</f>
        <v>0</v>
      </c>
      <c r="AT587" s="126">
        <f>IF(AJ611=AH611,0,
IF(OR(AND(AN584="NS",AQ587&lt;&gt;"NA",OR(AQ587="NS",AQ587=0)),AND(AN584="NA",AQ587&lt;&gt;"NS",OR(AQ587="NA",AQ587=0))),0,
IF(OR(AND(AN584&lt;&gt;"NS",AN584&lt;&gt;"NA",AQ587&lt;&gt;"NS",AQ587&lt;&gt;"NA",AQ587&gt;AN584),
AND(AQ587&gt;0,OR(AN584="NS",AN584="NA")),
AND(AN584&lt;&gt;"NS",AN584&lt;&gt;"NA",AN584&gt;=0,AQ587="NA"),
AND(AN584&lt;&gt;"NS",AN584&lt;&gt;"NA",AN584=0,AQ587="NS")),1,0)))</f>
        <v>0</v>
      </c>
      <c r="AU587" s="126">
        <f>IF(AJ611=AH611,0,
IF(OR(AND(AO584="NS",AR587&lt;&gt;"NA",OR(AR587="NS",AR587=0)),AND(AO584="NA",AR587&lt;&gt;"NS",OR(AR587="NA",AR587=0))),0,
IF(OR(AND(AO584&lt;&gt;"NS",AO584&lt;&gt;"NA",AR587&lt;&gt;"NS",AR587&lt;&gt;"NA",AR587&gt;AO584),
AND(AR587&gt;0,OR(AO584="NS",AO584="NA")),
AND(AO584&lt;&gt;"NS",AO584&lt;&gt;"NA",AO584&gt;=0,AR587="NA"),
AND(AO584&lt;&gt;"NS",AO584&lt;&gt;"NA",AO584=0,AR587="NS")),1,0)))</f>
        <v>0</v>
      </c>
      <c r="AV587" s="5">
        <f t="shared" si="72"/>
        <v>0</v>
      </c>
      <c r="AW587" s="133" t="str">
        <f>IF(AV587=0,"",
IF(SUM(AV584:AV587)=1,C587,
IF(AV600&gt;SUM(AV584:AV587),_xlfn.CONCAT(", ",C587),
IF(AV600=SUM(AV584:AV587),_xlfn.CONCAT(" y ",C587)))))</f>
        <v/>
      </c>
    </row>
    <row r="588" spans="1:49" ht="15" customHeight="1">
      <c r="A588" s="87"/>
      <c r="B588" s="26"/>
      <c r="C588" s="81" t="s">
        <v>70</v>
      </c>
      <c r="D588" s="311" t="s">
        <v>283</v>
      </c>
      <c r="E588" s="311"/>
      <c r="F588" s="311"/>
      <c r="G588" s="311"/>
      <c r="H588" s="311"/>
      <c r="I588" s="311"/>
      <c r="J588" s="311"/>
      <c r="K588" s="311"/>
      <c r="L588" s="311"/>
      <c r="M588" s="310"/>
      <c r="N588" s="310"/>
      <c r="O588" s="310"/>
      <c r="P588" s="310"/>
      <c r="Q588" s="310"/>
      <c r="R588" s="310"/>
      <c r="S588" s="310"/>
      <c r="T588" s="310"/>
      <c r="U588" s="310"/>
      <c r="V588" s="310"/>
      <c r="W588" s="310"/>
      <c r="X588" s="310"/>
      <c r="Y588" s="310"/>
      <c r="Z588" s="310"/>
      <c r="AA588" s="310"/>
      <c r="AB588" s="310"/>
      <c r="AC588" s="310"/>
      <c r="AD588" s="310"/>
      <c r="AG588" s="125">
        <f t="shared" si="66"/>
        <v>0</v>
      </c>
      <c r="AH588" s="125">
        <f t="shared" si="67"/>
        <v>0</v>
      </c>
      <c r="AI588" s="103">
        <f t="shared" si="68"/>
        <v>0</v>
      </c>
      <c r="AJ588" s="130">
        <f>IF(AJ611=AH611, 0,  IF(OR(AND(AG588=0, AH588&gt;0),AND(AG588="NS", AI588&gt;0), AND(AG588="NS", AH588=0, AI588=0)), 1, IF(OR(AND(AG588&gt;0, AH588=2), AND(AG588="NS", AH588=2), AND(AG588="NS", AI588=0, AH588&gt;0), AG588=AI588), 0, 1)))</f>
        <v>0</v>
      </c>
      <c r="AK588" s="133" t="str">
        <f>IF(AJ588=0,"",
IF(SUM(AJ584:AJ588)=1,C588,
IF(AJ600&gt;SUM(AJ584:AJ588),_xlfn.CONCAT(", ",C588),
IF(AJ600=SUM(AJ584:AJ588),_xlfn.CONCAT(" y ",C588)))))</f>
        <v/>
      </c>
      <c r="AP588" s="127">
        <f t="shared" si="69"/>
        <v>0</v>
      </c>
      <c r="AQ588" s="127">
        <f t="shared" si="70"/>
        <v>0</v>
      </c>
      <c r="AR588" s="127">
        <f t="shared" si="71"/>
        <v>0</v>
      </c>
      <c r="AS588" s="126">
        <f>IF(AJ611=AH611,0,
IF(OR(AND(AM584="NS",AP588&lt;&gt;"NA",OR(AP588="NS",AP588=0)),AND(AM584="NA",AP588&lt;&gt;"NS",OR(AP588="NA",AP588=0))),0,
IF(OR(AND(AM584&lt;&gt;"NS",AM584&lt;&gt;"NA",AP588&lt;&gt;"NS",AP588&lt;&gt;"NA",AP588&gt;AM584),
AND(AP588&gt;0,OR(AM584="NS",AM584="NA")),
AND(AM584&lt;&gt;"NS",AM584&lt;&gt;"NA",AM584&gt;=0,AP588="NA"),
AND(AM584&lt;&gt;"NS",AM584&lt;&gt;"NA",AM584=0,AP588="NS")),1,0)))</f>
        <v>0</v>
      </c>
      <c r="AT588" s="126">
        <f>IF(AJ611=AH611,0,
IF(OR(AND(AN584="NS",AQ588&lt;&gt;"NA",OR(AQ588="NS",AQ588=0)),AND(AN584="NA",AQ588&lt;&gt;"NS",OR(AQ588="NA",AQ588=0))),0,
IF(OR(AND(AN584&lt;&gt;"NS",AN584&lt;&gt;"NA",AQ588&lt;&gt;"NS",AQ588&lt;&gt;"NA",AQ588&gt;AN584),
AND(AQ588&gt;0,OR(AN584="NS",AN584="NA")),
AND(AN584&lt;&gt;"NS",AN584&lt;&gt;"NA",AN584&gt;=0,AQ588="NA"),
AND(AN584&lt;&gt;"NS",AN584&lt;&gt;"NA",AN584=0,AQ588="NS")),1,0)))</f>
        <v>0</v>
      </c>
      <c r="AU588" s="126">
        <f>IF(AJ611=AH611,0,
IF(OR(AND(AO584="NS",AR588&lt;&gt;"NA",OR(AR588="NS",AR588=0)),AND(AO584="NA",AR588&lt;&gt;"NS",OR(AR588="NA",AR588=0))),0,
IF(OR(AND(AO584&lt;&gt;"NS",AO584&lt;&gt;"NA",AR588&lt;&gt;"NS",AR588&lt;&gt;"NA",AR588&gt;AO584),
AND(AR588&gt;0,OR(AO584="NS",AO584="NA")),
AND(AO584&lt;&gt;"NS",AO584&lt;&gt;"NA",AO584&gt;=0,AR588="NA"),
AND(AO584&lt;&gt;"NS",AO584&lt;&gt;"NA",AO584=0,AR588="NS")),1,0)))</f>
        <v>0</v>
      </c>
      <c r="AV588" s="5">
        <f t="shared" si="72"/>
        <v>0</v>
      </c>
      <c r="AW588" s="133" t="str">
        <f>IF(AV588=0,"",
IF(SUM(AV584:AV588)=1,C588,
IF(AV600&gt;SUM(AV584:AV588),_xlfn.CONCAT(", ",C588),
IF(AV600=SUM(AV584:AV588),_xlfn.CONCAT(" y ",C588)))))</f>
        <v/>
      </c>
    </row>
    <row r="589" spans="1:49" ht="15" customHeight="1">
      <c r="A589" s="87"/>
      <c r="B589" s="26"/>
      <c r="C589" s="81" t="s">
        <v>71</v>
      </c>
      <c r="D589" s="311" t="s">
        <v>284</v>
      </c>
      <c r="E589" s="311"/>
      <c r="F589" s="311"/>
      <c r="G589" s="311"/>
      <c r="H589" s="311"/>
      <c r="I589" s="311"/>
      <c r="J589" s="311"/>
      <c r="K589" s="311"/>
      <c r="L589" s="311"/>
      <c r="M589" s="310"/>
      <c r="N589" s="310"/>
      <c r="O589" s="310"/>
      <c r="P589" s="310"/>
      <c r="Q589" s="310"/>
      <c r="R589" s="310"/>
      <c r="S589" s="310"/>
      <c r="T589" s="310"/>
      <c r="U589" s="310"/>
      <c r="V589" s="310"/>
      <c r="W589" s="310"/>
      <c r="X589" s="310"/>
      <c r="Y589" s="310"/>
      <c r="Z589" s="310"/>
      <c r="AA589" s="310"/>
      <c r="AB589" s="310"/>
      <c r="AC589" s="310"/>
      <c r="AD589" s="310"/>
      <c r="AG589" s="125">
        <f t="shared" si="66"/>
        <v>0</v>
      </c>
      <c r="AH589" s="125">
        <f t="shared" si="67"/>
        <v>0</v>
      </c>
      <c r="AI589" s="103">
        <f t="shared" si="68"/>
        <v>0</v>
      </c>
      <c r="AJ589" s="130">
        <f>IF(AJ611=AH611, 0,  IF(OR(AND(AG589=0, AH589&gt;0),AND(AG589="NS", AI589&gt;0), AND(AG589="NS", AH589=0, AI589=0)), 1, IF(OR(AND(AG589&gt;0, AH589=2), AND(AG589="NS", AH589=2), AND(AG589="NS", AI589=0, AH589&gt;0), AG589=AI589), 0, 1)))</f>
        <v>0</v>
      </c>
      <c r="AK589" s="133" t="str">
        <f>IF(AJ589=0,"",
IF(SUM(AJ584:AJ589)=1,C589,
IF(AJ600&gt;SUM(AJ584:AJ589),_xlfn.CONCAT(", ",C589),
IF(AJ600=SUM(AJ584:AJ589),_xlfn.CONCAT(" y ",C589)))))</f>
        <v/>
      </c>
      <c r="AP589" s="127">
        <f t="shared" si="69"/>
        <v>0</v>
      </c>
      <c r="AQ589" s="127">
        <f t="shared" si="70"/>
        <v>0</v>
      </c>
      <c r="AR589" s="127">
        <f>Y589</f>
        <v>0</v>
      </c>
      <c r="AS589" s="126">
        <f>IF(AJ611=AH611,0,
IF(OR(AND(AM584="NS",AP589&lt;&gt;"NA",OR(AP589="NS",AP589=0)),AND(AM584="NA",AP589&lt;&gt;"NS",OR(AP589="NA",AP589=0))),0,
IF(OR(AND(AM584&lt;&gt;"NS",AM584&lt;&gt;"NA",AP589&lt;&gt;"NS",AP589&lt;&gt;"NA",AP589&gt;AM584),
AND(AP589&gt;0,OR(AM584="NS",AM584="NA")),
AND(AM584&lt;&gt;"NS",AM584&lt;&gt;"NA",AM584&gt;=0,AP589="NA"),
AND(AM584&lt;&gt;"NS",AM584&lt;&gt;"NA",AM584=0,AP589="NS")),1,0)))</f>
        <v>0</v>
      </c>
      <c r="AT589" s="126">
        <f>IF(AJ611=AH611,0,
IF(OR(AND(AN584="NS",AQ589&lt;&gt;"NA",OR(AQ589="NS",AQ589=0)),AND(AN584="NA",AQ589&lt;&gt;"NS",OR(AQ589="NA",AQ589=0))),0,
IF(OR(AND(AN584&lt;&gt;"NS",AN584&lt;&gt;"NA",AQ589&lt;&gt;"NS",AQ589&lt;&gt;"NA",AQ589&gt;AN584),
AND(AQ589&gt;0,OR(AN584="NS",AN584="NA")),
AND(AN584&lt;&gt;"NS",AN584&lt;&gt;"NA",AN584&gt;=0,AQ589="NA"),
AND(AN584&lt;&gt;"NS",AN584&lt;&gt;"NA",AN584=0,AQ589="NS")),1,0)))</f>
        <v>0</v>
      </c>
      <c r="AU589" s="126">
        <f>IF(AJ611=AH611,0,
IF(OR(AND(AO584="NS",AR589&lt;&gt;"NA",OR(AR589="NS",AR589=0)),AND(AO584="NA",AR589&lt;&gt;"NS",OR(AR589="NA",AR589=0))),0,
IF(OR(AND(AO584&lt;&gt;"NS",AO584&lt;&gt;"NA",AR589&lt;&gt;"NS",AR589&lt;&gt;"NA",AR589&gt;AO584),
AND(AR589&gt;0,OR(AO584="NS",AO584="NA")),
AND(AO584&lt;&gt;"NS",AO584&lt;&gt;"NA",AO584&gt;=0,AR589="NA"),
AND(AO584&lt;&gt;"NS",AO584&lt;&gt;"NA",AO584=0,AR589="NS")),1,0)))</f>
        <v>0</v>
      </c>
      <c r="AV589" s="5">
        <f t="shared" si="72"/>
        <v>0</v>
      </c>
      <c r="AW589" s="133" t="str">
        <f>IF(AV589=0,"",
IF(SUM(AV584:AV589)=1,C589,
IF(AV600&gt;SUM(AV584:AV589),_xlfn.CONCAT(", ",C589),
IF(AV600=SUM(AV584:AV589),_xlfn.CONCAT(" y ",C589)))))</f>
        <v/>
      </c>
    </row>
    <row r="590" spans="1:49" ht="24" customHeight="1">
      <c r="A590" s="87"/>
      <c r="B590" s="26"/>
      <c r="C590" s="81" t="s">
        <v>72</v>
      </c>
      <c r="D590" s="311" t="s">
        <v>285</v>
      </c>
      <c r="E590" s="311"/>
      <c r="F590" s="311"/>
      <c r="G590" s="311"/>
      <c r="H590" s="311"/>
      <c r="I590" s="311"/>
      <c r="J590" s="311"/>
      <c r="K590" s="311"/>
      <c r="L590" s="311"/>
      <c r="M590" s="310"/>
      <c r="N590" s="310"/>
      <c r="O590" s="310"/>
      <c r="P590" s="310"/>
      <c r="Q590" s="310"/>
      <c r="R590" s="310"/>
      <c r="S590" s="310"/>
      <c r="T590" s="310"/>
      <c r="U590" s="310"/>
      <c r="V590" s="310"/>
      <c r="W590" s="310"/>
      <c r="X590" s="310"/>
      <c r="Y590" s="310"/>
      <c r="Z590" s="310"/>
      <c r="AA590" s="310"/>
      <c r="AB590" s="310"/>
      <c r="AC590" s="310"/>
      <c r="AD590" s="310"/>
      <c r="AG590" s="125">
        <f t="shared" si="66"/>
        <v>0</v>
      </c>
      <c r="AH590" s="125">
        <f t="shared" si="67"/>
        <v>0</v>
      </c>
      <c r="AI590" s="103">
        <f t="shared" si="68"/>
        <v>0</v>
      </c>
      <c r="AJ590" s="130">
        <f>IF(AJ611=AH611, 0,  IF(OR(AND(AG590=0, AH590&gt;0),AND(AG590="NS", AI590&gt;0), AND(AG590="NS", AH590=0, AI590=0)), 1, IF(OR(AND(AG590&gt;0, AH590=2), AND(AG590="NS", AH590=2), AND(AG590="NS", AI590=0, AH590&gt;0), AG590=AI590), 0, 1)))</f>
        <v>0</v>
      </c>
      <c r="AK590" s="133" t="str">
        <f>IF(AJ590=0,"",
IF(SUM(AJ584:AJ590)=1,C590,
IF(AJ600&gt;SUM(AJ584:AJ590),_xlfn.CONCAT(", ",C590),
IF(AJ600=SUM(AJ584:AJ590),_xlfn.CONCAT(" y ",C590)))))</f>
        <v/>
      </c>
      <c r="AP590" s="127">
        <f>M590</f>
        <v>0</v>
      </c>
      <c r="AQ590" s="127">
        <f>S590</f>
        <v>0</v>
      </c>
      <c r="AR590" s="127">
        <f>Y590</f>
        <v>0</v>
      </c>
      <c r="AS590" s="126">
        <f>IF(AJ611=AH611,0,
IF(OR(AND(AM584="NS",AP590&lt;&gt;"NA",OR(AP590="NS",AP590=0)),AND(AM584="NA",AP590&lt;&gt;"NS",OR(AP590="NA",AP590=0))),0,
IF(OR(AND(AM584&lt;&gt;"NS",AM584&lt;&gt;"NA",AP590&lt;&gt;"NS",AP590&lt;&gt;"NA",AP590&gt;AM584),
AND(AP590&gt;0,OR(AM584="NS",AM584="NA")),
AND(AM584&lt;&gt;"NS",AM584&lt;&gt;"NA",AM584&gt;=0,AP590="NA"),
AND(AM584&lt;&gt;"NS",AM584&lt;&gt;"NA",AM584=0,AP590="NS")),1,0)))</f>
        <v>0</v>
      </c>
      <c r="AT590" s="126">
        <f>IF(AJ611=AH611,0,
IF(OR(AND(AN584="NS",AQ590&lt;&gt;"NA",OR(AQ590="NS",AQ590=0)),AND(AN584="NA",AQ590&lt;&gt;"NS",OR(AQ590="NA",AQ590=0))),0,
IF(OR(AND(AN584&lt;&gt;"NS",AN584&lt;&gt;"NA",AQ590&lt;&gt;"NS",AQ590&lt;&gt;"NA",AQ590&gt;AN584),
AND(AQ590&gt;0,OR(AN584="NS",AN584="NA")),
AND(AN584&lt;&gt;"NS",AN584&lt;&gt;"NA",AN584&gt;=0,AQ590="NA"),
AND(AN584&lt;&gt;"NS",AN584&lt;&gt;"NA",AN584=0,AQ590="NS")),1,0)))</f>
        <v>0</v>
      </c>
      <c r="AU590" s="126">
        <f>IF(AJ611=AH611,0,
IF(OR(AND(AO584="NS",AR590&lt;&gt;"NA",OR(AR590="NS",AR590=0)),AND(AO584="NA",AR590&lt;&gt;"NS",OR(AR590="NA",AR590=0))),0,
IF(OR(AND(AO584&lt;&gt;"NS",AO584&lt;&gt;"NA",AR590&lt;&gt;"NS",AR590&lt;&gt;"NA",AR590&gt;AO584),
AND(AR590&gt;0,OR(AO584="NS",AO584="NA")),
AND(AO584&lt;&gt;"NS",AO584&lt;&gt;"NA",AO584&gt;=0,AR590="NA"),
AND(AO584&lt;&gt;"NS",AO584&lt;&gt;"NA",AO584=0,AR590="NS")),1,0)))</f>
        <v>0</v>
      </c>
      <c r="AV590" s="5">
        <f t="shared" si="72"/>
        <v>0</v>
      </c>
      <c r="AW590" s="133" t="str">
        <f>IF(AV590=0,"",
IF(SUM(AV584:AV590)=1,C590,
IF(AV600&gt;SUM(AV584:AV590),_xlfn.CONCAT(", ",C590),
IF(AV600=SUM(AV584:AV590),_xlfn.CONCAT(" y ",C590)))))</f>
        <v/>
      </c>
    </row>
    <row r="591" spans="1:49" ht="24" customHeight="1">
      <c r="A591" s="87"/>
      <c r="B591" s="26"/>
      <c r="C591" s="81" t="s">
        <v>73</v>
      </c>
      <c r="D591" s="311" t="s">
        <v>286</v>
      </c>
      <c r="E591" s="311"/>
      <c r="F591" s="311"/>
      <c r="G591" s="311"/>
      <c r="H591" s="311"/>
      <c r="I591" s="311"/>
      <c r="J591" s="311"/>
      <c r="K591" s="311"/>
      <c r="L591" s="311"/>
      <c r="M591" s="310"/>
      <c r="N591" s="310"/>
      <c r="O591" s="310"/>
      <c r="P591" s="310"/>
      <c r="Q591" s="310"/>
      <c r="R591" s="310"/>
      <c r="S591" s="310"/>
      <c r="T591" s="310"/>
      <c r="U591" s="310"/>
      <c r="V591" s="310"/>
      <c r="W591" s="310"/>
      <c r="X591" s="310"/>
      <c r="Y591" s="310"/>
      <c r="Z591" s="310"/>
      <c r="AA591" s="310"/>
      <c r="AB591" s="310"/>
      <c r="AC591" s="310"/>
      <c r="AD591" s="310"/>
      <c r="AG591" s="125">
        <f t="shared" si="66"/>
        <v>0</v>
      </c>
      <c r="AH591" s="125">
        <f t="shared" si="67"/>
        <v>0</v>
      </c>
      <c r="AI591" s="103">
        <f t="shared" si="68"/>
        <v>0</v>
      </c>
      <c r="AJ591" s="130">
        <f>IF(AJ611=AH611, 0,  IF(OR(AND(AG591=0, AH591&gt;0),AND(AG591="NS", AI591&gt;0), AND(AG591="NS", AH591=0, AI591=0)), 1, IF(OR(AND(AG591&gt;0, AH591=2), AND(AG591="NS", AH591=2), AND(AG591="NS", AI591=0, AH591&gt;0), AG591=AI591), 0, 1)))</f>
        <v>0</v>
      </c>
      <c r="AK591" s="133" t="str">
        <f>IF(AJ591=0,"",
IF(SUM(AJ584:AJ591)=1,C591,
IF(AJ600&gt;SUM(AJ584:AJ591),_xlfn.CONCAT(", ",C591),
IF(AJ600=SUM(AJ584:AJ591),_xlfn.CONCAT(" y ",C591)))))</f>
        <v/>
      </c>
      <c r="AP591" s="127">
        <f t="shared" ref="AP591:AP599" si="73">M591</f>
        <v>0</v>
      </c>
      <c r="AQ591" s="127">
        <f t="shared" ref="AQ591:AQ599" si="74">S591</f>
        <v>0</v>
      </c>
      <c r="AR591" s="127">
        <f t="shared" ref="AR591:AR597" si="75">Y591</f>
        <v>0</v>
      </c>
      <c r="AS591" s="126">
        <f>IF(AJ611=AH611,0,
IF(OR(AND(AM584="NS",AP591&lt;&gt;"NA",OR(AP591="NS",AP591=0)),AND(AM584="NA",AP591&lt;&gt;"NS",OR(AP591="NA",AP591=0))),0,
IF(OR(AND(AM584&lt;&gt;"NS",AM584&lt;&gt;"NA",AP591&lt;&gt;"NS",AP591&lt;&gt;"NA",AP591&gt;AM584),
AND(AP591&gt;0,OR(AM584="NS",AM584="NA")),
AND(AM584&lt;&gt;"NS",AM584&lt;&gt;"NA",AM584&gt;=0,AP591="NA"),
AND(AM584&lt;&gt;"NS",AM584&lt;&gt;"NA",AM584=0,AP591="NS")),1,0)))</f>
        <v>0</v>
      </c>
      <c r="AT591" s="126">
        <f>IF(AJ611=AH611,0,
IF(OR(AND(AN584="NS",AQ591&lt;&gt;"NA",OR(AQ591="NS",AQ591=0)),AND(AN584="NA",AQ591&lt;&gt;"NS",OR(AQ591="NA",AQ591=0))),0,
IF(OR(AND(AN584&lt;&gt;"NS",AN584&lt;&gt;"NA",AQ591&lt;&gt;"NS",AQ591&lt;&gt;"NA",AQ591&gt;AN584),
AND(AQ591&gt;0,OR(AN584="NS",AN584="NA")),
AND(AN584&lt;&gt;"NS",AN584&lt;&gt;"NA",AN584&gt;=0,AQ591="NA"),
AND(AN584&lt;&gt;"NS",AN584&lt;&gt;"NA",AN584=0,AQ591="NS")),1,0)))</f>
        <v>0</v>
      </c>
      <c r="AU591" s="126">
        <f>IF(AJ611=AH611,0,
IF(OR(AND(AO584="NS",AR591&lt;&gt;"NA",OR(AR591="NS",AR591=0)),AND(AO584="NA",AR591&lt;&gt;"NS",OR(AR591="NA",AR591=0))),0,
IF(OR(AND(AO584&lt;&gt;"NS",AO584&lt;&gt;"NA",AR591&lt;&gt;"NS",AR591&lt;&gt;"NA",AR591&gt;AO584),
AND(AR591&gt;0,OR(AO584="NS",AO584="NA")),
AND(AO584&lt;&gt;"NS",AO584&lt;&gt;"NA",AO584&gt;=0,AR591="NA"),
AND(AO584&lt;&gt;"NS",AO584&lt;&gt;"NA",AO584=0,AR591="NS")),1,0)))</f>
        <v>0</v>
      </c>
      <c r="AV591" s="5">
        <f t="shared" si="72"/>
        <v>0</v>
      </c>
      <c r="AW591" s="133" t="str">
        <f>IF(AV591=0,"",
IF(SUM(AV584:AV591)=1,C591,
IF(AV600&gt;SUM(AV584:AV591),_xlfn.CONCAT(", ",C591),
IF(AV600=SUM(AV584:AV591),_xlfn.CONCAT(" y ",C591)))))</f>
        <v/>
      </c>
    </row>
    <row r="592" spans="1:49" ht="15" customHeight="1">
      <c r="A592" s="87"/>
      <c r="B592" s="26"/>
      <c r="C592" s="81" t="s">
        <v>74</v>
      </c>
      <c r="D592" s="311" t="s">
        <v>287</v>
      </c>
      <c r="E592" s="311"/>
      <c r="F592" s="311"/>
      <c r="G592" s="311"/>
      <c r="H592" s="311"/>
      <c r="I592" s="311"/>
      <c r="J592" s="311"/>
      <c r="K592" s="311"/>
      <c r="L592" s="311"/>
      <c r="M592" s="310"/>
      <c r="N592" s="310"/>
      <c r="O592" s="310"/>
      <c r="P592" s="310"/>
      <c r="Q592" s="310"/>
      <c r="R592" s="310"/>
      <c r="S592" s="310"/>
      <c r="T592" s="310"/>
      <c r="U592" s="310"/>
      <c r="V592" s="310"/>
      <c r="W592" s="310"/>
      <c r="X592" s="310"/>
      <c r="Y592" s="310"/>
      <c r="Z592" s="310"/>
      <c r="AA592" s="310"/>
      <c r="AB592" s="310"/>
      <c r="AC592" s="310"/>
      <c r="AD592" s="310"/>
      <c r="AG592" s="125">
        <f t="shared" si="66"/>
        <v>0</v>
      </c>
      <c r="AH592" s="125">
        <f t="shared" si="67"/>
        <v>0</v>
      </c>
      <c r="AI592" s="103">
        <f t="shared" si="68"/>
        <v>0</v>
      </c>
      <c r="AJ592" s="130">
        <f>IF(AJ611=AH611, 0,  IF(OR(AND(AG592=0, AH592&gt;0),AND(AG592="NS", AI592&gt;0), AND(AG592="NS", AH592=0, AI592=0)), 1, IF(OR(AND(AG592&gt;0, AH592=2), AND(AG592="NS", AH592=2), AND(AG592="NS", AI592=0, AH592&gt;0), AG592=AI592), 0, 1)))</f>
        <v>0</v>
      </c>
      <c r="AK592" s="133" t="str">
        <f>IF(AJ592=0,"",
IF(SUM(AJ584:AJ592)=1,C592,
IF(AJ600&gt;SUM(AJ584:AJ592),_xlfn.CONCAT(", ",C592),
IF(AJ600=SUM(AJ584:AJ592),_xlfn.CONCAT(" y ",C592)))))</f>
        <v/>
      </c>
      <c r="AP592" s="127">
        <f t="shared" si="73"/>
        <v>0</v>
      </c>
      <c r="AQ592" s="127">
        <f t="shared" si="74"/>
        <v>0</v>
      </c>
      <c r="AR592" s="127">
        <f t="shared" si="75"/>
        <v>0</v>
      </c>
      <c r="AS592" s="126">
        <f>IF(AJ611=AH611,0,
IF(OR(AND(AM584="NS",AP592&lt;&gt;"NA",OR(AP592="NS",AP592=0)),AND(AM584="NA",AP592&lt;&gt;"NS",OR(AP592="NA",AP592=0))),0,
IF(OR(AND(AM584&lt;&gt;"NS",AM584&lt;&gt;"NA",AP592&lt;&gt;"NS",AP592&lt;&gt;"NA",AP592&gt;AM584),
AND(AP592&gt;0,OR(AM584="NS",AM584="NA")),
AND(AM584&lt;&gt;"NS",AM584&lt;&gt;"NA",AM584&gt;=0,AP592="NA"),
AND(AM584&lt;&gt;"NS",AM584&lt;&gt;"NA",AM584=0,AP592="NS")),1,0)))</f>
        <v>0</v>
      </c>
      <c r="AT592" s="126">
        <f>IF(AJ611=AH611,0,
IF(OR(AND(AN584="NS",AQ592&lt;&gt;"NA",OR(AQ592="NS",AQ592=0)),AND(AN584="NA",AQ592&lt;&gt;"NS",OR(AQ592="NA",AQ592=0))),0,
IF(OR(AND(AN584&lt;&gt;"NS",AN584&lt;&gt;"NA",AQ592&lt;&gt;"NS",AQ592&lt;&gt;"NA",AQ592&gt;AN584),
AND(AQ592&gt;0,OR(AN584="NS",AN584="NA")),
AND(AN584&lt;&gt;"NS",AN584&lt;&gt;"NA",AN584&gt;=0,AQ592="NA"),
AND(AN584&lt;&gt;"NS",AN584&lt;&gt;"NA",AN584=0,AQ592="NS")),1,0)))</f>
        <v>0</v>
      </c>
      <c r="AU592" s="126">
        <f>IF(AJ611=AH611,0,
IF(OR(AND(AO584="NS",AR592&lt;&gt;"NA",OR(AR592="NS",AR592=0)),AND(AO584="NA",AR592&lt;&gt;"NS",OR(AR592="NA",AR592=0))),0,
IF(OR(AND(AO584&lt;&gt;"NS",AO584&lt;&gt;"NA",AR592&lt;&gt;"NS",AR592&lt;&gt;"NA",AR592&gt;AO584),
AND(AR592&gt;0,OR(AO584="NS",AO584="NA")),
AND(AO584&lt;&gt;"NS",AO584&lt;&gt;"NA",AO584&gt;=0,AR592="NA"),
AND(AO584&lt;&gt;"NS",AO584&lt;&gt;"NA",AO584=0,AR592="NS")),1,0)))</f>
        <v>0</v>
      </c>
      <c r="AV592" s="5">
        <f t="shared" si="72"/>
        <v>0</v>
      </c>
      <c r="AW592" s="133" t="str">
        <f>IF(AV592=0,"",
IF(SUM(AV584:AV592)=1,C592,
IF(AV600&gt;SUM(AV584:AV592),_xlfn.CONCAT(", ",C592),
IF(AV600=SUM(AV584:AV592),_xlfn.CONCAT(" y ",C592)))))</f>
        <v/>
      </c>
    </row>
    <row r="593" spans="1:56" ht="24" customHeight="1">
      <c r="A593" s="87"/>
      <c r="B593" s="26"/>
      <c r="C593" s="81" t="s">
        <v>75</v>
      </c>
      <c r="D593" s="311" t="s">
        <v>445</v>
      </c>
      <c r="E593" s="311"/>
      <c r="F593" s="311"/>
      <c r="G593" s="311"/>
      <c r="H593" s="311"/>
      <c r="I593" s="311"/>
      <c r="J593" s="311"/>
      <c r="K593" s="311"/>
      <c r="L593" s="311"/>
      <c r="M593" s="310"/>
      <c r="N593" s="310"/>
      <c r="O593" s="310"/>
      <c r="P593" s="310"/>
      <c r="Q593" s="310"/>
      <c r="R593" s="310"/>
      <c r="S593" s="310"/>
      <c r="T593" s="310"/>
      <c r="U593" s="310"/>
      <c r="V593" s="310"/>
      <c r="W593" s="310"/>
      <c r="X593" s="310"/>
      <c r="Y593" s="310"/>
      <c r="Z593" s="310"/>
      <c r="AA593" s="310"/>
      <c r="AB593" s="310"/>
      <c r="AC593" s="310"/>
      <c r="AD593" s="310"/>
      <c r="AG593" s="125">
        <f t="shared" si="66"/>
        <v>0</v>
      </c>
      <c r="AH593" s="125">
        <f t="shared" si="67"/>
        <v>0</v>
      </c>
      <c r="AI593" s="103">
        <f t="shared" si="68"/>
        <v>0</v>
      </c>
      <c r="AJ593" s="130">
        <f>IF(AJ611=AH611, 0,  IF(OR(AND(AG593=0, AH593&gt;0),AND(AG593="NS", AI593&gt;0), AND(AG593="NS", AH593=0, AI593=0)), 1, IF(OR(AND(AG593&gt;0, AH593=2), AND(AG593="NS", AH593=2), AND(AG593="NS", AI593=0, AH593&gt;0), AG593=AI593), 0, 1)))</f>
        <v>0</v>
      </c>
      <c r="AK593" s="133" t="str">
        <f>IF(AJ593=0,"",
IF(SUM(AJ584:AJ593)=1,C593,
IF(AJ600&gt;SUM(AJ584:AJ593),_xlfn.CONCAT(", ",C593),
IF(AJ600=SUM(AJ584:AJ593),_xlfn.CONCAT(" y ",C593)))))</f>
        <v/>
      </c>
      <c r="AP593" s="127">
        <f t="shared" si="73"/>
        <v>0</v>
      </c>
      <c r="AQ593" s="127">
        <f t="shared" si="74"/>
        <v>0</v>
      </c>
      <c r="AR593" s="127">
        <f t="shared" si="75"/>
        <v>0</v>
      </c>
      <c r="AS593" s="126">
        <f>IF(AJ611=AH611,0,
IF(OR(AND(AM584="NS",AP593&lt;&gt;"NA",OR(AP593="NS",AP593=0)),AND(AM584="NA",AP593&lt;&gt;"NS",OR(AP593="NA",AP593=0))),0,
IF(OR(AND(AM584&lt;&gt;"NS",AM584&lt;&gt;"NA",AP593&lt;&gt;"NS",AP593&lt;&gt;"NA",AP593&gt;AM584),
AND(AP593&gt;0,OR(AM584="NS",AM584="NA")),
AND(AM584&lt;&gt;"NS",AM584&lt;&gt;"NA",AM584&gt;=0,AP593="NA"),
AND(AM584&lt;&gt;"NS",AM584&lt;&gt;"NA",AM584=0,AP593="NS")),1,0)))</f>
        <v>0</v>
      </c>
      <c r="AT593" s="126">
        <f>IF(AJ611=AH611,0,
IF(OR(AND(AN584="NS",AQ593&lt;&gt;"NA",OR(AQ593="NS",AQ593=0)),AND(AN584="NA",AQ593&lt;&gt;"NS",OR(AQ593="NA",AQ593=0))),0,
IF(OR(AND(AN584&lt;&gt;"NS",AN584&lt;&gt;"NA",AQ593&lt;&gt;"NS",AQ593&lt;&gt;"NA",AQ593&gt;AN584),
AND(AQ593&gt;0,OR(AN584="NS",AN584="NA")),
AND(AN584&lt;&gt;"NS",AN584&lt;&gt;"NA",AN584&gt;=0,AQ593="NA"),
AND(AN584&lt;&gt;"NS",AN584&lt;&gt;"NA",AN584=0,AQ593="NS")),1,0)))</f>
        <v>0</v>
      </c>
      <c r="AU593" s="126">
        <f>IF(AJ611=AH611,0,
IF(OR(AND(AO584="NS",AR593&lt;&gt;"NA",OR(AR593="NS",AR593=0)),AND(AO584="NA",AR593&lt;&gt;"NS",OR(AR593="NA",AR593=0))),0,
IF(OR(AND(AO584&lt;&gt;"NS",AO584&lt;&gt;"NA",AR593&lt;&gt;"NS",AR593&lt;&gt;"NA",AR593&gt;AO584),
AND(AR593&gt;0,OR(AO584="NS",AO584="NA")),
AND(AO584&lt;&gt;"NS",AO584&lt;&gt;"NA",AO584&gt;=0,AR593="NA"),
AND(AO584&lt;&gt;"NS",AO584&lt;&gt;"NA",AO584=0,AR593="NS")),1,0)))</f>
        <v>0</v>
      </c>
      <c r="AV593" s="5">
        <f t="shared" si="72"/>
        <v>0</v>
      </c>
      <c r="AW593" s="133" t="str">
        <f>IF(AV593=0,"",
IF(SUM(AV584:AV593)=1,C593,
IF(AV600&gt;SUM(AV584:AV593),_xlfn.CONCAT(", ",C593),
IF(AV600=SUM(AV584:AV593),_xlfn.CONCAT(" y ",C593)))))</f>
        <v/>
      </c>
    </row>
    <row r="594" spans="1:56" ht="15" customHeight="1">
      <c r="A594" s="87"/>
      <c r="B594" s="26"/>
      <c r="C594" s="81" t="s">
        <v>76</v>
      </c>
      <c r="D594" s="311" t="s">
        <v>288</v>
      </c>
      <c r="E594" s="311"/>
      <c r="F594" s="311"/>
      <c r="G594" s="311"/>
      <c r="H594" s="311"/>
      <c r="I594" s="311"/>
      <c r="J594" s="311"/>
      <c r="K594" s="311"/>
      <c r="L594" s="311"/>
      <c r="M594" s="310"/>
      <c r="N594" s="310"/>
      <c r="O594" s="310"/>
      <c r="P594" s="310"/>
      <c r="Q594" s="310"/>
      <c r="R594" s="310"/>
      <c r="S594" s="310"/>
      <c r="T594" s="310"/>
      <c r="U594" s="310"/>
      <c r="V594" s="310"/>
      <c r="W594" s="310"/>
      <c r="X594" s="310"/>
      <c r="Y594" s="310"/>
      <c r="Z594" s="310"/>
      <c r="AA594" s="310"/>
      <c r="AB594" s="310"/>
      <c r="AC594" s="310"/>
      <c r="AD594" s="310"/>
      <c r="AG594" s="125">
        <f t="shared" si="66"/>
        <v>0</v>
      </c>
      <c r="AH594" s="125">
        <f t="shared" si="67"/>
        <v>0</v>
      </c>
      <c r="AI594" s="103">
        <f t="shared" si="68"/>
        <v>0</v>
      </c>
      <c r="AJ594" s="130">
        <f>IF(AJ611=AH611, 0,  IF(OR(AND(AG594=0, AH594&gt;0),AND(AG594="NS", AI594&gt;0), AND(AG594="NS", AH594=0, AI594=0)), 1, IF(OR(AND(AG594&gt;0, AH594=2), AND(AG594="NS", AH594=2), AND(AG594="NS", AI594=0, AH594&gt;0), AG594=AI594), 0, 1)))</f>
        <v>0</v>
      </c>
      <c r="AK594" s="133" t="str">
        <f>IF(AJ594=0,"",
IF(SUM(AJ584:AJ594)=1,C594,
IF(AJ600&gt;SUM(AJ584:AJ594),_xlfn.CONCAT(", ",C594),
IF(AJ600=SUM(AJ584:AJ594),_xlfn.CONCAT(" y ",C594)))))</f>
        <v/>
      </c>
      <c r="AP594" s="127">
        <f t="shared" si="73"/>
        <v>0</v>
      </c>
      <c r="AQ594" s="127">
        <f t="shared" si="74"/>
        <v>0</v>
      </c>
      <c r="AR594" s="127">
        <f t="shared" si="75"/>
        <v>0</v>
      </c>
      <c r="AS594" s="126">
        <f>IF(AJ611=AH611,0,
IF(OR(AND(AM584="NS",AP594&lt;&gt;"NA",OR(AP594="NS",AP594=0)),AND(AM584="NA",AP594&lt;&gt;"NS",OR(AP594="NA",AP594=0))),0,
IF(OR(AND(AM584&lt;&gt;"NS",AM584&lt;&gt;"NA",AP594&lt;&gt;"NS",AP594&lt;&gt;"NA",AP594&gt;AM584),
AND(AP594&gt;0,OR(AM584="NS",AM584="NA")),
AND(AM584&lt;&gt;"NS",AM584&lt;&gt;"NA",AM584&gt;=0,AP594="NA"),
AND(AM584&lt;&gt;"NS",AM584&lt;&gt;"NA",AM584=0,AP594="NS")),1,0)))</f>
        <v>0</v>
      </c>
      <c r="AT594" s="126">
        <f>IF(AJ611=AH611,0,
IF(OR(AND(AN584="NS",AQ594&lt;&gt;"NA",OR(AQ594="NS",AQ594=0)),AND(AN584="NA",AQ594&lt;&gt;"NS",OR(AQ594="NA",AQ594=0))),0,
IF(OR(AND(AN584&lt;&gt;"NS",AN584&lt;&gt;"NA",AQ594&lt;&gt;"NS",AQ594&lt;&gt;"NA",AQ594&gt;AN584),
AND(AQ594&gt;0,OR(AN584="NS",AN584="NA")),
AND(AN584&lt;&gt;"NS",AN584&lt;&gt;"NA",AN584&gt;=0,AQ594="NA"),
AND(AN584&lt;&gt;"NS",AN584&lt;&gt;"NA",AN584=0,AQ594="NS")),1,0)))</f>
        <v>0</v>
      </c>
      <c r="AU594" s="126">
        <f>IF(AJ611=AH611,0,
IF(OR(AND(AO584="NS",AR594&lt;&gt;"NA",OR(AR594="NS",AR594=0)),AND(AO584="NA",AR594&lt;&gt;"NS",OR(AR594="NA",AR594=0))),0,
IF(OR(AND(AO584&lt;&gt;"NS",AO584&lt;&gt;"NA",AR594&lt;&gt;"NS",AR594&lt;&gt;"NA",AR594&gt;AO584),
AND(AR594&gt;0,OR(AO584="NS",AO584="NA")),
AND(AO584&lt;&gt;"NS",AO584&lt;&gt;"NA",AO584&gt;=0,AR594="NA"),
AND(AO584&lt;&gt;"NS",AO584&lt;&gt;"NA",AO584=0,AR594="NS")),1,0)))</f>
        <v>0</v>
      </c>
      <c r="AV594" s="5">
        <f t="shared" si="72"/>
        <v>0</v>
      </c>
      <c r="AW594" s="133" t="str">
        <f>IF(AV594=0,"",
IF(SUM(AV584:AV594)=1,C594,
IF(AV600&gt;SUM(AV584:AV594),_xlfn.CONCAT(", ",C594),
IF(AV600=SUM(AV584:AV594),_xlfn.CONCAT(" y ",C594)))))</f>
        <v/>
      </c>
    </row>
    <row r="595" spans="1:56" s="73" customFormat="1" ht="15" customHeight="1">
      <c r="A595" s="71"/>
      <c r="B595" s="26"/>
      <c r="C595" s="81" t="s">
        <v>77</v>
      </c>
      <c r="D595" s="311" t="s">
        <v>446</v>
      </c>
      <c r="E595" s="311"/>
      <c r="F595" s="311"/>
      <c r="G595" s="311"/>
      <c r="H595" s="311"/>
      <c r="I595" s="311"/>
      <c r="J595" s="311"/>
      <c r="K595" s="311"/>
      <c r="L595" s="311"/>
      <c r="M595" s="310"/>
      <c r="N595" s="310"/>
      <c r="O595" s="310"/>
      <c r="P595" s="310"/>
      <c r="Q595" s="310"/>
      <c r="R595" s="310"/>
      <c r="S595" s="310"/>
      <c r="T595" s="310"/>
      <c r="U595" s="310"/>
      <c r="V595" s="310"/>
      <c r="W595" s="310"/>
      <c r="X595" s="310"/>
      <c r="Y595" s="310"/>
      <c r="Z595" s="310"/>
      <c r="AA595" s="310"/>
      <c r="AB595" s="310"/>
      <c r="AC595" s="310"/>
      <c r="AD595" s="310"/>
      <c r="AF595" s="74"/>
      <c r="AG595" s="125">
        <f t="shared" si="66"/>
        <v>0</v>
      </c>
      <c r="AH595" s="125">
        <f t="shared" si="67"/>
        <v>0</v>
      </c>
      <c r="AI595" s="103">
        <f t="shared" si="68"/>
        <v>0</v>
      </c>
      <c r="AJ595" s="130">
        <f>IF(AJ611=AH611, 0,  IF(OR(AND(AG595=0, AH595&gt;0),AND(AG595="NS", AI595&gt;0), AND(AG595="NS", AH595=0, AI595=0)), 1, IF(OR(AND(AG595&gt;0, AH595=2), AND(AG595="NS", AH595=2), AND(AG595="NS", AI595=0, AH595&gt;0), AG595=AI595), 0, 1)))</f>
        <v>0</v>
      </c>
      <c r="AK595" s="133" t="str">
        <f>IF(AJ595=0,"",
IF(SUM(AJ584:AJ595)=1,C595,
IF(AJ600&gt;SUM(AJ584:AJ595),_xlfn.CONCAT(", ",C595),
IF(AJ600=SUM(AJ584:AJ595),_xlfn.CONCAT(" y ",C595)))))</f>
        <v/>
      </c>
      <c r="AL595" s="5"/>
      <c r="AM595" s="5"/>
      <c r="AN595" s="5"/>
      <c r="AO595" s="5"/>
      <c r="AP595" s="127">
        <f t="shared" si="73"/>
        <v>0</v>
      </c>
      <c r="AQ595" s="127">
        <f t="shared" si="74"/>
        <v>0</v>
      </c>
      <c r="AR595" s="127">
        <f t="shared" si="75"/>
        <v>0</v>
      </c>
      <c r="AS595" s="126">
        <f>IF(AJ611=AH611,0,
IF(OR(AND(AM584="NS",AP595&lt;&gt;"NA",OR(AP595="NS",AP595=0)),AND(AM584="NA",AP595&lt;&gt;"NS",OR(AP595="NA",AP595=0))),0,
IF(OR(AND(AM584&lt;&gt;"NS",AM584&lt;&gt;"NA",AP595&lt;&gt;"NS",AP595&lt;&gt;"NA",AP595&gt;AM584),
AND(AP595&gt;0,OR(AM584="NS",AM584="NA")),
AND(AM584&lt;&gt;"NS",AM584&lt;&gt;"NA",AM584&gt;=0,AP595="NA"),
AND(AM584&lt;&gt;"NS",AM584&lt;&gt;"NA",AM584=0,AP595="NS")),1,0)))</f>
        <v>0</v>
      </c>
      <c r="AT595" s="126">
        <f>IF(AJ611=AH611,0,
IF(OR(AND(AN584="NS",AQ595&lt;&gt;"NA",OR(AQ595="NS",AQ595=0)),AND(AN584="NA",AQ595&lt;&gt;"NS",OR(AQ595="NA",AQ595=0))),0,
IF(OR(AND(AN584&lt;&gt;"NS",AN584&lt;&gt;"NA",AQ595&lt;&gt;"NS",AQ595&lt;&gt;"NA",AQ595&gt;AN584),
AND(AQ595&gt;0,OR(AN584="NS",AN584="NA")),
AND(AN584&lt;&gt;"NS",AN584&lt;&gt;"NA",AN584&gt;=0,AQ595="NA"),
AND(AN584&lt;&gt;"NS",AN584&lt;&gt;"NA",AN584=0,AQ595="NS")),1,0)))</f>
        <v>0</v>
      </c>
      <c r="AU595" s="126">
        <f>IF(AJ611=AH611,0,
IF(OR(AND(AO584="NS",AR595&lt;&gt;"NA",OR(AR595="NS",AR595=0)),AND(AO584="NA",AR595&lt;&gt;"NS",OR(AR595="NA",AR595=0))),0,
IF(OR(AND(AO584&lt;&gt;"NS",AO584&lt;&gt;"NA",AR595&lt;&gt;"NS",AR595&lt;&gt;"NA",AR595&gt;AO584),
AND(AR595&gt;0,OR(AO584="NS",AO584="NA")),
AND(AO584&lt;&gt;"NS",AO584&lt;&gt;"NA",AO584&gt;=0,AR595="NA"),
AND(AO584&lt;&gt;"NS",AO584&lt;&gt;"NA",AO584=0,AR595="NS")),1,0)))</f>
        <v>0</v>
      </c>
      <c r="AV595" s="5">
        <f t="shared" si="72"/>
        <v>0</v>
      </c>
      <c r="AW595" s="133" t="str">
        <f>IF(AV595=0,"",
IF(SUM(AV584:AV595)=1,C595,
IF(AV600&gt;SUM(AV584:AV595),_xlfn.CONCAT(", ",C595),
IF(AV600=SUM(AV584:AV595),_xlfn.CONCAT(" y ",C595)))))</f>
        <v/>
      </c>
      <c r="BA595" s="5"/>
      <c r="BB595" s="125" t="s">
        <v>5634</v>
      </c>
      <c r="BC595" s="125" t="s">
        <v>5635</v>
      </c>
      <c r="BD595" s="125" t="s">
        <v>5636</v>
      </c>
    </row>
    <row r="596" spans="1:56" s="73" customFormat="1" ht="15" customHeight="1">
      <c r="A596" s="71"/>
      <c r="B596" s="26"/>
      <c r="C596" s="81" t="s">
        <v>78</v>
      </c>
      <c r="D596" s="311" t="s">
        <v>447</v>
      </c>
      <c r="E596" s="311"/>
      <c r="F596" s="311"/>
      <c r="G596" s="311"/>
      <c r="H596" s="311"/>
      <c r="I596" s="311"/>
      <c r="J596" s="311"/>
      <c r="K596" s="311"/>
      <c r="L596" s="311"/>
      <c r="M596" s="310"/>
      <c r="N596" s="310"/>
      <c r="O596" s="310"/>
      <c r="P596" s="310"/>
      <c r="Q596" s="310"/>
      <c r="R596" s="310"/>
      <c r="S596" s="310"/>
      <c r="T596" s="310"/>
      <c r="U596" s="310"/>
      <c r="V596" s="310"/>
      <c r="W596" s="310"/>
      <c r="X596" s="310"/>
      <c r="Y596" s="310"/>
      <c r="Z596" s="310"/>
      <c r="AA596" s="310"/>
      <c r="AB596" s="310"/>
      <c r="AC596" s="310"/>
      <c r="AD596" s="310"/>
      <c r="AF596" s="74"/>
      <c r="AG596" s="125">
        <f t="shared" si="66"/>
        <v>0</v>
      </c>
      <c r="AH596" s="125">
        <f t="shared" si="67"/>
        <v>0</v>
      </c>
      <c r="AI596" s="103">
        <f t="shared" si="68"/>
        <v>0</v>
      </c>
      <c r="AJ596" s="130">
        <f>IF(AJ611=AH611, 0,  IF(OR(AND(AG596=0, AH596&gt;0),AND(AG596="NS", AI596&gt;0), AND(AG596="NS", AH596=0, AI596=0)), 1, IF(OR(AND(AG596&gt;0, AH596=2), AND(AG596="NS", AH596=2), AND(AG596="NS", AI596=0, AH596&gt;0), AG596=AI596), 0, 1)))</f>
        <v>0</v>
      </c>
      <c r="AK596" s="133" t="str">
        <f>IF(AJ596=0,"",
IF(SUM(AJ584:AJ596)=1,C596,
IF(AJ600&gt;SUM(AJ584:AJ596),_xlfn.CONCAT(", ",C596),
IF(AJ600=SUM(AJ584:AJ596),_xlfn.CONCAT(" y ",C596)))))</f>
        <v/>
      </c>
      <c r="AL596" s="5"/>
      <c r="AM596" s="5"/>
      <c r="AN596" s="5"/>
      <c r="AO596" s="5"/>
      <c r="AP596" s="127">
        <f t="shared" si="73"/>
        <v>0</v>
      </c>
      <c r="AQ596" s="127">
        <f t="shared" si="74"/>
        <v>0</v>
      </c>
      <c r="AR596" s="127">
        <f t="shared" si="75"/>
        <v>0</v>
      </c>
      <c r="AS596" s="126">
        <f>IF(AJ611=AH611,0,
IF(OR(AND(AM584="NS",AP596&lt;&gt;"NA",OR(AP596="NS",AP596=0)),AND(AM584="NA",AP596&lt;&gt;"NS",OR(AP596="NA",AP596=0))),0,
IF(OR(AND(AM584&lt;&gt;"NS",AM584&lt;&gt;"NA",AP596&lt;&gt;"NS",AP596&lt;&gt;"NA",AP596&gt;AM584),
AND(AP596&gt;0,OR(AM584="NS",AM584="NA")),
AND(AM584&lt;&gt;"NS",AM584&lt;&gt;"NA",AM584&gt;=0,AP596="NA"),
AND(AM584&lt;&gt;"NS",AM584&lt;&gt;"NA",AM584=0,AP596="NS")),1,0)))</f>
        <v>0</v>
      </c>
      <c r="AT596" s="126">
        <f>IF(AJ611=AH611,0,
IF(OR(AND(AN584="NS",AQ596&lt;&gt;"NA",OR(AQ596="NS",AQ596=0)),AND(AN584="NA",AQ596&lt;&gt;"NS",OR(AQ596="NA",AQ596=0))),0,
IF(OR(AND(AN584&lt;&gt;"NS",AN584&lt;&gt;"NA",AQ596&lt;&gt;"NS",AQ596&lt;&gt;"NA",AQ596&gt;AN584),
AND(AQ596&gt;0,OR(AN584="NS",AN584="NA")),
AND(AN584&lt;&gt;"NS",AN584&lt;&gt;"NA",AN584&gt;=0,AQ596="NA"),
AND(AN584&lt;&gt;"NS",AN584&lt;&gt;"NA",AN584=0,AQ596="NS")),1,0)))</f>
        <v>0</v>
      </c>
      <c r="AU596" s="126">
        <f>IF(AJ611=AH611,0,
IF(OR(AND(AO584="NS",AR596&lt;&gt;"NA",OR(AR596="NS",AR596=0)),AND(AO584="NA",AR596&lt;&gt;"NS",OR(AR596="NA",AR596=0))),0,
IF(OR(AND(AO584&lt;&gt;"NS",AO584&lt;&gt;"NA",AR596&lt;&gt;"NS",AR596&lt;&gt;"NA",AR596&gt;AO584),
AND(AR596&gt;0,OR(AO584="NS",AO584="NA")),
AND(AO584&lt;&gt;"NS",AO584&lt;&gt;"NA",AO584&gt;=0,AR596="NA"),
AND(AO584&lt;&gt;"NS",AO584&lt;&gt;"NA",AO584=0,AR596="NS")),1,0)))</f>
        <v>0</v>
      </c>
      <c r="AV596" s="5">
        <f t="shared" si="72"/>
        <v>0</v>
      </c>
      <c r="AW596" s="133" t="str">
        <f>IF(AV596=0,"",
IF(SUM(AV584:AV596)=1,C596,
IF(AV600&gt;SUM(AV584:AV596),_xlfn.CONCAT(", ",C596),
IF(AV600=SUM(AV584:AV596),_xlfn.CONCAT(" y ",C596)))))</f>
        <v/>
      </c>
      <c r="BA596" s="5">
        <v>8.1300000000000008</v>
      </c>
      <c r="BB596" s="126">
        <f>M566</f>
        <v>0</v>
      </c>
      <c r="BC596" s="126">
        <f>S566</f>
        <v>0</v>
      </c>
      <c r="BD596" s="126">
        <f>Y566</f>
        <v>0</v>
      </c>
    </row>
    <row r="597" spans="1:56" s="73" customFormat="1" ht="15" customHeight="1">
      <c r="A597" s="71"/>
      <c r="B597" s="26"/>
      <c r="C597" s="81" t="s">
        <v>79</v>
      </c>
      <c r="D597" s="311" t="s">
        <v>448</v>
      </c>
      <c r="E597" s="311"/>
      <c r="F597" s="311"/>
      <c r="G597" s="311"/>
      <c r="H597" s="311"/>
      <c r="I597" s="311"/>
      <c r="J597" s="311"/>
      <c r="K597" s="311"/>
      <c r="L597" s="311"/>
      <c r="M597" s="310"/>
      <c r="N597" s="310"/>
      <c r="O597" s="310"/>
      <c r="P597" s="310"/>
      <c r="Q597" s="310"/>
      <c r="R597" s="310"/>
      <c r="S597" s="310"/>
      <c r="T597" s="310"/>
      <c r="U597" s="310"/>
      <c r="V597" s="310"/>
      <c r="W597" s="310"/>
      <c r="X597" s="310"/>
      <c r="Y597" s="310"/>
      <c r="Z597" s="310"/>
      <c r="AA597" s="310"/>
      <c r="AB597" s="310"/>
      <c r="AC597" s="310"/>
      <c r="AD597" s="310"/>
      <c r="AF597" s="74"/>
      <c r="AG597" s="125">
        <f t="shared" ref="AG597" si="76">M597</f>
        <v>0</v>
      </c>
      <c r="AH597" s="125">
        <f t="shared" ref="AH597" si="77">COUNTIF(S597:AD597,"NS")</f>
        <v>0</v>
      </c>
      <c r="AI597" s="103">
        <f t="shared" si="68"/>
        <v>0</v>
      </c>
      <c r="AJ597" s="130">
        <f>IF(AJ611=AH611, 0,  IF(OR(AND(AG597=0, AH597&gt;0),AND(AG597="NS", AI597&gt;0), AND(AG597="NS", AH597=0, AI597=0)), 1, IF(OR(AND(AG597&gt;0, AH597=2), AND(AG597="NS", AH597=2), AND(AG597="NS", AI597=0, AH597&gt;0), AG597=AI597), 0, 1)))</f>
        <v>0</v>
      </c>
      <c r="AK597" s="133" t="str">
        <f>IF(AJ597=0,"",
IF(SUM(AJ584:AJ597)=1,C597,
IF(AJ600&gt;SUM(AJ584:AJ597),_xlfn.CONCAT(", ",C597),
IF(AJ600=SUM(AJ584:AJ597),_xlfn.CONCAT(" y ",C597)))))</f>
        <v/>
      </c>
      <c r="AL597" s="5"/>
      <c r="AM597" s="5"/>
      <c r="AN597" s="5"/>
      <c r="AO597" s="5"/>
      <c r="AP597" s="127">
        <f t="shared" si="73"/>
        <v>0</v>
      </c>
      <c r="AQ597" s="127">
        <f t="shared" si="74"/>
        <v>0</v>
      </c>
      <c r="AR597" s="127">
        <f t="shared" si="75"/>
        <v>0</v>
      </c>
      <c r="AS597" s="126">
        <f>IF(AJ611=AH611,0,
IF(OR(AND(AM584="NS",AP597&lt;&gt;"NA",OR(AP597="NS",AP597=0)),AND(AM584="NA",AP597&lt;&gt;"NS",OR(AP597="NA",AP597=0))),0,
IF(OR(AND(AM584&lt;&gt;"NS",AM584&lt;&gt;"NA",AP597&lt;&gt;"NS",AP597&lt;&gt;"NA",AP597&gt;AM584),
AND(AP597&gt;0,OR(AM584="NS",AM584="NA")),
AND(AM584&lt;&gt;"NS",AM584&lt;&gt;"NA",AM584&gt;=0,AP597="NA"),
AND(AM584&lt;&gt;"NS",AM584&lt;&gt;"NA",AM584=0,AP597="NS")),1,0)))</f>
        <v>0</v>
      </c>
      <c r="AT597" s="126">
        <f>IF(AJ611=AH611,0,
IF(OR(AND(AN584="NS",AQ597&lt;&gt;"NA",OR(AQ597="NS",AQ597=0)),AND(AN584="NA",AQ597&lt;&gt;"NS",OR(AQ597="NA",AQ597=0))),0,
IF(OR(AND(AN584&lt;&gt;"NS",AN584&lt;&gt;"NA",AQ597&lt;&gt;"NS",AQ597&lt;&gt;"NA",AQ597&gt;AN584),
AND(AQ597&gt;0,OR(AN584="NS",AN584="NA")),
AND(AN584&lt;&gt;"NS",AN584&lt;&gt;"NA",AN584&gt;=0,AQ597="NA"),
AND(AN584&lt;&gt;"NS",AN584&lt;&gt;"NA",AN584=0,AQ597="NS")),1,0)))</f>
        <v>0</v>
      </c>
      <c r="AU597" s="126">
        <f>IF(AJ611=AH611,0,
IF(OR(AND(AO584="NS",AR597&lt;&gt;"NA",OR(AR597="NS",AR597=0)),AND(AO584="NA",AR597&lt;&gt;"NS",OR(AR597="NA",AR597=0))),0,
IF(OR(AND(AO584&lt;&gt;"NS",AO584&lt;&gt;"NA",AR597&lt;&gt;"NS",AR597&lt;&gt;"NA",AR597&gt;AO584),
AND(AR597&gt;0,OR(AO584="NS",AO584="NA")),
AND(AO584&lt;&gt;"NS",AO584&lt;&gt;"NA",AO584&gt;=0,AR597="NA"),
AND(AO584&lt;&gt;"NS",AO584&lt;&gt;"NA",AO584=0,AR597="NS")),1,0)))</f>
        <v>0</v>
      </c>
      <c r="AV597" s="5">
        <f t="shared" si="72"/>
        <v>0</v>
      </c>
      <c r="AW597" s="133" t="str">
        <f>IF(AV597=0,"",
IF(SUM(AV584:AV597)=1,C597,
IF(AV600&gt;SUM(AV584:AV597),_xlfn.CONCAT(", ",C597),
IF(AV600=SUM(AV584:AV597),_xlfn.CONCAT(" y ",C597)))))</f>
        <v/>
      </c>
      <c r="BA597" s="5">
        <v>8.14</v>
      </c>
      <c r="BB597" s="127">
        <f>M600</f>
        <v>0</v>
      </c>
      <c r="BC597" s="127">
        <f>S600</f>
        <v>0</v>
      </c>
      <c r="BD597" s="127">
        <f>Y600</f>
        <v>0</v>
      </c>
    </row>
    <row r="598" spans="1:56" s="73" customFormat="1" ht="15" customHeight="1">
      <c r="A598" s="71"/>
      <c r="B598" s="26"/>
      <c r="C598" s="81" t="s">
        <v>80</v>
      </c>
      <c r="D598" s="311" t="s">
        <v>449</v>
      </c>
      <c r="E598" s="311"/>
      <c r="F598" s="311"/>
      <c r="G598" s="311"/>
      <c r="H598" s="311"/>
      <c r="I598" s="311"/>
      <c r="J598" s="311"/>
      <c r="K598" s="311"/>
      <c r="L598" s="311"/>
      <c r="M598" s="310"/>
      <c r="N598" s="310"/>
      <c r="O598" s="310"/>
      <c r="P598" s="310"/>
      <c r="Q598" s="310"/>
      <c r="R598" s="310"/>
      <c r="S598" s="310"/>
      <c r="T598" s="310"/>
      <c r="U598" s="310"/>
      <c r="V598" s="310"/>
      <c r="W598" s="310"/>
      <c r="X598" s="310"/>
      <c r="Y598" s="310"/>
      <c r="Z598" s="310"/>
      <c r="AA598" s="310"/>
      <c r="AB598" s="310"/>
      <c r="AC598" s="310"/>
      <c r="AD598" s="310"/>
      <c r="AF598" s="74"/>
      <c r="AG598" s="125">
        <f t="shared" ref="AG598" si="78">M598</f>
        <v>0</v>
      </c>
      <c r="AH598" s="125">
        <f t="shared" ref="AH598" si="79">COUNTIF(S598:AD598,"NS")</f>
        <v>0</v>
      </c>
      <c r="AI598" s="103">
        <f t="shared" si="68"/>
        <v>0</v>
      </c>
      <c r="AJ598" s="130">
        <f>IF(AJ611=AH611, 0,  IF(OR(AND(AG598=0, AH598&gt;0),AND(AG598="NS", AI598&gt;0), AND(AG598="NS", AH598=0, AI598=0)), 1, IF(OR(AND(AG598&gt;0, AH598=2), AND(AG598="NS", AH598=2), AND(AG598="NS", AI598=0, AH598&gt;0), AG598=AI598), 0, 1)))</f>
        <v>0</v>
      </c>
      <c r="AK598" s="133" t="str">
        <f>IF(AJ598=0,"",
IF(SUM(AJ584:AJ598)=1,C598,
IF(AJ600&gt;SUM(AJ584:AJ598),_xlfn.CONCAT(", ",C598),
IF(AJ600=SUM(AJ584:AJ598),_xlfn.CONCAT(" y ",C598)))))</f>
        <v/>
      </c>
      <c r="AL598" s="5"/>
      <c r="AM598" s="5"/>
      <c r="AN598" s="5"/>
      <c r="AO598" s="5"/>
      <c r="AP598" s="127">
        <f>IF(M598="NA",0,M598)</f>
        <v>0</v>
      </c>
      <c r="AQ598" s="127">
        <f>IF(S598="NA",0,S598)</f>
        <v>0</v>
      </c>
      <c r="AR598" s="127">
        <f>IF(Y598="NA",0,Y598)</f>
        <v>0</v>
      </c>
      <c r="AS598" s="126">
        <f>IF(AJ611=AH611,0,
IF(OR(AND(AM584="NS",AP598&lt;&gt;"NA",OR(AP598="NS",AP598=0)),AND(AM584="NA",AP598&lt;&gt;"NS",OR(AP598="NA",AP598=0))),0,
IF(OR(AND(AM584&lt;&gt;"NS",AM584&lt;&gt;"NA",AP598&lt;&gt;"NS",AP598&lt;&gt;"NA",AP598&gt;AM584),
AND(AP598&gt;0,OR(AM584="NS",AM584="NA")),
AND(AM584&lt;&gt;"NS",AM584&lt;&gt;"NA",AM584&gt;=0,AP598="NA"),
AND(AM584&lt;&gt;"NS",AM584&lt;&gt;"NA",AM584=0,AP598="NS")),1,0)))</f>
        <v>0</v>
      </c>
      <c r="AT598" s="126">
        <f>IF(AJ611=AH611,0,
IF(OR(AND(AN584="NS",AQ598&lt;&gt;"NA",OR(AQ598="NS",AQ598=0)),AND(AN584="NA",AQ598&lt;&gt;"NS",OR(AQ598="NA",AQ598=0))),0,
IF(OR(AND(AN584&lt;&gt;"NS",AN584&lt;&gt;"NA",AQ598&lt;&gt;"NS",AQ598&lt;&gt;"NA",AQ598&gt;AN584),
AND(AQ598&gt;0,OR(AN584="NS",AN584="NA")),
AND(AN584&lt;&gt;"NS",AN584&lt;&gt;"NA",AN584&gt;=0,AQ598="NA"),
AND(AN584&lt;&gt;"NS",AN584&lt;&gt;"NA",AN584=0,AQ598="NS")),1,0)))</f>
        <v>0</v>
      </c>
      <c r="AU598" s="126">
        <f>IF(AJ611=AH611,0,
IF(OR(AND(AO584="NS",AR598&lt;&gt;"NA",OR(AR598="NS",AR598=0)),AND(AO584="NA",AR598&lt;&gt;"NS",OR(AR598="NA",AR598=0))),0,
IF(OR(AND(AO584&lt;&gt;"NS",AO584&lt;&gt;"NA",AR598&lt;&gt;"NS",AR598&lt;&gt;"NA",AR598&gt;AO584),
AND(AR598&gt;0,OR(AO584="NS",AO584="NA")),
AND(AO584&lt;&gt;"NS",AO584&lt;&gt;"NA",AO584&gt;=0,AR598="NA"),
AND(AO584&lt;&gt;"NS",AO584&lt;&gt;"NA",AO584=0,AR598="NS")),1,0)))</f>
        <v>0</v>
      </c>
      <c r="AV598" s="5">
        <f t="shared" si="72"/>
        <v>0</v>
      </c>
      <c r="AW598" s="133" t="str">
        <f>IF(AV598=0,"",
IF(SUM(AV584:AV598)=1,C598,
IF(AV600&gt;SUM(AV584:AV598),_xlfn.CONCAT(", ",C598),
IF(AV600=SUM(AV584:AV598),_xlfn.CONCAT(" y ",C598)))))</f>
        <v/>
      </c>
      <c r="BA598" s="5" t="s">
        <v>5640</v>
      </c>
      <c r="BB598" s="126">
        <f>IF(AJ611=AH611,0,
IF(OR(AND(BB597="NS",BB596="NS"),AND(BB597="NA",BB596="NA"),AND(BB596&lt;&gt;"NS",BB596&lt;&gt;"NA",BB597&lt;&gt;"NS",BB597&lt;&gt;"NA",BB596&lt;=BB597),AND(BB596&lt;&gt;"NS",BB596&lt;&gt;"NA",BB596&gt;0,BB597="NS")),0,
1))</f>
        <v>0</v>
      </c>
      <c r="BC598" s="126">
        <f>IF(AJ611=AH611,0,
IF(OR(AND(BC597="NS",BC596="NS"),AND(BC597="NA",BC596="NA"),AND(BC596&lt;&gt;"NS",BC596&lt;&gt;"NA",BC597&lt;&gt;"NS",BC597&lt;&gt;"NA",BC596&lt;=BC597),AND(BC596&lt;&gt;"NS",BC596&lt;&gt;"NA",BC596&gt;0,BC597="NS")),0,
1))</f>
        <v>0</v>
      </c>
      <c r="BD598" s="126">
        <f>IF(AJ611=AH611,0,
IF(OR(AND(BD597="NS",BD596="NS"),AND(BD597="NA",BD596="NA"),AND(BD596&lt;&gt;"NS",BD596&lt;&gt;"NA",BD597&lt;&gt;"NS",BD597&lt;&gt;"NA",BD596&lt;=BD597),AND(BD596&lt;&gt;"NS",BD596&lt;&gt;"NA",BD596&gt;0,BD597="NS")),0,
1))</f>
        <v>0</v>
      </c>
    </row>
    <row r="599" spans="1:56" s="73" customFormat="1" ht="15" customHeight="1">
      <c r="A599" s="71"/>
      <c r="B599" s="26"/>
      <c r="C599" s="81" t="s">
        <v>81</v>
      </c>
      <c r="D599" s="311" t="s">
        <v>274</v>
      </c>
      <c r="E599" s="311"/>
      <c r="F599" s="311"/>
      <c r="G599" s="311"/>
      <c r="H599" s="311"/>
      <c r="I599" s="311"/>
      <c r="J599" s="311"/>
      <c r="K599" s="311"/>
      <c r="L599" s="311"/>
      <c r="M599" s="310"/>
      <c r="N599" s="310"/>
      <c r="O599" s="310"/>
      <c r="P599" s="310"/>
      <c r="Q599" s="310"/>
      <c r="R599" s="310"/>
      <c r="S599" s="310"/>
      <c r="T599" s="310"/>
      <c r="U599" s="310"/>
      <c r="V599" s="310"/>
      <c r="W599" s="310"/>
      <c r="X599" s="310"/>
      <c r="Y599" s="310"/>
      <c r="Z599" s="310"/>
      <c r="AA599" s="310"/>
      <c r="AB599" s="310"/>
      <c r="AC599" s="310"/>
      <c r="AD599" s="310"/>
      <c r="AF599" s="74"/>
      <c r="AG599" s="125">
        <f>M599</f>
        <v>0</v>
      </c>
      <c r="AH599" s="125">
        <f>COUNTIF(S599:AD599,"NS")</f>
        <v>0</v>
      </c>
      <c r="AI599" s="103">
        <f t="shared" si="68"/>
        <v>0</v>
      </c>
      <c r="AJ599" s="130">
        <f>IF(AJ611=AH611, 0,  IF(OR(AND(AG599=0, AH599&gt;0),AND(AG599="NS", AI599&gt;0), AND(AG599="NS", AH599=0, AI599=0)), 1, IF(OR(AND(AG599&gt;0, AH599=2), AND(AG599="NS", AH599=2), AND(AG599="NS", AI599=0, AH599&gt;0), AG599=AI599), 0, 1)))</f>
        <v>0</v>
      </c>
      <c r="AK599" s="133" t="str">
        <f>IF(AJ599=0,"",
IF(SUM(AJ584:AJ599)=1,C599,
IF(AJ600&gt;SUM(AJ584:AJ599),_xlfn.CONCAT(", ",C599),
IF(AJ600=SUM(AJ584:AJ599),_xlfn.CONCAT(" y ",C599)))))</f>
        <v/>
      </c>
      <c r="AL599" s="5"/>
      <c r="AM599" s="5"/>
      <c r="AN599" s="5"/>
      <c r="AO599" s="5"/>
      <c r="AP599" s="127">
        <f t="shared" si="73"/>
        <v>0</v>
      </c>
      <c r="AQ599" s="127">
        <f t="shared" si="74"/>
        <v>0</v>
      </c>
      <c r="AR599" s="127">
        <f>Y599</f>
        <v>0</v>
      </c>
      <c r="AS599" s="126">
        <f>IF(AJ611=AH611,0,
IF(OR(AND(AM584="NS",AP599&lt;&gt;"NA",OR(AP599="NS",AP599=0)),AND(AM584="NA",AP599&lt;&gt;"NS",OR(AP599="NA",AP599=0))),0,
IF(OR(AND(AM584&lt;&gt;"NS",AM584&lt;&gt;"NA",AP599&lt;&gt;"NS",AP599&lt;&gt;"NA",AP599&gt;AM584),
AND(AP599&gt;0,OR(AM584="NS",AM584="NA")),
AND(AM584&lt;&gt;"NS",AM584&lt;&gt;"NA",AM584&gt;=0,AP599="NA"),
AND(AM584&lt;&gt;"NS",AM584&lt;&gt;"NA",AM584=0,AP599="NS")),1,0)))</f>
        <v>0</v>
      </c>
      <c r="AT599" s="126">
        <f>IF(AJ611=AH611,0,
IF(OR(AND(AN584="NS",AQ599&lt;&gt;"NA",OR(AQ599="NS",AQ599=0)),AND(AN584="NA",AQ599&lt;&gt;"NS",OR(AQ599="NA",AQ599=0))),0,
IF(OR(AND(AN584&lt;&gt;"NS",AN584&lt;&gt;"NA",AQ599&lt;&gt;"NS",AQ599&lt;&gt;"NA",AQ599&gt;AN584),
AND(AQ599&gt;0,OR(AN584="NS",AN584="NA")),
AND(AN584&lt;&gt;"NS",AN584&lt;&gt;"NA",AN584&gt;=0,AQ599="NA"),
AND(AN584&lt;&gt;"NS",AN584&lt;&gt;"NA",AN584=0,AQ599="NS")),1,0)))</f>
        <v>0</v>
      </c>
      <c r="AU599" s="126">
        <f>IF(AJ611=AH611,0,
IF(OR(AND(AO584="NS",AR599&lt;&gt;"NA",OR(AR599="NS",AR599=0)),AND(AO584="NA",AR599&lt;&gt;"NS",OR(AR599="NA",AR599=0))),0,
IF(OR(AND(AO584&lt;&gt;"NS",AO584&lt;&gt;"NA",AR599&lt;&gt;"NS",AR599&lt;&gt;"NA",AR599&gt;AO584),
AND(AR599&gt;0,OR(AO584="NS",AO584="NA")),
AND(AO584&lt;&gt;"NS",AO584&lt;&gt;"NA",AO584&gt;=0,AR599="NA"),
AND(AO584&lt;&gt;"NS",AO584&lt;&gt;"NA",AO584=0,AR599="NS")),1,0)))</f>
        <v>0</v>
      </c>
      <c r="AV599" s="5">
        <f>IF(SUM(AS599:AU599)=0,0,1)</f>
        <v>0</v>
      </c>
      <c r="AW599" s="133" t="str">
        <f>IF(AV599=0,"",
IF(SUM(AV584:AV599)=1,C599,
IF(AV600&gt;SUM(AV584:AV599),_xlfn.CONCAT(", ",C599),
IF(AV600=SUM(AV584:AV599),_xlfn.CONCAT(" y ",C599)))))</f>
        <v/>
      </c>
      <c r="BA599" s="5"/>
      <c r="BB599" s="60">
        <f>SUM(BB598:BD598)</f>
        <v>0</v>
      </c>
      <c r="BC599" s="5"/>
      <c r="BD599" s="5"/>
    </row>
    <row r="600" spans="1:56" ht="15" customHeight="1">
      <c r="A600" s="87"/>
      <c r="B600" s="26"/>
      <c r="C600" s="26"/>
      <c r="D600" s="26"/>
      <c r="E600" s="26"/>
      <c r="F600" s="26"/>
      <c r="G600" s="26"/>
      <c r="H600" s="26"/>
      <c r="I600" s="26"/>
      <c r="J600" s="26"/>
      <c r="K600" s="26"/>
      <c r="L600" s="106" t="s">
        <v>116</v>
      </c>
      <c r="M600" s="252">
        <f>IF(AND(SUM(M584:R599)=0,COUNTIF(M584:R599,"NS")&gt;0),"NS",
IF(AND(SUM(M584:R599)=0,COUNTIF(M584:R599,0)&gt;0),0,
IF(AND(SUM(M584:R599)=0,COUNTIF(M584:R599,"NA")&gt;0),"NA",
SUM(M584:R599))))</f>
        <v>0</v>
      </c>
      <c r="N600" s="252"/>
      <c r="O600" s="252"/>
      <c r="P600" s="252"/>
      <c r="Q600" s="252"/>
      <c r="R600" s="252"/>
      <c r="S600" s="252">
        <f>IF(AND(SUM(S584:X599)=0,COUNTIF(S584:X599,"NS")&gt;0),"NS",
IF(AND(SUM(S584:X599)=0,COUNTIF(S584:X599,0)&gt;0),0,
IF(AND(SUM(S584:X599)=0,COUNTIF(S584:X599,"NA")&gt;0),"NA",
SUM(S584:X599))))</f>
        <v>0</v>
      </c>
      <c r="T600" s="252"/>
      <c r="U600" s="252"/>
      <c r="V600" s="252"/>
      <c r="W600" s="252"/>
      <c r="X600" s="252"/>
      <c r="Y600" s="252">
        <f>IF(AND(SUM(Y584:AD599)=0,COUNTIF(Y584:AD599,"NS")&gt;0),"NS",
IF(AND(SUM(Y584:AD599)=0,COUNTIF(Y584:AD599,0)&gt;0),0,
IF(AND(SUM(Y584:AD599)=0,COUNTIF(Y584:AD599,"NA")&gt;0),"NA",
SUM(Y584:AD599))))</f>
        <v>0</v>
      </c>
      <c r="Z600" s="252"/>
      <c r="AA600" s="252"/>
      <c r="AB600" s="252"/>
      <c r="AC600" s="252"/>
      <c r="AD600" s="252"/>
      <c r="AJ600" s="60">
        <f>SUM(AJ584:AJ599)</f>
        <v>0</v>
      </c>
      <c r="AK600" s="136" t="str">
        <f>IF(AJ600=0,"",
IF(AJ600=1,VLOOKUP(1,AJ584:AK599,2,FALSE),
IF(AJ600&gt;1,_xlfn.CONCAT(AK584:AK599),"")))</f>
        <v/>
      </c>
      <c r="AV600" s="60">
        <f>SUM(AV584:AV599)</f>
        <v>0</v>
      </c>
      <c r="AW600" s="136" t="str">
        <f>IF(AV600=0,"",
IF(AV600=1,VLOOKUP(1,AV584:AW599,2,FALSE),
IF(AV600&gt;1,_xlfn.CONCAT(AW584:AW599),"")))</f>
        <v/>
      </c>
    </row>
    <row r="601" spans="1:56" ht="15" customHeight="1">
      <c r="A601" s="87"/>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K601" s="136" t="str">
        <f>IF(AJ600=0,"",
IF(AJ600=1,_xlfn.CONCAT("Error: verificar sumas en el numeral ",AK600),_xlfn.CONCAT("Error: verificar sumas en los numerales ",AK600)))</f>
        <v/>
      </c>
      <c r="AW601" s="136" t="str">
        <f>IF(AV600=0,"",
IF(AV600=1,_xlfn.CONCAT("Error: verificar la consistencia del numeral ",AW600," con la pregunta 8.22, de acuerdo con la tercera instrucción"),_xlfn.CONCAT("Error: verificar la consistencia de los numerales ",AW600," con la pregunta 8.22, de acuerdo con la tercera instrucción")))</f>
        <v/>
      </c>
    </row>
    <row r="602" spans="1:56" ht="45" customHeight="1">
      <c r="A602" s="75"/>
      <c r="B602" s="66"/>
      <c r="C602" s="323" t="s">
        <v>715</v>
      </c>
      <c r="D602" s="323"/>
      <c r="E602" s="323"/>
      <c r="F602" s="315"/>
      <c r="G602" s="246"/>
      <c r="H602" s="246"/>
      <c r="I602" s="246"/>
      <c r="J602" s="246"/>
      <c r="K602" s="246"/>
      <c r="L602" s="246"/>
      <c r="M602" s="246"/>
      <c r="N602" s="246"/>
      <c r="O602" s="246"/>
      <c r="P602" s="246"/>
      <c r="Q602" s="246"/>
      <c r="R602" s="246"/>
      <c r="S602" s="246"/>
      <c r="T602" s="246"/>
      <c r="U602" s="246"/>
      <c r="V602" s="246"/>
      <c r="W602" s="246"/>
      <c r="X602" s="246"/>
      <c r="Y602" s="246"/>
      <c r="Z602" s="246"/>
      <c r="AA602" s="246"/>
      <c r="AB602" s="246"/>
      <c r="AC602" s="246"/>
      <c r="AD602" s="316"/>
      <c r="AE602" s="66"/>
      <c r="AG602" s="5">
        <f>IF(OR(M598=0,M598="NS",M598="NA"),0,1)</f>
        <v>0</v>
      </c>
    </row>
    <row r="603" spans="1:56" ht="15" customHeight="1">
      <c r="A603" s="75"/>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row>
    <row r="604" spans="1:56" ht="24" customHeight="1">
      <c r="A604" s="87"/>
      <c r="B604" s="26"/>
      <c r="C604" s="294" t="s">
        <v>117</v>
      </c>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row>
    <row r="605" spans="1:56" ht="60" customHeight="1">
      <c r="A605" s="87"/>
      <c r="B605" s="26"/>
      <c r="C605" s="312"/>
      <c r="D605" s="312"/>
      <c r="E605" s="312"/>
      <c r="F605" s="312"/>
      <c r="G605" s="312"/>
      <c r="H605" s="312"/>
      <c r="I605" s="312"/>
      <c r="J605" s="312"/>
      <c r="K605" s="312"/>
      <c r="L605" s="312"/>
      <c r="M605" s="312"/>
      <c r="N605" s="312"/>
      <c r="O605" s="312"/>
      <c r="P605" s="312"/>
      <c r="Q605" s="312"/>
      <c r="R605" s="312"/>
      <c r="S605" s="312"/>
      <c r="T605" s="312"/>
      <c r="U605" s="312"/>
      <c r="V605" s="312"/>
      <c r="W605" s="312"/>
      <c r="X605" s="312"/>
      <c r="Y605" s="312"/>
      <c r="Z605" s="312"/>
      <c r="AA605" s="312"/>
      <c r="AB605" s="312"/>
      <c r="AC605" s="312"/>
      <c r="AD605" s="312"/>
    </row>
    <row r="606" spans="1:56" ht="15" customHeight="1">
      <c r="A606" s="61"/>
      <c r="B606" s="309" t="str">
        <f>IF(OR(AH606=0,AND(AH606&gt;0,C605&lt;&gt;"")),"","Si registró NS favor de emitir un comentario que explique su uso en la casilla al final de la pregunta")</f>
        <v/>
      </c>
      <c r="C606" s="309"/>
      <c r="D606" s="309"/>
      <c r="E606" s="309"/>
      <c r="F606" s="309"/>
      <c r="G606" s="309"/>
      <c r="H606" s="309"/>
      <c r="I606" s="309"/>
      <c r="J606" s="309"/>
      <c r="K606" s="309"/>
      <c r="L606" s="309"/>
      <c r="M606" s="309"/>
      <c r="N606" s="309"/>
      <c r="O606" s="309"/>
      <c r="P606" s="309"/>
      <c r="Q606" s="309"/>
      <c r="R606" s="309"/>
      <c r="S606" s="309"/>
      <c r="T606" s="309"/>
      <c r="U606" s="309"/>
      <c r="V606" s="309"/>
      <c r="W606" s="309"/>
      <c r="X606" s="309"/>
      <c r="Y606" s="309"/>
      <c r="Z606" s="309"/>
      <c r="AA606" s="309"/>
      <c r="AB606" s="309"/>
      <c r="AC606" s="309"/>
      <c r="AD606" s="309"/>
      <c r="AE606" s="73"/>
      <c r="AF606" s="77"/>
      <c r="AG606" t="s">
        <v>5627</v>
      </c>
      <c r="AH606">
        <f>COUNTIF(M584:AD599,"NS")</f>
        <v>0</v>
      </c>
      <c r="AI606"/>
      <c r="AJ606"/>
    </row>
    <row r="607" spans="1:56" ht="15" customHeight="1">
      <c r="A607" s="61"/>
      <c r="B607" s="309" t="str">
        <f>IF(AJ600=0,"",AK601)</f>
        <v/>
      </c>
      <c r="C607" s="309"/>
      <c r="D607" s="309"/>
      <c r="E607" s="309"/>
      <c r="F607" s="309"/>
      <c r="G607" s="309"/>
      <c r="H607" s="309"/>
      <c r="I607" s="309"/>
      <c r="J607" s="309"/>
      <c r="K607" s="309"/>
      <c r="L607" s="309"/>
      <c r="M607" s="309"/>
      <c r="N607" s="309"/>
      <c r="O607" s="309"/>
      <c r="P607" s="309"/>
      <c r="Q607" s="309"/>
      <c r="R607" s="309"/>
      <c r="S607" s="309"/>
      <c r="T607" s="309"/>
      <c r="U607" s="309"/>
      <c r="V607" s="309"/>
      <c r="W607" s="309"/>
      <c r="X607" s="309"/>
      <c r="Y607" s="309"/>
      <c r="Z607" s="309"/>
      <c r="AA607" s="309"/>
      <c r="AB607" s="309"/>
      <c r="AC607" s="309"/>
      <c r="AD607" s="309"/>
      <c r="AE607" s="73"/>
      <c r="AF607" s="77"/>
      <c r="AG607"/>
      <c r="AH607"/>
      <c r="AI607"/>
      <c r="AJ607"/>
    </row>
    <row r="608" spans="1:56" ht="15" customHeight="1">
      <c r="A608" s="61"/>
      <c r="B608" s="309" t="str">
        <f>IF(BB599=0,"","Error: verificar la consistencia con la pregunta 8.22, de acuerdo con la segunda instrucción")</f>
        <v/>
      </c>
      <c r="C608" s="309"/>
      <c r="D608" s="309"/>
      <c r="E608" s="309"/>
      <c r="F608" s="309"/>
      <c r="G608" s="309"/>
      <c r="H608" s="309"/>
      <c r="I608" s="309"/>
      <c r="J608" s="309"/>
      <c r="K608" s="309"/>
      <c r="L608" s="309"/>
      <c r="M608" s="309"/>
      <c r="N608" s="309"/>
      <c r="O608" s="309"/>
      <c r="P608" s="309"/>
      <c r="Q608" s="309"/>
      <c r="R608" s="309"/>
      <c r="S608" s="309"/>
      <c r="T608" s="309"/>
      <c r="U608" s="309"/>
      <c r="V608" s="309"/>
      <c r="W608" s="309"/>
      <c r="X608" s="309"/>
      <c r="Y608" s="309"/>
      <c r="Z608" s="309"/>
      <c r="AA608" s="309"/>
      <c r="AB608" s="309"/>
      <c r="AC608" s="309"/>
      <c r="AD608" s="309"/>
      <c r="AE608" s="73"/>
      <c r="AF608" s="77"/>
      <c r="AG608"/>
      <c r="AH608"/>
      <c r="AI608"/>
      <c r="AJ608"/>
    </row>
    <row r="609" spans="1:37" ht="15" customHeight="1">
      <c r="A609" s="61"/>
      <c r="B609" s="309" t="str">
        <f>IF(AV600=0,"",AW601)</f>
        <v/>
      </c>
      <c r="C609" s="309"/>
      <c r="D609" s="309"/>
      <c r="E609" s="309"/>
      <c r="F609" s="309"/>
      <c r="G609" s="309"/>
      <c r="H609" s="309"/>
      <c r="I609" s="309"/>
      <c r="J609" s="309"/>
      <c r="K609" s="309"/>
      <c r="L609" s="309"/>
      <c r="M609" s="309"/>
      <c r="N609" s="309"/>
      <c r="O609" s="309"/>
      <c r="P609" s="309"/>
      <c r="Q609" s="309"/>
      <c r="R609" s="309"/>
      <c r="S609" s="309"/>
      <c r="T609" s="309"/>
      <c r="U609" s="309"/>
      <c r="V609" s="309"/>
      <c r="W609" s="309"/>
      <c r="X609" s="309"/>
      <c r="Y609" s="309"/>
      <c r="Z609" s="309"/>
      <c r="AA609" s="309"/>
      <c r="AB609" s="309"/>
      <c r="AC609" s="309"/>
      <c r="AD609" s="309"/>
      <c r="AE609" s="73"/>
      <c r="AF609" s="77"/>
      <c r="AG609"/>
      <c r="AH609"/>
      <c r="AI609"/>
      <c r="AJ609"/>
    </row>
    <row r="610" spans="1:37" ht="15" customHeight="1">
      <c r="A610" s="61"/>
      <c r="B610" s="309" t="str">
        <f>IF(OR(AND(AG602&gt;0,F602=""),AND(AG602=0,F602&lt;&gt;"")),"Error: especificar el otro tipo de oficio en caso de registrar cantidades mayores a cero en el numeral 15","")</f>
        <v/>
      </c>
      <c r="C610" s="309"/>
      <c r="D610" s="309"/>
      <c r="E610" s="309"/>
      <c r="F610" s="309"/>
      <c r="G610" s="309"/>
      <c r="H610" s="309"/>
      <c r="I610" s="309"/>
      <c r="J610" s="309"/>
      <c r="K610" s="309"/>
      <c r="L610" s="309"/>
      <c r="M610" s="309"/>
      <c r="N610" s="309"/>
      <c r="O610" s="309"/>
      <c r="P610" s="309"/>
      <c r="Q610" s="309"/>
      <c r="R610" s="309"/>
      <c r="S610" s="309"/>
      <c r="T610" s="309"/>
      <c r="U610" s="309"/>
      <c r="V610" s="309"/>
      <c r="W610" s="309"/>
      <c r="X610" s="309"/>
      <c r="Y610" s="309"/>
      <c r="Z610" s="309"/>
      <c r="AA610" s="309"/>
      <c r="AB610" s="309"/>
      <c r="AC610" s="309"/>
      <c r="AD610" s="309"/>
      <c r="AE610" s="73"/>
      <c r="AF610" s="77"/>
      <c r="AG610"/>
      <c r="AH610" t="s">
        <v>5621</v>
      </c>
      <c r="AI610" t="s">
        <v>5622</v>
      </c>
      <c r="AJ610" t="s">
        <v>5623</v>
      </c>
      <c r="AK610" s="5" t="s">
        <v>5624</v>
      </c>
    </row>
    <row r="611" spans="1:37" ht="15" customHeight="1" thickBot="1">
      <c r="A611" s="61"/>
      <c r="B611" s="277" t="str">
        <f>IF(AK611=0,"","Error: debe completar toda la información en las celdas requeridas")</f>
        <v/>
      </c>
      <c r="C611" s="277"/>
      <c r="D611" s="277"/>
      <c r="E611" s="277"/>
      <c r="F611" s="277"/>
      <c r="G611" s="277"/>
      <c r="H611" s="277"/>
      <c r="I611" s="277"/>
      <c r="J611" s="277"/>
      <c r="K611" s="277"/>
      <c r="L611" s="277"/>
      <c r="M611" s="277"/>
      <c r="N611" s="277"/>
      <c r="O611" s="277"/>
      <c r="P611" s="277"/>
      <c r="Q611" s="277"/>
      <c r="R611" s="277"/>
      <c r="S611" s="277"/>
      <c r="T611" s="277"/>
      <c r="U611" s="277"/>
      <c r="V611" s="277"/>
      <c r="W611" s="277"/>
      <c r="X611" s="277"/>
      <c r="Y611" s="277"/>
      <c r="Z611" s="277"/>
      <c r="AA611" s="277"/>
      <c r="AB611" s="277"/>
      <c r="AC611" s="277"/>
      <c r="AD611" s="277"/>
      <c r="AE611" s="73"/>
      <c r="AF611" s="77"/>
      <c r="AG611"/>
      <c r="AH611">
        <v>288</v>
      </c>
      <c r="AI611">
        <v>240</v>
      </c>
      <c r="AJ611">
        <f>COUNTBLANK(M584:AD599)</f>
        <v>288</v>
      </c>
      <c r="AK611" s="5">
        <f>IF(OR(AJ611=AH611,AJ611=AI611),0,1)</f>
        <v>0</v>
      </c>
    </row>
    <row r="612" spans="1:37" ht="15" customHeight="1" thickBot="1">
      <c r="A612" s="67" t="s">
        <v>313</v>
      </c>
      <c r="B612" s="360" t="s">
        <v>599</v>
      </c>
      <c r="C612" s="361"/>
      <c r="D612" s="361"/>
      <c r="E612" s="361"/>
      <c r="F612" s="361"/>
      <c r="G612" s="361"/>
      <c r="H612" s="361"/>
      <c r="I612" s="361"/>
      <c r="J612" s="361"/>
      <c r="K612" s="361"/>
      <c r="L612" s="361"/>
      <c r="M612" s="361"/>
      <c r="N612" s="361"/>
      <c r="O612" s="361"/>
      <c r="P612" s="361"/>
      <c r="Q612" s="361"/>
      <c r="R612" s="361"/>
      <c r="S612" s="361"/>
      <c r="T612" s="361"/>
      <c r="U612" s="361"/>
      <c r="V612" s="361"/>
      <c r="W612" s="361"/>
      <c r="X612" s="361"/>
      <c r="Y612" s="361"/>
      <c r="Z612" s="361"/>
      <c r="AA612" s="361"/>
      <c r="AB612" s="361"/>
      <c r="AC612" s="361"/>
      <c r="AD612" s="362"/>
    </row>
    <row r="613" spans="1:37" ht="15" customHeight="1">
      <c r="A613" s="61"/>
      <c r="B613" s="363" t="s">
        <v>128</v>
      </c>
      <c r="C613" s="364"/>
      <c r="D613" s="364"/>
      <c r="E613" s="364"/>
      <c r="F613" s="364"/>
      <c r="G613" s="364"/>
      <c r="H613" s="364"/>
      <c r="I613" s="364"/>
      <c r="J613" s="364"/>
      <c r="K613" s="364"/>
      <c r="L613" s="364"/>
      <c r="M613" s="364"/>
      <c r="N613" s="364"/>
      <c r="O613" s="364"/>
      <c r="P613" s="364"/>
      <c r="Q613" s="364"/>
      <c r="R613" s="364"/>
      <c r="S613" s="364"/>
      <c r="T613" s="364"/>
      <c r="U613" s="364"/>
      <c r="V613" s="364"/>
      <c r="W613" s="364"/>
      <c r="X613" s="364"/>
      <c r="Y613" s="364"/>
      <c r="Z613" s="364"/>
      <c r="AA613" s="364"/>
      <c r="AB613" s="364"/>
      <c r="AC613" s="364"/>
      <c r="AD613" s="365"/>
    </row>
    <row r="614" spans="1:37" ht="60" customHeight="1">
      <c r="A614" s="61"/>
      <c r="B614" s="62"/>
      <c r="C614" s="366" t="s">
        <v>716</v>
      </c>
      <c r="D614" s="367"/>
      <c r="E614" s="367"/>
      <c r="F614" s="367"/>
      <c r="G614" s="367"/>
      <c r="H614" s="367"/>
      <c r="I614" s="367"/>
      <c r="J614" s="367"/>
      <c r="K614" s="367"/>
      <c r="L614" s="367"/>
      <c r="M614" s="367"/>
      <c r="N614" s="367"/>
      <c r="O614" s="367"/>
      <c r="P614" s="367"/>
      <c r="Q614" s="367"/>
      <c r="R614" s="367"/>
      <c r="S614" s="367"/>
      <c r="T614" s="367"/>
      <c r="U614" s="367"/>
      <c r="V614" s="367"/>
      <c r="W614" s="367"/>
      <c r="X614" s="367"/>
      <c r="Y614" s="367"/>
      <c r="Z614" s="367"/>
      <c r="AA614" s="367"/>
      <c r="AB614" s="367"/>
      <c r="AC614" s="367"/>
      <c r="AD614" s="368"/>
    </row>
    <row r="615" spans="1:37" ht="15" customHeight="1">
      <c r="A615" s="61"/>
      <c r="B615" s="369" t="s">
        <v>129</v>
      </c>
      <c r="C615" s="364"/>
      <c r="D615" s="364"/>
      <c r="E615" s="364"/>
      <c r="F615" s="364"/>
      <c r="G615" s="364"/>
      <c r="H615" s="364"/>
      <c r="I615" s="364"/>
      <c r="J615" s="364"/>
      <c r="K615" s="364"/>
      <c r="L615" s="364"/>
      <c r="M615" s="364"/>
      <c r="N615" s="364"/>
      <c r="O615" s="364"/>
      <c r="P615" s="364"/>
      <c r="Q615" s="364"/>
      <c r="R615" s="364"/>
      <c r="S615" s="364"/>
      <c r="T615" s="364"/>
      <c r="U615" s="364"/>
      <c r="V615" s="364"/>
      <c r="W615" s="364"/>
      <c r="X615" s="364"/>
      <c r="Y615" s="364"/>
      <c r="Z615" s="364"/>
      <c r="AA615" s="364"/>
      <c r="AB615" s="364"/>
      <c r="AC615" s="364"/>
      <c r="AD615" s="370"/>
    </row>
    <row r="616" spans="1:37" ht="60" customHeight="1">
      <c r="A616" s="61"/>
      <c r="B616" s="69"/>
      <c r="C616" s="296" t="s">
        <v>454</v>
      </c>
      <c r="D616" s="371"/>
      <c r="E616" s="371"/>
      <c r="F616" s="371"/>
      <c r="G616" s="371"/>
      <c r="H616" s="371"/>
      <c r="I616" s="371"/>
      <c r="J616" s="371"/>
      <c r="K616" s="371"/>
      <c r="L616" s="371"/>
      <c r="M616" s="371"/>
      <c r="N616" s="371"/>
      <c r="O616" s="371"/>
      <c r="P616" s="371"/>
      <c r="Q616" s="371"/>
      <c r="R616" s="371"/>
      <c r="S616" s="371"/>
      <c r="T616" s="371"/>
      <c r="U616" s="371"/>
      <c r="V616" s="371"/>
      <c r="W616" s="371"/>
      <c r="X616" s="371"/>
      <c r="Y616" s="371"/>
      <c r="Z616" s="371"/>
      <c r="AA616" s="371"/>
      <c r="AB616" s="371"/>
      <c r="AC616" s="371"/>
      <c r="AD616" s="372"/>
    </row>
    <row r="617" spans="1:37" ht="15" customHeight="1" thickBot="1">
      <c r="A617" s="61"/>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7" ht="15" customHeight="1" thickBot="1">
      <c r="A618" s="67" t="s">
        <v>313</v>
      </c>
      <c r="B618" s="340" t="s">
        <v>600</v>
      </c>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2"/>
    </row>
    <row r="619" spans="1:37" ht="15" customHeight="1">
      <c r="A619" s="61"/>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G619" s="5" t="s">
        <v>5620</v>
      </c>
    </row>
    <row r="620" spans="1:37" s="73" customFormat="1" ht="36" customHeight="1">
      <c r="A620" s="71" t="s">
        <v>601</v>
      </c>
      <c r="B620" s="318" t="s">
        <v>717</v>
      </c>
      <c r="C620" s="318"/>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318"/>
      <c r="Z620" s="318"/>
      <c r="AA620" s="318"/>
      <c r="AB620" s="318"/>
      <c r="AC620" s="318"/>
      <c r="AD620" s="318"/>
      <c r="AF620" s="74"/>
    </row>
    <row r="621" spans="1:37" ht="15" customHeight="1">
      <c r="A621" s="75"/>
      <c r="B621" s="66"/>
      <c r="C621" s="326" t="s">
        <v>132</v>
      </c>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row>
    <row r="622" spans="1:37" ht="15" customHeight="1" thickBot="1">
      <c r="A622" s="75"/>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row>
    <row r="623" spans="1:37" ht="15" customHeight="1" thickBot="1">
      <c r="A623" s="75"/>
      <c r="B623" s="66"/>
      <c r="C623" s="76"/>
      <c r="D623" s="14" t="s">
        <v>133</v>
      </c>
      <c r="E623" s="66"/>
      <c r="F623" s="66"/>
      <c r="G623" s="66"/>
      <c r="H623" s="66"/>
      <c r="I623" s="76"/>
      <c r="J623" s="3" t="s">
        <v>289</v>
      </c>
      <c r="K623" s="66"/>
      <c r="L623" s="66"/>
      <c r="M623" s="66"/>
      <c r="N623" s="66"/>
      <c r="O623" s="66"/>
      <c r="P623" s="66"/>
      <c r="Q623" s="66"/>
      <c r="R623" s="66"/>
      <c r="S623" s="66"/>
      <c r="T623" s="76"/>
      <c r="U623" s="14" t="s">
        <v>718</v>
      </c>
      <c r="V623" s="66"/>
      <c r="W623" s="66"/>
      <c r="X623" s="66"/>
      <c r="Y623" s="66"/>
      <c r="Z623" s="66"/>
      <c r="AA623" s="66"/>
      <c r="AB623" s="66"/>
      <c r="AC623" s="66"/>
      <c r="AD623" s="66"/>
    </row>
    <row r="624" spans="1:37" ht="15" customHeight="1">
      <c r="A624" s="75"/>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row>
    <row r="625" spans="1:37" ht="24" customHeight="1">
      <c r="A625" s="75"/>
      <c r="B625" s="66"/>
      <c r="C625" s="294" t="s">
        <v>117</v>
      </c>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row>
    <row r="626" spans="1:37" ht="60" customHeight="1">
      <c r="A626" s="75"/>
      <c r="B626" s="66"/>
      <c r="C626" s="312"/>
      <c r="D626" s="312"/>
      <c r="E626" s="312"/>
      <c r="F626" s="312"/>
      <c r="G626" s="312"/>
      <c r="H626" s="312"/>
      <c r="I626" s="312"/>
      <c r="J626" s="312"/>
      <c r="K626" s="312"/>
      <c r="L626" s="312"/>
      <c r="M626" s="312"/>
      <c r="N626" s="312"/>
      <c r="O626" s="312"/>
      <c r="P626" s="312"/>
      <c r="Q626" s="312"/>
      <c r="R626" s="312"/>
      <c r="S626" s="312"/>
      <c r="T626" s="312"/>
      <c r="U626" s="312"/>
      <c r="V626" s="312"/>
      <c r="W626" s="312"/>
      <c r="X626" s="312"/>
      <c r="Y626" s="312"/>
      <c r="Z626" s="312"/>
      <c r="AA626" s="312"/>
      <c r="AB626" s="312"/>
      <c r="AC626" s="312"/>
      <c r="AD626" s="312"/>
    </row>
    <row r="627" spans="1:37" ht="15" customHeight="1">
      <c r="A627" s="61"/>
      <c r="B627" s="309"/>
      <c r="C627" s="309"/>
      <c r="D627" s="309"/>
      <c r="E627" s="309"/>
      <c r="F627" s="309"/>
      <c r="G627" s="309"/>
      <c r="H627" s="309"/>
      <c r="I627" s="309"/>
      <c r="J627" s="309"/>
      <c r="K627" s="309"/>
      <c r="L627" s="309"/>
      <c r="M627" s="309"/>
      <c r="N627" s="309"/>
      <c r="O627" s="309"/>
      <c r="P627" s="309"/>
      <c r="Q627" s="309"/>
      <c r="R627" s="309"/>
      <c r="S627" s="309"/>
      <c r="T627" s="309"/>
      <c r="U627" s="309"/>
      <c r="V627" s="309"/>
      <c r="W627" s="309"/>
      <c r="X627" s="309"/>
      <c r="Y627" s="309"/>
      <c r="Z627" s="309"/>
      <c r="AA627" s="309"/>
      <c r="AB627" s="309"/>
      <c r="AC627" s="309"/>
      <c r="AD627" s="309"/>
      <c r="AE627" s="73"/>
      <c r="AF627" s="77"/>
      <c r="AG627"/>
      <c r="AH627"/>
      <c r="AI627"/>
      <c r="AJ627"/>
    </row>
    <row r="628" spans="1:37" ht="15" customHeight="1">
      <c r="A628" s="61"/>
      <c r="B628" s="309" t="str">
        <f>IF(AG628&gt;1,"Error: debe seleccionar un solo código","")</f>
        <v/>
      </c>
      <c r="C628" s="309"/>
      <c r="D628" s="309"/>
      <c r="E628" s="309"/>
      <c r="F628" s="309"/>
      <c r="G628" s="309"/>
      <c r="H628" s="309"/>
      <c r="I628" s="309"/>
      <c r="J628" s="309"/>
      <c r="K628" s="309"/>
      <c r="L628" s="309"/>
      <c r="M628" s="309"/>
      <c r="N628" s="309"/>
      <c r="O628" s="309"/>
      <c r="P628" s="309"/>
      <c r="Q628" s="309"/>
      <c r="R628" s="309"/>
      <c r="S628" s="309"/>
      <c r="T628" s="309"/>
      <c r="U628" s="309"/>
      <c r="V628" s="309"/>
      <c r="W628" s="309"/>
      <c r="X628" s="309"/>
      <c r="Y628" s="309"/>
      <c r="Z628" s="309"/>
      <c r="AA628" s="309"/>
      <c r="AB628" s="309"/>
      <c r="AC628" s="309"/>
      <c r="AD628" s="309"/>
      <c r="AE628" s="73"/>
      <c r="AF628" s="77"/>
      <c r="AG628">
        <f>COUNTIF(C623:Z623,"X")</f>
        <v>0</v>
      </c>
      <c r="AH628"/>
      <c r="AI628"/>
      <c r="AJ628"/>
    </row>
    <row r="629" spans="1:37" ht="15" customHeight="1">
      <c r="A629" s="61"/>
      <c r="B629" s="309"/>
      <c r="C629" s="309"/>
      <c r="D629" s="309"/>
      <c r="E629" s="309"/>
      <c r="F629" s="309"/>
      <c r="G629" s="309"/>
      <c r="H629" s="309"/>
      <c r="I629" s="309"/>
      <c r="J629" s="309"/>
      <c r="K629" s="309"/>
      <c r="L629" s="309"/>
      <c r="M629" s="309"/>
      <c r="N629" s="309"/>
      <c r="O629" s="309"/>
      <c r="P629" s="309"/>
      <c r="Q629" s="309"/>
      <c r="R629" s="309"/>
      <c r="S629" s="309"/>
      <c r="T629" s="309"/>
      <c r="U629" s="309"/>
      <c r="V629" s="309"/>
      <c r="W629" s="309"/>
      <c r="X629" s="309"/>
      <c r="Y629" s="309"/>
      <c r="Z629" s="309"/>
      <c r="AA629" s="309"/>
      <c r="AB629" s="309"/>
      <c r="AC629" s="309"/>
      <c r="AD629" s="309"/>
      <c r="AE629" s="73"/>
      <c r="AF629" s="77"/>
      <c r="AG629"/>
      <c r="AH629"/>
      <c r="AI629"/>
      <c r="AJ629"/>
    </row>
    <row r="630" spans="1:37" ht="15" customHeight="1">
      <c r="A630" s="61"/>
      <c r="B630" s="309"/>
      <c r="C630" s="309"/>
      <c r="D630" s="309"/>
      <c r="E630" s="309"/>
      <c r="F630" s="309"/>
      <c r="G630" s="309"/>
      <c r="H630" s="309"/>
      <c r="I630" s="309"/>
      <c r="J630" s="309"/>
      <c r="K630" s="309"/>
      <c r="L630" s="309"/>
      <c r="M630" s="309"/>
      <c r="N630" s="309"/>
      <c r="O630" s="309"/>
      <c r="P630" s="309"/>
      <c r="Q630" s="309"/>
      <c r="R630" s="309"/>
      <c r="S630" s="309"/>
      <c r="T630" s="309"/>
      <c r="U630" s="309"/>
      <c r="V630" s="309"/>
      <c r="W630" s="309"/>
      <c r="X630" s="309"/>
      <c r="Y630" s="309"/>
      <c r="Z630" s="309"/>
      <c r="AA630" s="309"/>
      <c r="AB630" s="309"/>
      <c r="AC630" s="309"/>
      <c r="AD630" s="309"/>
      <c r="AE630" s="73"/>
      <c r="AF630" s="77"/>
      <c r="AG630"/>
      <c r="AH630"/>
      <c r="AI630"/>
      <c r="AJ630"/>
    </row>
    <row r="631" spans="1:37" ht="15" customHeight="1">
      <c r="A631" s="61"/>
      <c r="B631" s="309"/>
      <c r="C631" s="309"/>
      <c r="D631" s="309"/>
      <c r="E631" s="309"/>
      <c r="F631" s="309"/>
      <c r="G631" s="309"/>
      <c r="H631" s="309"/>
      <c r="I631" s="309"/>
      <c r="J631" s="309"/>
      <c r="K631" s="309"/>
      <c r="L631" s="309"/>
      <c r="M631" s="309"/>
      <c r="N631" s="309"/>
      <c r="O631" s="309"/>
      <c r="P631" s="309"/>
      <c r="Q631" s="309"/>
      <c r="R631" s="309"/>
      <c r="S631" s="309"/>
      <c r="T631" s="309"/>
      <c r="U631" s="309"/>
      <c r="V631" s="309"/>
      <c r="W631" s="309"/>
      <c r="X631" s="309"/>
      <c r="Y631" s="309"/>
      <c r="Z631" s="309"/>
      <c r="AA631" s="309"/>
      <c r="AB631" s="309"/>
      <c r="AC631" s="309"/>
      <c r="AD631" s="309"/>
      <c r="AE631" s="73"/>
      <c r="AF631" s="77"/>
      <c r="AG631"/>
      <c r="AH631" t="s">
        <v>5621</v>
      </c>
      <c r="AI631" t="s">
        <v>5622</v>
      </c>
      <c r="AJ631" t="s">
        <v>5623</v>
      </c>
      <c r="AK631" s="5" t="s">
        <v>5624</v>
      </c>
    </row>
    <row r="632" spans="1:37" ht="15" customHeight="1" thickBot="1">
      <c r="A632" s="61"/>
      <c r="B632" s="277"/>
      <c r="C632" s="277"/>
      <c r="D632" s="277"/>
      <c r="E632" s="277"/>
      <c r="F632" s="277"/>
      <c r="G632" s="277"/>
      <c r="H632" s="277"/>
      <c r="I632" s="277"/>
      <c r="J632" s="277"/>
      <c r="K632" s="277"/>
      <c r="L632" s="277"/>
      <c r="M632" s="277"/>
      <c r="N632" s="277"/>
      <c r="O632" s="277"/>
      <c r="P632" s="277"/>
      <c r="Q632" s="277"/>
      <c r="R632" s="277"/>
      <c r="S632" s="277"/>
      <c r="T632" s="277"/>
      <c r="U632" s="277"/>
      <c r="V632" s="277"/>
      <c r="W632" s="277"/>
      <c r="X632" s="277"/>
      <c r="Y632" s="277"/>
      <c r="Z632" s="277"/>
      <c r="AA632" s="277"/>
      <c r="AB632" s="277"/>
      <c r="AC632" s="277"/>
      <c r="AD632" s="277"/>
      <c r="AE632" s="73"/>
      <c r="AF632" s="77"/>
      <c r="AG632"/>
      <c r="AH632">
        <v>16</v>
      </c>
      <c r="AI632"/>
      <c r="AJ632">
        <f>COUNTBLANK(C623:T623)</f>
        <v>16</v>
      </c>
      <c r="AK632" s="5">
        <f>IF(OR(AJ632=AH632,AJ632=AI632),0,1)</f>
        <v>0</v>
      </c>
    </row>
    <row r="633" spans="1:37" ht="15" customHeight="1" thickBot="1">
      <c r="A633" s="67" t="s">
        <v>313</v>
      </c>
      <c r="B633" s="340" t="s">
        <v>602</v>
      </c>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2"/>
    </row>
    <row r="634" spans="1:37" ht="15" customHeight="1">
      <c r="A634" s="75"/>
      <c r="B634" s="369" t="s">
        <v>146</v>
      </c>
      <c r="C634" s="364"/>
      <c r="D634" s="364"/>
      <c r="E634" s="364"/>
      <c r="F634" s="364"/>
      <c r="G634" s="364"/>
      <c r="H634" s="364"/>
      <c r="I634" s="364"/>
      <c r="J634" s="364"/>
      <c r="K634" s="364"/>
      <c r="L634" s="364"/>
      <c r="M634" s="364"/>
      <c r="N634" s="364"/>
      <c r="O634" s="364"/>
      <c r="P634" s="364"/>
      <c r="Q634" s="364"/>
      <c r="R634" s="364"/>
      <c r="S634" s="364"/>
      <c r="T634" s="364"/>
      <c r="U634" s="364"/>
      <c r="V634" s="364"/>
      <c r="W634" s="364"/>
      <c r="X634" s="364"/>
      <c r="Y634" s="364"/>
      <c r="Z634" s="364"/>
      <c r="AA634" s="364"/>
      <c r="AB634" s="364"/>
      <c r="AC634" s="364"/>
      <c r="AD634" s="370"/>
    </row>
    <row r="635" spans="1:37" ht="24" customHeight="1">
      <c r="A635" s="75"/>
      <c r="B635" s="86"/>
      <c r="C635" s="296" t="s">
        <v>603</v>
      </c>
      <c r="D635" s="296"/>
      <c r="E635" s="296"/>
      <c r="F635" s="296"/>
      <c r="G635" s="296"/>
      <c r="H635" s="296"/>
      <c r="I635" s="296"/>
      <c r="J635" s="296"/>
      <c r="K635" s="296"/>
      <c r="L635" s="296"/>
      <c r="M635" s="296"/>
      <c r="N635" s="296"/>
      <c r="O635" s="296"/>
      <c r="P635" s="296"/>
      <c r="Q635" s="296"/>
      <c r="R635" s="296"/>
      <c r="S635" s="296"/>
      <c r="T635" s="296"/>
      <c r="U635" s="296"/>
      <c r="V635" s="296"/>
      <c r="W635" s="296"/>
      <c r="X635" s="296"/>
      <c r="Y635" s="296"/>
      <c r="Z635" s="296"/>
      <c r="AA635" s="296"/>
      <c r="AB635" s="296"/>
      <c r="AC635" s="296"/>
      <c r="AD635" s="297"/>
    </row>
    <row r="636" spans="1:37" ht="15" customHeight="1">
      <c r="A636" s="75"/>
      <c r="B636" s="357" t="s">
        <v>131</v>
      </c>
      <c r="C636" s="358"/>
      <c r="D636" s="358"/>
      <c r="E636" s="358"/>
      <c r="F636" s="358"/>
      <c r="G636" s="358"/>
      <c r="H636" s="358"/>
      <c r="I636" s="358"/>
      <c r="J636" s="358"/>
      <c r="K636" s="358"/>
      <c r="L636" s="358"/>
      <c r="M636" s="358"/>
      <c r="N636" s="358"/>
      <c r="O636" s="358"/>
      <c r="P636" s="358"/>
      <c r="Q636" s="358"/>
      <c r="R636" s="358"/>
      <c r="S636" s="358"/>
      <c r="T636" s="358"/>
      <c r="U636" s="358"/>
      <c r="V636" s="358"/>
      <c r="W636" s="358"/>
      <c r="X636" s="358"/>
      <c r="Y636" s="358"/>
      <c r="Z636" s="358"/>
      <c r="AA636" s="358"/>
      <c r="AB636" s="358"/>
      <c r="AC636" s="358"/>
      <c r="AD636" s="359"/>
    </row>
    <row r="637" spans="1:37" ht="36" customHeight="1">
      <c r="A637" s="75"/>
      <c r="B637" s="137"/>
      <c r="C637" s="294" t="s">
        <v>455</v>
      </c>
      <c r="D637" s="294"/>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5"/>
    </row>
    <row r="638" spans="1:37" ht="60" customHeight="1">
      <c r="A638" s="75"/>
      <c r="B638" s="69"/>
      <c r="C638" s="296" t="s">
        <v>456</v>
      </c>
      <c r="D638" s="371"/>
      <c r="E638" s="371"/>
      <c r="F638" s="371"/>
      <c r="G638" s="371"/>
      <c r="H638" s="371"/>
      <c r="I638" s="371"/>
      <c r="J638" s="371"/>
      <c r="K638" s="371"/>
      <c r="L638" s="371"/>
      <c r="M638" s="371"/>
      <c r="N638" s="371"/>
      <c r="O638" s="371"/>
      <c r="P638" s="371"/>
      <c r="Q638" s="371"/>
      <c r="R638" s="371"/>
      <c r="S638" s="371"/>
      <c r="T638" s="371"/>
      <c r="U638" s="371"/>
      <c r="V638" s="371"/>
      <c r="W638" s="371"/>
      <c r="X638" s="371"/>
      <c r="Y638" s="371"/>
      <c r="Z638" s="371"/>
      <c r="AA638" s="371"/>
      <c r="AB638" s="371"/>
      <c r="AC638" s="371"/>
      <c r="AD638" s="372"/>
    </row>
    <row r="639" spans="1:37" ht="15" customHeight="1">
      <c r="A639" s="75"/>
      <c r="B639" s="66"/>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row>
    <row r="640" spans="1:37" ht="36" customHeight="1">
      <c r="A640" s="71" t="s">
        <v>604</v>
      </c>
      <c r="B640" s="331" t="s">
        <v>457</v>
      </c>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c r="AA640" s="331"/>
      <c r="AB640" s="331"/>
      <c r="AC640" s="331"/>
      <c r="AD640" s="331"/>
    </row>
    <row r="641" spans="1:37" ht="36" customHeight="1">
      <c r="A641" s="87"/>
      <c r="B641" s="26"/>
      <c r="C641" s="326" t="s">
        <v>458</v>
      </c>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G641" s="5">
        <v>1</v>
      </c>
    </row>
    <row r="642" spans="1:37" s="73" customFormat="1" ht="36" customHeight="1">
      <c r="A642" s="99"/>
      <c r="B642" s="89"/>
      <c r="C642" s="294" t="s">
        <v>459</v>
      </c>
      <c r="D642" s="294"/>
      <c r="E642" s="294"/>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89"/>
      <c r="AF642" s="74"/>
      <c r="AG642" s="73">
        <v>2</v>
      </c>
    </row>
    <row r="643" spans="1:37" ht="36" customHeight="1">
      <c r="A643" s="88"/>
      <c r="B643" s="89"/>
      <c r="C643" s="294" t="s">
        <v>460</v>
      </c>
      <c r="D643" s="294"/>
      <c r="E643" s="294"/>
      <c r="F643" s="294"/>
      <c r="G643" s="294"/>
      <c r="H643" s="294"/>
      <c r="I643" s="294"/>
      <c r="J643" s="294"/>
      <c r="K643" s="294"/>
      <c r="L643" s="294"/>
      <c r="M643" s="294"/>
      <c r="N643" s="294"/>
      <c r="O643" s="294"/>
      <c r="P643" s="294"/>
      <c r="Q643" s="294"/>
      <c r="R643" s="294"/>
      <c r="S643" s="294"/>
      <c r="T643" s="294"/>
      <c r="U643" s="294"/>
      <c r="V643" s="294"/>
      <c r="W643" s="294"/>
      <c r="X643" s="294"/>
      <c r="Y643" s="294"/>
      <c r="Z643" s="294"/>
      <c r="AA643" s="294"/>
      <c r="AB643" s="294"/>
      <c r="AC643" s="294"/>
      <c r="AD643" s="294"/>
      <c r="AG643" s="5">
        <v>3</v>
      </c>
    </row>
    <row r="644" spans="1:37" ht="15" customHeight="1">
      <c r="A644" s="88"/>
      <c r="B644" s="89"/>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G644" s="5">
        <v>9</v>
      </c>
    </row>
    <row r="645" spans="1:37" ht="48" customHeight="1">
      <c r="A645" s="88"/>
      <c r="B645" s="89"/>
      <c r="C645" s="249" t="s">
        <v>461</v>
      </c>
      <c r="D645" s="250"/>
      <c r="E645" s="250"/>
      <c r="F645" s="250"/>
      <c r="G645" s="250"/>
      <c r="H645" s="250"/>
      <c r="I645" s="250"/>
      <c r="J645" s="250"/>
      <c r="K645" s="250"/>
      <c r="L645" s="250"/>
      <c r="M645" s="250"/>
      <c r="N645" s="250"/>
      <c r="O645" s="250"/>
      <c r="P645" s="250"/>
      <c r="Q645" s="252" t="s">
        <v>325</v>
      </c>
      <c r="R645" s="252"/>
      <c r="S645" s="252"/>
      <c r="T645" s="252"/>
      <c r="U645" s="252"/>
      <c r="V645" s="252"/>
      <c r="W645" s="252"/>
      <c r="X645" s="252"/>
      <c r="Y645" s="252"/>
      <c r="Z645" s="252"/>
      <c r="AA645" s="252"/>
      <c r="AB645" s="252"/>
      <c r="AC645" s="252"/>
      <c r="AD645" s="252"/>
    </row>
    <row r="646" spans="1:37" ht="15" customHeight="1">
      <c r="A646" s="88"/>
      <c r="B646" s="89"/>
      <c r="C646" s="310"/>
      <c r="D646" s="310"/>
      <c r="E646" s="310"/>
      <c r="F646" s="310"/>
      <c r="G646" s="310"/>
      <c r="H646" s="310"/>
      <c r="I646" s="310"/>
      <c r="J646" s="310"/>
      <c r="K646" s="310"/>
      <c r="L646" s="310"/>
      <c r="M646" s="310"/>
      <c r="N646" s="310"/>
      <c r="O646" s="310"/>
      <c r="P646" s="310"/>
      <c r="Q646" s="310"/>
      <c r="R646" s="310"/>
      <c r="S646" s="310"/>
      <c r="T646" s="310"/>
      <c r="U646" s="310"/>
      <c r="V646" s="310"/>
      <c r="W646" s="310"/>
      <c r="X646" s="310"/>
      <c r="Y646" s="310"/>
      <c r="Z646" s="310"/>
      <c r="AA646" s="310"/>
      <c r="AB646" s="310"/>
      <c r="AC646" s="310"/>
      <c r="AD646" s="310"/>
    </row>
    <row r="647" spans="1:37" ht="15" customHeight="1">
      <c r="A647" s="88"/>
      <c r="B647" s="89"/>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row>
    <row r="648" spans="1:37" ht="24" customHeight="1">
      <c r="A648" s="88"/>
      <c r="B648" s="89"/>
      <c r="C648" s="294" t="s">
        <v>117</v>
      </c>
      <c r="D648" s="294"/>
      <c r="E648" s="294"/>
      <c r="F648" s="294"/>
      <c r="G648" s="294"/>
      <c r="H648" s="294"/>
      <c r="I648" s="294"/>
      <c r="J648" s="294"/>
      <c r="K648" s="294"/>
      <c r="L648" s="294"/>
      <c r="M648" s="294"/>
      <c r="N648" s="294"/>
      <c r="O648" s="294"/>
      <c r="P648" s="294"/>
      <c r="Q648" s="294"/>
      <c r="R648" s="294"/>
      <c r="S648" s="294"/>
      <c r="T648" s="294"/>
      <c r="U648" s="294"/>
      <c r="V648" s="294"/>
      <c r="W648" s="294"/>
      <c r="X648" s="294"/>
      <c r="Y648" s="294"/>
      <c r="Z648" s="294"/>
      <c r="AA648" s="294"/>
      <c r="AB648" s="294"/>
      <c r="AC648" s="294"/>
      <c r="AD648" s="294"/>
    </row>
    <row r="649" spans="1:37" ht="60" customHeight="1">
      <c r="A649" s="88"/>
      <c r="B649" s="89"/>
      <c r="C649" s="312"/>
      <c r="D649" s="312"/>
      <c r="E649" s="312"/>
      <c r="F649" s="312"/>
      <c r="G649" s="312"/>
      <c r="H649" s="312"/>
      <c r="I649" s="312"/>
      <c r="J649" s="312"/>
      <c r="K649" s="312"/>
      <c r="L649" s="312"/>
      <c r="M649" s="312"/>
      <c r="N649" s="312"/>
      <c r="O649" s="312"/>
      <c r="P649" s="312"/>
      <c r="Q649" s="312"/>
      <c r="R649" s="312"/>
      <c r="S649" s="312"/>
      <c r="T649" s="312"/>
      <c r="U649" s="312"/>
      <c r="V649" s="312"/>
      <c r="W649" s="312"/>
      <c r="X649" s="312"/>
      <c r="Y649" s="312"/>
      <c r="Z649" s="312"/>
      <c r="AA649" s="312"/>
      <c r="AB649" s="312"/>
      <c r="AC649" s="312"/>
      <c r="AD649" s="312"/>
    </row>
    <row r="650" spans="1:37" ht="15" customHeight="1">
      <c r="A650" s="61"/>
      <c r="B650" s="309"/>
      <c r="C650" s="309"/>
      <c r="D650" s="309"/>
      <c r="E650" s="309"/>
      <c r="F650" s="309"/>
      <c r="G650" s="309"/>
      <c r="H650" s="309"/>
      <c r="I650" s="309"/>
      <c r="J650" s="309"/>
      <c r="K650" s="309"/>
      <c r="L650" s="309"/>
      <c r="M650" s="309"/>
      <c r="N650" s="309"/>
      <c r="O650" s="309"/>
      <c r="P650" s="309"/>
      <c r="Q650" s="309"/>
      <c r="R650" s="309"/>
      <c r="S650" s="309"/>
      <c r="T650" s="309"/>
      <c r="U650" s="309"/>
      <c r="V650" s="309"/>
      <c r="W650" s="309"/>
      <c r="X650" s="309"/>
      <c r="Y650" s="309"/>
      <c r="Z650" s="309"/>
      <c r="AA650" s="309"/>
      <c r="AB650" s="309"/>
      <c r="AC650" s="309"/>
      <c r="AD650" s="309"/>
      <c r="AE650" s="73"/>
      <c r="AF650" s="77"/>
      <c r="AG650"/>
      <c r="AH650"/>
      <c r="AI650"/>
      <c r="AJ650"/>
    </row>
    <row r="651" spans="1:37" ht="15" customHeight="1">
      <c r="A651" s="61"/>
      <c r="B651" s="343" t="str">
        <f>IF(C646&gt;2, "Alerta: explique la situación del plan o programa orientado al seguimiento y atención de las personas adolescentes","")</f>
        <v/>
      </c>
      <c r="C651" s="343"/>
      <c r="D651" s="343"/>
      <c r="E651" s="343"/>
      <c r="F651" s="343"/>
      <c r="G651" s="343"/>
      <c r="H651" s="343"/>
      <c r="I651" s="343"/>
      <c r="J651" s="343"/>
      <c r="K651" s="343"/>
      <c r="L651" s="343"/>
      <c r="M651" s="343"/>
      <c r="N651" s="343"/>
      <c r="O651" s="343"/>
      <c r="P651" s="343"/>
      <c r="Q651" s="343"/>
      <c r="R651" s="343"/>
      <c r="S651" s="343"/>
      <c r="T651" s="343"/>
      <c r="U651" s="343"/>
      <c r="V651" s="343"/>
      <c r="W651" s="343"/>
      <c r="X651" s="343"/>
      <c r="Y651" s="343"/>
      <c r="Z651" s="343"/>
      <c r="AA651" s="343"/>
      <c r="AB651" s="343"/>
      <c r="AC651" s="343"/>
      <c r="AD651" s="343"/>
      <c r="AE651" s="73"/>
      <c r="AF651" s="77"/>
      <c r="AG651"/>
      <c r="AH651"/>
      <c r="AI651"/>
      <c r="AJ651"/>
    </row>
    <row r="652" spans="1:37" ht="15" customHeight="1">
      <c r="A652" s="61"/>
      <c r="B652" s="309"/>
      <c r="C652" s="309"/>
      <c r="D652" s="309"/>
      <c r="E652" s="309"/>
      <c r="F652" s="309"/>
      <c r="G652" s="309"/>
      <c r="H652" s="309"/>
      <c r="I652" s="309"/>
      <c r="J652" s="309"/>
      <c r="K652" s="309"/>
      <c r="L652" s="309"/>
      <c r="M652" s="309"/>
      <c r="N652" s="309"/>
      <c r="O652" s="309"/>
      <c r="P652" s="309"/>
      <c r="Q652" s="309"/>
      <c r="R652" s="309"/>
      <c r="S652" s="309"/>
      <c r="T652" s="309"/>
      <c r="U652" s="309"/>
      <c r="V652" s="309"/>
      <c r="W652" s="309"/>
      <c r="X652" s="309"/>
      <c r="Y652" s="309"/>
      <c r="Z652" s="309"/>
      <c r="AA652" s="309"/>
      <c r="AB652" s="309"/>
      <c r="AC652" s="309"/>
      <c r="AD652" s="309"/>
      <c r="AE652" s="73"/>
      <c r="AF652" s="77"/>
      <c r="AG652"/>
      <c r="AH652"/>
      <c r="AI652"/>
      <c r="AJ652"/>
    </row>
    <row r="653" spans="1:37" ht="15" customHeight="1">
      <c r="A653" s="61"/>
      <c r="B653" s="309"/>
      <c r="C653" s="309"/>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09"/>
      <c r="AA653" s="309"/>
      <c r="AB653" s="309"/>
      <c r="AC653" s="309"/>
      <c r="AD653" s="309"/>
      <c r="AE653" s="73"/>
      <c r="AF653" s="77"/>
      <c r="AG653"/>
      <c r="AH653"/>
      <c r="AI653"/>
      <c r="AJ653"/>
    </row>
    <row r="654" spans="1:37" ht="15" customHeight="1">
      <c r="A654" s="61"/>
      <c r="B654" s="309"/>
      <c r="C654" s="309"/>
      <c r="D654" s="309"/>
      <c r="E654" s="309"/>
      <c r="F654" s="309"/>
      <c r="G654" s="309"/>
      <c r="H654" s="309"/>
      <c r="I654" s="309"/>
      <c r="J654" s="309"/>
      <c r="K654" s="309"/>
      <c r="L654" s="309"/>
      <c r="M654" s="309"/>
      <c r="N654" s="309"/>
      <c r="O654" s="309"/>
      <c r="P654" s="309"/>
      <c r="Q654" s="309"/>
      <c r="R654" s="309"/>
      <c r="S654" s="309"/>
      <c r="T654" s="309"/>
      <c r="U654" s="309"/>
      <c r="V654" s="309"/>
      <c r="W654" s="309"/>
      <c r="X654" s="309"/>
      <c r="Y654" s="309"/>
      <c r="Z654" s="309"/>
      <c r="AA654" s="309"/>
      <c r="AB654" s="309"/>
      <c r="AC654" s="309"/>
      <c r="AD654" s="309"/>
      <c r="AE654" s="73"/>
      <c r="AF654" s="77"/>
      <c r="AG654"/>
      <c r="AH654" t="s">
        <v>5621</v>
      </c>
      <c r="AI654" t="s">
        <v>5622</v>
      </c>
      <c r="AJ654" t="s">
        <v>5623</v>
      </c>
      <c r="AK654" s="5" t="s">
        <v>5624</v>
      </c>
    </row>
    <row r="655" spans="1:37" ht="15" customHeight="1">
      <c r="A655" s="61"/>
      <c r="B655" s="277" t="str">
        <f>IF(AK655=0,"","Error: debe completar toda la información en las celdas requeridas")</f>
        <v/>
      </c>
      <c r="C655" s="277"/>
      <c r="D655" s="277"/>
      <c r="E655" s="277"/>
      <c r="F655" s="277"/>
      <c r="G655" s="277"/>
      <c r="H655" s="277"/>
      <c r="I655" s="277"/>
      <c r="J655" s="277"/>
      <c r="K655" s="277"/>
      <c r="L655" s="277"/>
      <c r="M655" s="277"/>
      <c r="N655" s="277"/>
      <c r="O655" s="277"/>
      <c r="P655" s="277"/>
      <c r="Q655" s="277"/>
      <c r="R655" s="277"/>
      <c r="S655" s="277"/>
      <c r="T655" s="277"/>
      <c r="U655" s="277"/>
      <c r="V655" s="277"/>
      <c r="W655" s="277"/>
      <c r="X655" s="277"/>
      <c r="Y655" s="277"/>
      <c r="Z655" s="277"/>
      <c r="AA655" s="277"/>
      <c r="AB655" s="277"/>
      <c r="AC655" s="277"/>
      <c r="AD655" s="277"/>
      <c r="AE655" s="73"/>
      <c r="AF655" s="77"/>
      <c r="AG655"/>
      <c r="AH655">
        <v>28</v>
      </c>
      <c r="AI655"/>
      <c r="AJ655">
        <f>COUNTBLANK(C646:AD646)</f>
        <v>28</v>
      </c>
      <c r="AK655" s="5">
        <f>IF(OR(AJ655=AH655,AND(C646=1,Q646&lt;&gt;""),AND(C646&gt;1,Q646="")),0,1)</f>
        <v>0</v>
      </c>
    </row>
    <row r="656" spans="1:37" ht="36" customHeight="1">
      <c r="A656" s="71" t="s">
        <v>605</v>
      </c>
      <c r="B656" s="331" t="s">
        <v>462</v>
      </c>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G656" s="5" t="s">
        <v>5620</v>
      </c>
    </row>
    <row r="657" spans="1:37" ht="15" customHeight="1">
      <c r="A657" s="138"/>
      <c r="B657" s="66"/>
      <c r="C657" s="326" t="s">
        <v>132</v>
      </c>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row>
    <row r="658" spans="1:37" ht="24" customHeight="1">
      <c r="A658" s="138"/>
      <c r="B658" s="66"/>
      <c r="C658" s="294" t="s">
        <v>606</v>
      </c>
      <c r="D658" s="294"/>
      <c r="E658" s="294"/>
      <c r="F658" s="294"/>
      <c r="G658" s="294"/>
      <c r="H658" s="294"/>
      <c r="I658" s="294"/>
      <c r="J658" s="294"/>
      <c r="K658" s="294"/>
      <c r="L658" s="294"/>
      <c r="M658" s="294"/>
      <c r="N658" s="294"/>
      <c r="O658" s="294"/>
      <c r="P658" s="294"/>
      <c r="Q658" s="294"/>
      <c r="R658" s="294"/>
      <c r="S658" s="294"/>
      <c r="T658" s="294"/>
      <c r="U658" s="294"/>
      <c r="V658" s="294"/>
      <c r="W658" s="294"/>
      <c r="X658" s="294"/>
      <c r="Y658" s="294"/>
      <c r="Z658" s="294"/>
      <c r="AA658" s="294"/>
      <c r="AB658" s="294"/>
      <c r="AC658" s="294"/>
      <c r="AD658" s="294"/>
      <c r="AG658" s="5">
        <f>IF(C83&gt;1,1,0)</f>
        <v>0</v>
      </c>
    </row>
    <row r="659" spans="1:37" ht="15" customHeight="1" thickBot="1">
      <c r="A659" s="139"/>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spans="1:37" ht="15" customHeight="1" thickBot="1">
      <c r="A660" s="139"/>
      <c r="B660" s="26"/>
      <c r="C660" s="76"/>
      <c r="D660" s="14" t="s">
        <v>133</v>
      </c>
      <c r="E660" s="26"/>
      <c r="F660" s="26"/>
      <c r="G660" s="26"/>
      <c r="H660" s="26"/>
      <c r="I660" s="76"/>
      <c r="J660" s="14" t="s">
        <v>290</v>
      </c>
      <c r="K660" s="26"/>
      <c r="L660" s="140"/>
      <c r="M660" s="14"/>
      <c r="N660" s="26"/>
      <c r="O660" s="26"/>
      <c r="P660" s="26"/>
      <c r="Q660" s="26"/>
      <c r="R660" s="26"/>
      <c r="S660" s="26"/>
      <c r="T660" s="76"/>
      <c r="U660" s="14" t="s">
        <v>467</v>
      </c>
      <c r="V660" s="26"/>
      <c r="W660" s="26"/>
      <c r="X660" s="26"/>
      <c r="Y660" s="26"/>
      <c r="Z660" s="26"/>
      <c r="AA660" s="26"/>
      <c r="AB660" s="26"/>
      <c r="AC660" s="26"/>
      <c r="AD660" s="26"/>
    </row>
    <row r="661" spans="1:37" ht="15" customHeight="1">
      <c r="A661" s="75"/>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row>
    <row r="662" spans="1:37" ht="24" customHeight="1">
      <c r="A662" s="75"/>
      <c r="B662" s="66"/>
      <c r="C662" s="294" t="s">
        <v>117</v>
      </c>
      <c r="D662" s="294"/>
      <c r="E662" s="294"/>
      <c r="F662" s="294"/>
      <c r="G662" s="294"/>
      <c r="H662" s="294"/>
      <c r="I662" s="294"/>
      <c r="J662" s="294"/>
      <c r="K662" s="294"/>
      <c r="L662" s="294"/>
      <c r="M662" s="294"/>
      <c r="N662" s="294"/>
      <c r="O662" s="294"/>
      <c r="P662" s="294"/>
      <c r="Q662" s="294"/>
      <c r="R662" s="294"/>
      <c r="S662" s="294"/>
      <c r="T662" s="294"/>
      <c r="U662" s="294"/>
      <c r="V662" s="294"/>
      <c r="W662" s="294"/>
      <c r="X662" s="294"/>
      <c r="Y662" s="294"/>
      <c r="Z662" s="294"/>
      <c r="AA662" s="294"/>
      <c r="AB662" s="294"/>
      <c r="AC662" s="294"/>
      <c r="AD662" s="294"/>
    </row>
    <row r="663" spans="1:37" ht="60" customHeight="1">
      <c r="A663" s="75"/>
      <c r="B663" s="66"/>
      <c r="C663" s="312"/>
      <c r="D663" s="312"/>
      <c r="E663" s="312"/>
      <c r="F663" s="312"/>
      <c r="G663" s="312"/>
      <c r="H663" s="312"/>
      <c r="I663" s="312"/>
      <c r="J663" s="312"/>
      <c r="K663" s="312"/>
      <c r="L663" s="312"/>
      <c r="M663" s="312"/>
      <c r="N663" s="312"/>
      <c r="O663" s="312"/>
      <c r="P663" s="312"/>
      <c r="Q663" s="312"/>
      <c r="R663" s="312"/>
      <c r="S663" s="312"/>
      <c r="T663" s="312"/>
      <c r="U663" s="312"/>
      <c r="V663" s="312"/>
      <c r="W663" s="312"/>
      <c r="X663" s="312"/>
      <c r="Y663" s="312"/>
      <c r="Z663" s="312"/>
      <c r="AA663" s="312"/>
      <c r="AB663" s="312"/>
      <c r="AC663" s="312"/>
      <c r="AD663" s="312"/>
    </row>
    <row r="664" spans="1:37" ht="15" customHeight="1">
      <c r="A664" s="88"/>
      <c r="B664" s="309"/>
      <c r="C664" s="309"/>
      <c r="D664" s="309"/>
      <c r="E664" s="309"/>
      <c r="F664" s="309"/>
      <c r="G664" s="309"/>
      <c r="H664" s="309"/>
      <c r="I664" s="309"/>
      <c r="J664" s="309"/>
      <c r="K664" s="309"/>
      <c r="L664" s="309"/>
      <c r="M664" s="309"/>
      <c r="N664" s="309"/>
      <c r="O664" s="309"/>
      <c r="P664" s="309"/>
      <c r="Q664" s="309"/>
      <c r="R664" s="309"/>
      <c r="S664" s="309"/>
      <c r="T664" s="309"/>
      <c r="U664" s="309"/>
      <c r="V664" s="309"/>
      <c r="W664" s="309"/>
      <c r="X664" s="309"/>
      <c r="Y664" s="309"/>
      <c r="Z664" s="309"/>
      <c r="AA664" s="309"/>
      <c r="AB664" s="309"/>
      <c r="AC664" s="309"/>
      <c r="AD664" s="309"/>
      <c r="AE664" s="73"/>
      <c r="AF664" s="77"/>
      <c r="AG664"/>
      <c r="AH664"/>
      <c r="AI664"/>
      <c r="AJ664"/>
    </row>
    <row r="665" spans="1:37" ht="15" customHeight="1">
      <c r="A665" s="88"/>
      <c r="B665" s="309" t="str">
        <f>IF(AG665&gt;1,"Error: debe seleccionar un solo código","")</f>
        <v/>
      </c>
      <c r="C665" s="309"/>
      <c r="D665" s="309"/>
      <c r="E665" s="309"/>
      <c r="F665" s="309"/>
      <c r="G665" s="309"/>
      <c r="H665" s="309"/>
      <c r="I665" s="309"/>
      <c r="J665" s="309"/>
      <c r="K665" s="309"/>
      <c r="L665" s="309"/>
      <c r="M665" s="309"/>
      <c r="N665" s="309"/>
      <c r="O665" s="309"/>
      <c r="P665" s="309"/>
      <c r="Q665" s="309"/>
      <c r="R665" s="309"/>
      <c r="S665" s="309"/>
      <c r="T665" s="309"/>
      <c r="U665" s="309"/>
      <c r="V665" s="309"/>
      <c r="W665" s="309"/>
      <c r="X665" s="309"/>
      <c r="Y665" s="309"/>
      <c r="Z665" s="309"/>
      <c r="AA665" s="309"/>
      <c r="AB665" s="309"/>
      <c r="AC665" s="309"/>
      <c r="AD665" s="309"/>
      <c r="AE665" s="73"/>
      <c r="AF665" s="77"/>
      <c r="AG665">
        <f>COUNTIF(C660:Z660,"X")</f>
        <v>0</v>
      </c>
      <c r="AH665"/>
      <c r="AI665"/>
      <c r="AJ665"/>
    </row>
    <row r="666" spans="1:37" ht="15" customHeight="1">
      <c r="A666" s="88"/>
      <c r="B666" s="309" t="str">
        <f>IF(AND(AG658&gt;0,C660&lt;&gt;""),"Error: no puede seleccionar el código 1","")</f>
        <v/>
      </c>
      <c r="C666" s="309"/>
      <c r="D666" s="309"/>
      <c r="E666" s="309"/>
      <c r="F666" s="309"/>
      <c r="G666" s="309"/>
      <c r="H666" s="309"/>
      <c r="I666" s="309"/>
      <c r="J666" s="309"/>
      <c r="K666" s="309"/>
      <c r="L666" s="309"/>
      <c r="M666" s="309"/>
      <c r="N666" s="309"/>
      <c r="O666" s="309"/>
      <c r="P666" s="309"/>
      <c r="Q666" s="309"/>
      <c r="R666" s="309"/>
      <c r="S666" s="309"/>
      <c r="T666" s="309"/>
      <c r="U666" s="309"/>
      <c r="V666" s="309"/>
      <c r="W666" s="309"/>
      <c r="X666" s="309"/>
      <c r="Y666" s="309"/>
      <c r="Z666" s="309"/>
      <c r="AA666" s="309"/>
      <c r="AB666" s="309"/>
      <c r="AC666" s="309"/>
      <c r="AD666" s="309"/>
      <c r="AE666" s="73"/>
      <c r="AF666" s="77"/>
      <c r="AG666"/>
      <c r="AH666"/>
      <c r="AI666"/>
      <c r="AJ666"/>
    </row>
    <row r="667" spans="1:37" ht="15" customHeight="1">
      <c r="A667" s="88"/>
      <c r="B667" s="309"/>
      <c r="C667" s="309"/>
      <c r="D667" s="309"/>
      <c r="E667" s="309"/>
      <c r="F667" s="309"/>
      <c r="G667" s="309"/>
      <c r="H667" s="309"/>
      <c r="I667" s="309"/>
      <c r="J667" s="309"/>
      <c r="K667" s="309"/>
      <c r="L667" s="309"/>
      <c r="M667" s="309"/>
      <c r="N667" s="309"/>
      <c r="O667" s="309"/>
      <c r="P667" s="309"/>
      <c r="Q667" s="309"/>
      <c r="R667" s="309"/>
      <c r="S667" s="309"/>
      <c r="T667" s="309"/>
      <c r="U667" s="309"/>
      <c r="V667" s="309"/>
      <c r="W667" s="309"/>
      <c r="X667" s="309"/>
      <c r="Y667" s="309"/>
      <c r="Z667" s="309"/>
      <c r="AA667" s="309"/>
      <c r="AB667" s="309"/>
      <c r="AC667" s="309"/>
      <c r="AD667" s="309"/>
      <c r="AE667" s="73"/>
      <c r="AF667" s="77"/>
      <c r="AG667"/>
      <c r="AH667"/>
      <c r="AI667"/>
      <c r="AJ667"/>
    </row>
    <row r="668" spans="1:37" ht="15" customHeight="1">
      <c r="A668" s="88"/>
      <c r="B668" s="309"/>
      <c r="C668" s="309"/>
      <c r="D668" s="309"/>
      <c r="E668" s="309"/>
      <c r="F668" s="309"/>
      <c r="G668" s="309"/>
      <c r="H668" s="309"/>
      <c r="I668" s="309"/>
      <c r="J668" s="309"/>
      <c r="K668" s="309"/>
      <c r="L668" s="309"/>
      <c r="M668" s="309"/>
      <c r="N668" s="309"/>
      <c r="O668" s="309"/>
      <c r="P668" s="309"/>
      <c r="Q668" s="309"/>
      <c r="R668" s="309"/>
      <c r="S668" s="309"/>
      <c r="T668" s="309"/>
      <c r="U668" s="309"/>
      <c r="V668" s="309"/>
      <c r="W668" s="309"/>
      <c r="X668" s="309"/>
      <c r="Y668" s="309"/>
      <c r="Z668" s="309"/>
      <c r="AA668" s="309"/>
      <c r="AB668" s="309"/>
      <c r="AC668" s="309"/>
      <c r="AD668" s="309"/>
      <c r="AE668" s="73"/>
      <c r="AF668" s="77"/>
      <c r="AG668"/>
      <c r="AH668" t="s">
        <v>5621</v>
      </c>
      <c r="AI668" t="s">
        <v>5622</v>
      </c>
      <c r="AJ668" t="s">
        <v>5623</v>
      </c>
      <c r="AK668" s="5" t="s">
        <v>5624</v>
      </c>
    </row>
    <row r="669" spans="1:37" ht="15" customHeight="1">
      <c r="A669" s="88"/>
      <c r="B669" s="277"/>
      <c r="C669" s="277"/>
      <c r="D669" s="277"/>
      <c r="E669" s="277"/>
      <c r="F669" s="277"/>
      <c r="G669" s="277"/>
      <c r="H669" s="277"/>
      <c r="I669" s="277"/>
      <c r="J669" s="277"/>
      <c r="K669" s="277"/>
      <c r="L669" s="277"/>
      <c r="M669" s="277"/>
      <c r="N669" s="277"/>
      <c r="O669" s="277"/>
      <c r="P669" s="277"/>
      <c r="Q669" s="277"/>
      <c r="R669" s="277"/>
      <c r="S669" s="277"/>
      <c r="T669" s="277"/>
      <c r="U669" s="277"/>
      <c r="V669" s="277"/>
      <c r="W669" s="277"/>
      <c r="X669" s="277"/>
      <c r="Y669" s="277"/>
      <c r="Z669" s="277"/>
      <c r="AA669" s="277"/>
      <c r="AB669" s="277"/>
      <c r="AC669" s="277"/>
      <c r="AD669" s="277"/>
      <c r="AE669" s="73"/>
      <c r="AF669" s="77"/>
      <c r="AG669"/>
      <c r="AH669">
        <v>16</v>
      </c>
      <c r="AI669"/>
      <c r="AJ669">
        <f>COUNTBLANK(C660:T660)</f>
        <v>16</v>
      </c>
      <c r="AK669" s="5">
        <f>IF(OR(AJ669=AH669,AJ669=AI669),0,1)</f>
        <v>0</v>
      </c>
    </row>
    <row r="670" spans="1:37" ht="24" customHeight="1">
      <c r="A670" s="71" t="s">
        <v>607</v>
      </c>
      <c r="B670" s="331" t="s">
        <v>463</v>
      </c>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row>
    <row r="671" spans="1:37" ht="15" customHeight="1">
      <c r="A671" s="87"/>
      <c r="B671" s="26"/>
      <c r="C671" s="294" t="s">
        <v>308</v>
      </c>
      <c r="D671" s="294"/>
      <c r="E671" s="294"/>
      <c r="F671" s="294"/>
      <c r="G671" s="294"/>
      <c r="H671" s="294"/>
      <c r="I671" s="294"/>
      <c r="J671" s="294"/>
      <c r="K671" s="294"/>
      <c r="L671" s="294"/>
      <c r="M671" s="294"/>
      <c r="N671" s="294"/>
      <c r="O671" s="294"/>
      <c r="P671" s="294"/>
      <c r="Q671" s="294"/>
      <c r="R671" s="294"/>
      <c r="S671" s="294"/>
      <c r="T671" s="294"/>
      <c r="U671" s="294"/>
      <c r="V671" s="294"/>
      <c r="W671" s="294"/>
      <c r="X671" s="294"/>
      <c r="Y671" s="294"/>
      <c r="Z671" s="294"/>
      <c r="AA671" s="294"/>
      <c r="AB671" s="294"/>
      <c r="AC671" s="294"/>
      <c r="AD671" s="294"/>
      <c r="AG671" s="5" t="s">
        <v>5620</v>
      </c>
    </row>
    <row r="672" spans="1:37" ht="24" customHeight="1">
      <c r="A672" s="87"/>
      <c r="B672" s="26"/>
      <c r="C672" s="294" t="s">
        <v>559</v>
      </c>
      <c r="D672" s="294"/>
      <c r="E672" s="294"/>
      <c r="F672" s="294"/>
      <c r="G672" s="294"/>
      <c r="H672" s="294"/>
      <c r="I672" s="294"/>
      <c r="J672" s="294"/>
      <c r="K672" s="294"/>
      <c r="L672" s="294"/>
      <c r="M672" s="294"/>
      <c r="N672" s="294"/>
      <c r="O672" s="294"/>
      <c r="P672" s="294"/>
      <c r="Q672" s="294"/>
      <c r="R672" s="294"/>
      <c r="S672" s="294"/>
      <c r="T672" s="294"/>
      <c r="U672" s="294"/>
      <c r="V672" s="294"/>
      <c r="W672" s="294"/>
      <c r="X672" s="294"/>
      <c r="Y672" s="294"/>
      <c r="Z672" s="294"/>
      <c r="AA672" s="294"/>
      <c r="AB672" s="294"/>
      <c r="AC672" s="294"/>
      <c r="AD672" s="294"/>
    </row>
    <row r="673" spans="1:33" ht="24" customHeight="1">
      <c r="A673" s="87"/>
      <c r="B673" s="26"/>
      <c r="C673" s="294" t="s">
        <v>150</v>
      </c>
      <c r="D673" s="294"/>
      <c r="E673" s="294"/>
      <c r="F673" s="294"/>
      <c r="G673" s="294"/>
      <c r="H673" s="294"/>
      <c r="I673" s="294"/>
      <c r="J673" s="294"/>
      <c r="K673" s="294"/>
      <c r="L673" s="294"/>
      <c r="M673" s="294"/>
      <c r="N673" s="294"/>
      <c r="O673" s="294"/>
      <c r="P673" s="294"/>
      <c r="Q673" s="294"/>
      <c r="R673" s="294"/>
      <c r="S673" s="294"/>
      <c r="T673" s="294"/>
      <c r="U673" s="294"/>
      <c r="V673" s="294"/>
      <c r="W673" s="294"/>
      <c r="X673" s="294"/>
      <c r="Y673" s="294"/>
      <c r="Z673" s="294"/>
      <c r="AA673" s="294"/>
      <c r="AB673" s="294"/>
      <c r="AC673" s="294"/>
      <c r="AD673" s="294"/>
    </row>
    <row r="674" spans="1:33" ht="15" customHeight="1" thickBot="1">
      <c r="A674" s="87"/>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spans="1:33" ht="15" customHeight="1" thickBot="1">
      <c r="A675" s="87"/>
      <c r="B675" s="26"/>
      <c r="C675" s="76"/>
      <c r="D675" s="14" t="s">
        <v>151</v>
      </c>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G675" s="5">
        <f>IF(C50&gt;1,1,0)</f>
        <v>0</v>
      </c>
    </row>
    <row r="676" spans="1:33" ht="15" customHeight="1" thickBot="1">
      <c r="A676" s="87"/>
      <c r="B676" s="26"/>
      <c r="C676" s="76"/>
      <c r="D676" s="91" t="s">
        <v>464</v>
      </c>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row>
    <row r="677" spans="1:33" ht="15" customHeight="1" thickBot="1">
      <c r="A677" s="87"/>
      <c r="B677" s="26"/>
      <c r="C677" s="76"/>
      <c r="D677" s="14" t="s">
        <v>153</v>
      </c>
      <c r="E677" s="90"/>
      <c r="F677" s="90"/>
      <c r="G677" s="90"/>
      <c r="H677" s="90"/>
      <c r="I677" s="90"/>
      <c r="J677" s="90"/>
      <c r="K677" s="90"/>
      <c r="L677" s="90"/>
      <c r="M677" s="90"/>
      <c r="N677" s="90"/>
      <c r="O677" s="90"/>
      <c r="P677" s="90"/>
      <c r="Q677" s="26"/>
      <c r="R677" s="26"/>
      <c r="S677" s="26"/>
      <c r="T677" s="26"/>
      <c r="U677" s="26"/>
      <c r="V677" s="26"/>
      <c r="W677" s="26"/>
      <c r="X677" s="26"/>
      <c r="Y677" s="26"/>
      <c r="Z677" s="26"/>
      <c r="AA677" s="26"/>
      <c r="AB677" s="26"/>
      <c r="AC677" s="26"/>
      <c r="AD677" s="26"/>
    </row>
    <row r="678" spans="1:33" ht="15" customHeight="1" thickBot="1">
      <c r="A678" s="87"/>
      <c r="B678" s="26"/>
      <c r="C678" s="76"/>
      <c r="D678" s="14" t="s">
        <v>154</v>
      </c>
      <c r="E678" s="90"/>
      <c r="F678" s="90"/>
      <c r="G678" s="90"/>
      <c r="H678" s="90"/>
      <c r="I678" s="90"/>
      <c r="J678" s="90"/>
      <c r="K678" s="90"/>
      <c r="L678" s="90"/>
      <c r="M678" s="90"/>
      <c r="N678" s="90"/>
      <c r="O678" s="90"/>
      <c r="P678" s="90"/>
      <c r="Q678" s="26"/>
      <c r="R678" s="26"/>
      <c r="S678" s="26"/>
      <c r="T678" s="26"/>
      <c r="U678" s="26"/>
      <c r="V678" s="26"/>
      <c r="W678" s="26"/>
      <c r="X678" s="26"/>
      <c r="Y678" s="26"/>
      <c r="Z678" s="26"/>
      <c r="AA678" s="26"/>
      <c r="AB678" s="26"/>
      <c r="AC678" s="26"/>
      <c r="AD678" s="26"/>
    </row>
    <row r="679" spans="1:33" ht="15" customHeight="1" thickBot="1">
      <c r="A679" s="87"/>
      <c r="B679" s="26"/>
      <c r="C679" s="76"/>
      <c r="D679" s="14" t="s">
        <v>155</v>
      </c>
      <c r="E679" s="90"/>
      <c r="F679" s="90"/>
      <c r="G679" s="90"/>
      <c r="H679" s="90"/>
      <c r="I679" s="90"/>
      <c r="J679" s="90"/>
      <c r="K679" s="90"/>
      <c r="L679" s="90"/>
      <c r="M679" s="90"/>
      <c r="N679" s="90"/>
      <c r="O679" s="90"/>
      <c r="P679" s="90"/>
      <c r="Q679" s="26"/>
      <c r="R679" s="26"/>
      <c r="S679" s="26"/>
      <c r="T679" s="26"/>
      <c r="U679" s="26"/>
      <c r="V679" s="26"/>
      <c r="W679" s="26"/>
      <c r="X679" s="26"/>
      <c r="Y679" s="26"/>
      <c r="Z679" s="26"/>
      <c r="AA679" s="26"/>
      <c r="AB679" s="26"/>
      <c r="AC679" s="26"/>
      <c r="AD679" s="26"/>
    </row>
    <row r="680" spans="1:33" ht="15" customHeight="1" thickBot="1">
      <c r="A680" s="87"/>
      <c r="B680" s="26"/>
      <c r="C680" s="76"/>
      <c r="D680" s="14" t="s">
        <v>156</v>
      </c>
      <c r="E680" s="90"/>
      <c r="F680" s="90"/>
      <c r="G680" s="90"/>
      <c r="H680" s="90"/>
      <c r="I680" s="90"/>
      <c r="J680" s="90"/>
      <c r="K680" s="90"/>
      <c r="L680" s="90"/>
      <c r="M680" s="90"/>
      <c r="N680" s="90"/>
      <c r="O680" s="90"/>
      <c r="P680" s="90"/>
      <c r="Q680" s="26"/>
      <c r="R680" s="26"/>
      <c r="S680" s="26"/>
      <c r="T680" s="26"/>
      <c r="U680" s="26"/>
      <c r="V680" s="26"/>
      <c r="W680" s="26"/>
      <c r="X680" s="26"/>
      <c r="Y680" s="26"/>
      <c r="Z680" s="26"/>
      <c r="AA680" s="26"/>
      <c r="AB680" s="26"/>
      <c r="AC680" s="26"/>
      <c r="AD680" s="26"/>
    </row>
    <row r="681" spans="1:33" ht="15" customHeight="1" thickBot="1">
      <c r="A681" s="87"/>
      <c r="B681" s="26"/>
      <c r="C681" s="76"/>
      <c r="D681" s="14" t="s">
        <v>157</v>
      </c>
      <c r="E681" s="90"/>
      <c r="F681" s="90"/>
      <c r="G681" s="90"/>
      <c r="H681" s="90"/>
      <c r="I681" s="90"/>
      <c r="J681" s="90"/>
      <c r="K681" s="90"/>
      <c r="L681" s="90"/>
      <c r="M681" s="90"/>
      <c r="N681" s="90"/>
      <c r="O681" s="90"/>
      <c r="P681" s="90"/>
      <c r="Q681" s="26"/>
      <c r="R681" s="26"/>
      <c r="S681" s="26"/>
      <c r="T681" s="26"/>
      <c r="U681" s="26"/>
      <c r="V681" s="26"/>
      <c r="W681" s="26"/>
      <c r="X681" s="26"/>
      <c r="Y681" s="26"/>
      <c r="Z681" s="26"/>
      <c r="AA681" s="26"/>
      <c r="AB681" s="26"/>
      <c r="AC681" s="26"/>
      <c r="AD681" s="26"/>
    </row>
    <row r="682" spans="1:33" ht="15" customHeight="1" thickBot="1">
      <c r="A682" s="87"/>
      <c r="B682" s="26"/>
      <c r="C682" s="76"/>
      <c r="D682" s="14" t="s">
        <v>158</v>
      </c>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spans="1:33" ht="15" customHeight="1" thickBot="1">
      <c r="A683" s="87"/>
      <c r="B683" s="26"/>
      <c r="C683" s="76"/>
      <c r="D683" s="14" t="s">
        <v>159</v>
      </c>
      <c r="E683" s="90"/>
      <c r="F683" s="90"/>
      <c r="G683" s="90"/>
      <c r="H683" s="90"/>
      <c r="I683" s="90"/>
      <c r="J683" s="90"/>
      <c r="K683" s="90"/>
      <c r="L683" s="90"/>
      <c r="M683" s="90"/>
      <c r="N683" s="90"/>
      <c r="O683" s="90"/>
      <c r="P683" s="90"/>
      <c r="Q683" s="26"/>
      <c r="R683" s="26"/>
      <c r="S683" s="26"/>
      <c r="T683" s="26"/>
      <c r="U683" s="26"/>
      <c r="V683" s="26"/>
      <c r="W683" s="26"/>
      <c r="X683" s="26"/>
      <c r="Y683" s="26"/>
      <c r="Z683" s="26"/>
      <c r="AA683" s="26"/>
      <c r="AB683" s="26"/>
      <c r="AC683" s="26"/>
      <c r="AD683" s="26"/>
    </row>
    <row r="684" spans="1:33" ht="15" customHeight="1" thickBot="1">
      <c r="A684" s="87"/>
      <c r="B684" s="26"/>
      <c r="C684" s="76"/>
      <c r="D684" s="14" t="s">
        <v>160</v>
      </c>
      <c r="E684" s="90"/>
      <c r="F684" s="90"/>
      <c r="G684" s="90"/>
      <c r="H684" s="90"/>
      <c r="I684" s="90"/>
      <c r="J684" s="90"/>
      <c r="K684" s="90"/>
      <c r="L684" s="90"/>
      <c r="M684" s="90"/>
      <c r="N684" s="90"/>
      <c r="O684" s="90"/>
      <c r="P684" s="90"/>
      <c r="Q684" s="26"/>
      <c r="R684" s="26"/>
      <c r="S684" s="26"/>
      <c r="T684" s="26"/>
      <c r="U684" s="26"/>
      <c r="V684" s="26"/>
      <c r="W684" s="26"/>
      <c r="X684" s="26"/>
      <c r="Y684" s="26"/>
      <c r="Z684" s="26"/>
      <c r="AA684" s="26"/>
      <c r="AB684" s="26"/>
      <c r="AC684" s="26"/>
      <c r="AD684" s="26"/>
    </row>
    <row r="685" spans="1:33" ht="15" customHeight="1" thickBot="1">
      <c r="A685" s="87"/>
      <c r="B685" s="26"/>
      <c r="C685" s="76"/>
      <c r="D685" s="14" t="s">
        <v>161</v>
      </c>
      <c r="E685" s="90"/>
      <c r="F685" s="90"/>
      <c r="G685" s="90"/>
      <c r="H685" s="90"/>
      <c r="I685" s="90"/>
      <c r="J685" s="90"/>
      <c r="K685" s="90"/>
      <c r="L685" s="90"/>
      <c r="M685" s="90"/>
      <c r="N685" s="90"/>
      <c r="O685" s="90"/>
      <c r="P685" s="90"/>
      <c r="Q685" s="26"/>
      <c r="R685" s="26"/>
      <c r="S685" s="26"/>
      <c r="T685" s="26"/>
      <c r="U685" s="26"/>
      <c r="V685" s="26"/>
      <c r="W685" s="26"/>
      <c r="X685" s="26"/>
      <c r="Y685" s="26"/>
      <c r="Z685" s="26"/>
      <c r="AA685" s="26"/>
      <c r="AB685" s="26"/>
      <c r="AC685" s="26"/>
      <c r="AD685" s="26"/>
    </row>
    <row r="686" spans="1:33" ht="15" customHeight="1" thickBot="1">
      <c r="A686" s="87"/>
      <c r="B686" s="26"/>
      <c r="C686" s="76"/>
      <c r="D686" s="14" t="s">
        <v>678</v>
      </c>
      <c r="E686" s="90"/>
      <c r="F686" s="90"/>
      <c r="G686" s="90"/>
      <c r="H686" s="90"/>
      <c r="I686" s="90"/>
      <c r="J686" s="90"/>
      <c r="K686" s="90"/>
      <c r="L686" s="90"/>
      <c r="M686" s="90"/>
      <c r="N686" s="90"/>
      <c r="O686" s="90"/>
      <c r="P686" s="90"/>
      <c r="Q686" s="26"/>
      <c r="R686" s="26"/>
      <c r="S686" s="26"/>
      <c r="T686" s="26"/>
      <c r="U686" s="26"/>
      <c r="V686" s="26"/>
      <c r="W686" s="26"/>
      <c r="X686" s="26"/>
      <c r="Y686" s="26"/>
      <c r="Z686" s="26"/>
      <c r="AA686" s="26"/>
      <c r="AB686" s="26"/>
      <c r="AC686" s="26"/>
      <c r="AD686" s="26"/>
    </row>
    <row r="687" spans="1:33" ht="15" customHeight="1" thickBot="1">
      <c r="A687" s="87"/>
      <c r="B687" s="26"/>
      <c r="C687" s="76"/>
      <c r="D687" s="14" t="s">
        <v>162</v>
      </c>
      <c r="E687" s="90"/>
      <c r="F687" s="90"/>
      <c r="G687" s="90"/>
      <c r="H687" s="90"/>
      <c r="I687" s="90"/>
      <c r="J687" s="90"/>
      <c r="K687" s="244"/>
      <c r="L687" s="244"/>
      <c r="M687" s="244"/>
      <c r="N687" s="244"/>
      <c r="O687" s="244"/>
      <c r="P687" s="244"/>
      <c r="Q687" s="244"/>
      <c r="R687" s="244"/>
      <c r="S687" s="244"/>
      <c r="T687" s="244"/>
      <c r="U687" s="244"/>
      <c r="V687" s="244"/>
      <c r="W687" s="244"/>
      <c r="X687" s="244"/>
      <c r="Y687" s="244"/>
      <c r="Z687" s="244"/>
      <c r="AA687" s="244"/>
      <c r="AB687" s="244"/>
      <c r="AC687" s="244"/>
      <c r="AD687" s="244"/>
    </row>
    <row r="688" spans="1:33" ht="15" customHeight="1" thickBot="1">
      <c r="A688" s="87"/>
      <c r="B688" s="26"/>
      <c r="C688" s="76"/>
      <c r="D688" s="14" t="s">
        <v>327</v>
      </c>
      <c r="E688" s="90"/>
      <c r="F688" s="90"/>
      <c r="G688" s="90"/>
      <c r="H688" s="90"/>
      <c r="I688" s="90"/>
      <c r="J688" s="90"/>
      <c r="K688" s="90"/>
      <c r="L688" s="90"/>
      <c r="M688" s="90"/>
      <c r="N688" s="90"/>
      <c r="O688" s="90"/>
      <c r="P688" s="90"/>
      <c r="Q688" s="26"/>
      <c r="R688" s="26"/>
      <c r="S688" s="26"/>
      <c r="T688" s="26"/>
      <c r="U688" s="26"/>
      <c r="V688" s="26"/>
      <c r="W688" s="26"/>
      <c r="X688" s="26"/>
      <c r="Y688" s="26"/>
      <c r="Z688" s="26"/>
      <c r="AA688" s="26"/>
      <c r="AB688" s="26"/>
      <c r="AC688" s="26"/>
      <c r="AD688" s="26"/>
      <c r="AG688" s="5">
        <f>IF(OR(AND(C688&lt;&gt;"",COUNTA(C675:C687)&gt;0),AND(C675&lt;&gt;"",COUNTA(C676:C688)&gt;0)),1,0)</f>
        <v>0</v>
      </c>
    </row>
    <row r="689" spans="1:37" ht="15" customHeight="1">
      <c r="A689" s="87"/>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spans="1:37" ht="24" customHeight="1">
      <c r="A690" s="87"/>
      <c r="B690" s="26"/>
      <c r="C690" s="294" t="s">
        <v>117</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4"/>
    </row>
    <row r="691" spans="1:37" ht="60" customHeight="1">
      <c r="A691" s="87"/>
      <c r="B691" s="26"/>
      <c r="C691" s="312"/>
      <c r="D691" s="312"/>
      <c r="E691" s="312"/>
      <c r="F691" s="312"/>
      <c r="G691" s="312"/>
      <c r="H691" s="312"/>
      <c r="I691" s="312"/>
      <c r="J691" s="312"/>
      <c r="K691" s="312"/>
      <c r="L691" s="312"/>
      <c r="M691" s="312"/>
      <c r="N691" s="312"/>
      <c r="O691" s="312"/>
      <c r="P691" s="312"/>
      <c r="Q691" s="312"/>
      <c r="R691" s="312"/>
      <c r="S691" s="312"/>
      <c r="T691" s="312"/>
      <c r="U691" s="312"/>
      <c r="V691" s="312"/>
      <c r="W691" s="312"/>
      <c r="X691" s="312"/>
      <c r="Y691" s="312"/>
      <c r="Z691" s="312"/>
      <c r="AA691" s="312"/>
      <c r="AB691" s="312"/>
      <c r="AC691" s="312"/>
      <c r="AD691" s="312"/>
    </row>
    <row r="692" spans="1:37" ht="15" customHeight="1">
      <c r="A692" s="87"/>
      <c r="B692" s="309"/>
      <c r="C692" s="309"/>
      <c r="D692" s="309"/>
      <c r="E692" s="309"/>
      <c r="F692" s="309"/>
      <c r="G692" s="309"/>
      <c r="H692" s="309"/>
      <c r="I692" s="309"/>
      <c r="J692" s="309"/>
      <c r="K692" s="309"/>
      <c r="L692" s="309"/>
      <c r="M692" s="309"/>
      <c r="N692" s="309"/>
      <c r="O692" s="309"/>
      <c r="P692" s="309"/>
      <c r="Q692" s="309"/>
      <c r="R692" s="309"/>
      <c r="S692" s="309"/>
      <c r="T692" s="309"/>
      <c r="U692" s="309"/>
      <c r="V692" s="309"/>
      <c r="W692" s="309"/>
      <c r="X692" s="309"/>
      <c r="Y692" s="309"/>
      <c r="Z692" s="309"/>
      <c r="AA692" s="309"/>
      <c r="AB692" s="309"/>
      <c r="AC692" s="309"/>
      <c r="AD692" s="309"/>
      <c r="AE692" s="73"/>
      <c r="AF692" s="77"/>
      <c r="AG692"/>
      <c r="AH692"/>
      <c r="AI692"/>
      <c r="AJ692"/>
    </row>
    <row r="693" spans="1:37" ht="15" customHeight="1">
      <c r="A693" s="87"/>
      <c r="B693" s="309" t="str">
        <f>IF(AND(AG675&gt;0,C675&lt;&gt;""),"Error: no puede seleccionar el código 1","")</f>
        <v/>
      </c>
      <c r="C693" s="309"/>
      <c r="D693" s="309"/>
      <c r="E693" s="309"/>
      <c r="F693" s="309"/>
      <c r="G693" s="309"/>
      <c r="H693" s="309"/>
      <c r="I693" s="309"/>
      <c r="J693" s="309"/>
      <c r="K693" s="309"/>
      <c r="L693" s="309"/>
      <c r="M693" s="309"/>
      <c r="N693" s="309"/>
      <c r="O693" s="309"/>
      <c r="P693" s="309"/>
      <c r="Q693" s="309"/>
      <c r="R693" s="309"/>
      <c r="S693" s="309"/>
      <c r="T693" s="309"/>
      <c r="U693" s="309"/>
      <c r="V693" s="309"/>
      <c r="W693" s="309"/>
      <c r="X693" s="309"/>
      <c r="Y693" s="309"/>
      <c r="Z693" s="309"/>
      <c r="AA693" s="309"/>
      <c r="AB693" s="309"/>
      <c r="AC693" s="309"/>
      <c r="AD693" s="309"/>
      <c r="AE693" s="73"/>
      <c r="AF693" s="77"/>
      <c r="AG693"/>
      <c r="AH693"/>
      <c r="AI693"/>
      <c r="AJ693"/>
    </row>
    <row r="694" spans="1:37" ht="15" customHeight="1">
      <c r="A694" s="87"/>
      <c r="B694" s="309" t="str">
        <f>IF(AG688=0,"", "Error: en caso de seleccionar el código ''1'' o ''99'' no puede seleccionar otro código")</f>
        <v/>
      </c>
      <c r="C694" s="309"/>
      <c r="D694" s="309"/>
      <c r="E694" s="309"/>
      <c r="F694" s="309"/>
      <c r="G694" s="309"/>
      <c r="H694" s="309"/>
      <c r="I694" s="309"/>
      <c r="J694" s="309"/>
      <c r="K694" s="309"/>
      <c r="L694" s="309"/>
      <c r="M694" s="309"/>
      <c r="N694" s="309"/>
      <c r="O694" s="309"/>
      <c r="P694" s="309"/>
      <c r="Q694" s="309"/>
      <c r="R694" s="309"/>
      <c r="S694" s="309"/>
      <c r="T694" s="309"/>
      <c r="U694" s="309"/>
      <c r="V694" s="309"/>
      <c r="W694" s="309"/>
      <c r="X694" s="309"/>
      <c r="Y694" s="309"/>
      <c r="Z694" s="309"/>
      <c r="AA694" s="309"/>
      <c r="AB694" s="309"/>
      <c r="AC694" s="309"/>
      <c r="AD694" s="309"/>
      <c r="AE694" s="73"/>
      <c r="AF694" s="77"/>
      <c r="AG694"/>
      <c r="AH694"/>
      <c r="AI694"/>
      <c r="AJ694"/>
    </row>
    <row r="695" spans="1:37" ht="15" customHeight="1">
      <c r="A695" s="87"/>
      <c r="B695" s="309"/>
      <c r="C695" s="309"/>
      <c r="D695" s="309"/>
      <c r="E695" s="309"/>
      <c r="F695" s="309"/>
      <c r="G695" s="309"/>
      <c r="H695" s="309"/>
      <c r="I695" s="309"/>
      <c r="J695" s="309"/>
      <c r="K695" s="309"/>
      <c r="L695" s="309"/>
      <c r="M695" s="309"/>
      <c r="N695" s="309"/>
      <c r="O695" s="309"/>
      <c r="P695" s="309"/>
      <c r="Q695" s="309"/>
      <c r="R695" s="309"/>
      <c r="S695" s="309"/>
      <c r="T695" s="309"/>
      <c r="U695" s="309"/>
      <c r="V695" s="309"/>
      <c r="W695" s="309"/>
      <c r="X695" s="309"/>
      <c r="Y695" s="309"/>
      <c r="Z695" s="309"/>
      <c r="AA695" s="309"/>
      <c r="AB695" s="309"/>
      <c r="AC695" s="309"/>
      <c r="AD695" s="309"/>
      <c r="AE695" s="73"/>
      <c r="AF695" s="77"/>
      <c r="AG695"/>
      <c r="AH695"/>
      <c r="AI695"/>
      <c r="AJ695"/>
    </row>
    <row r="696" spans="1:37" ht="15" customHeight="1">
      <c r="A696" s="87"/>
      <c r="B696" s="309" t="str">
        <f>IF(OR(AND(C687="",K687&lt;&gt;""),AND(C687&lt;&gt;"",K687="")),"Error: especificar la otra institución en caso de seleccionar el código ''13''","")</f>
        <v/>
      </c>
      <c r="C696" s="309"/>
      <c r="D696" s="309"/>
      <c r="E696" s="309"/>
      <c r="F696" s="309"/>
      <c r="G696" s="309"/>
      <c r="H696" s="309"/>
      <c r="I696" s="309"/>
      <c r="J696" s="309"/>
      <c r="K696" s="309"/>
      <c r="L696" s="309"/>
      <c r="M696" s="309"/>
      <c r="N696" s="309"/>
      <c r="O696" s="309"/>
      <c r="P696" s="309"/>
      <c r="Q696" s="309"/>
      <c r="R696" s="309"/>
      <c r="S696" s="309"/>
      <c r="T696" s="309"/>
      <c r="U696" s="309"/>
      <c r="V696" s="309"/>
      <c r="W696" s="309"/>
      <c r="X696" s="309"/>
      <c r="Y696" s="309"/>
      <c r="Z696" s="309"/>
      <c r="AA696" s="309"/>
      <c r="AB696" s="309"/>
      <c r="AC696" s="309"/>
      <c r="AD696" s="309"/>
      <c r="AE696" s="73"/>
      <c r="AF696" s="77"/>
      <c r="AG696"/>
      <c r="AH696" t="s">
        <v>5621</v>
      </c>
      <c r="AI696" t="s">
        <v>5622</v>
      </c>
      <c r="AJ696" t="s">
        <v>5623</v>
      </c>
      <c r="AK696" s="5" t="s">
        <v>5624</v>
      </c>
    </row>
    <row r="697" spans="1:37" ht="15" customHeight="1">
      <c r="A697" s="87"/>
      <c r="B697" s="277"/>
      <c r="C697" s="277"/>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277"/>
      <c r="AE697" s="73"/>
      <c r="AF697" s="77"/>
      <c r="AG697"/>
      <c r="AH697">
        <v>16</v>
      </c>
      <c r="AI697"/>
      <c r="AJ697">
        <f>COUNTBLANK(C688:T688)</f>
        <v>17</v>
      </c>
      <c r="AK697" s="5">
        <f>IF(OR(AJ697=AH697,AJ697=AI697),0,1)</f>
        <v>1</v>
      </c>
    </row>
    <row r="698" spans="1:37" ht="24" customHeight="1">
      <c r="A698" s="71" t="s">
        <v>608</v>
      </c>
      <c r="B698" s="318" t="s">
        <v>465</v>
      </c>
      <c r="C698" s="318"/>
      <c r="D698" s="318"/>
      <c r="E698" s="318"/>
      <c r="F698" s="318"/>
      <c r="G698" s="318"/>
      <c r="H698" s="318"/>
      <c r="I698" s="318"/>
      <c r="J698" s="318"/>
      <c r="K698" s="318"/>
      <c r="L698" s="318"/>
      <c r="M698" s="318"/>
      <c r="N698" s="318"/>
      <c r="O698" s="318"/>
      <c r="P698" s="318"/>
      <c r="Q698" s="318"/>
      <c r="R698" s="318"/>
      <c r="S698" s="318"/>
      <c r="T698" s="318"/>
      <c r="U698" s="318"/>
      <c r="V698" s="318"/>
      <c r="W698" s="318"/>
      <c r="X698" s="318"/>
      <c r="Y698" s="318"/>
      <c r="Z698" s="318"/>
      <c r="AA698" s="318"/>
      <c r="AB698" s="318"/>
      <c r="AC698" s="318"/>
      <c r="AD698" s="318"/>
    </row>
    <row r="699" spans="1:37" ht="15" customHeight="1">
      <c r="A699" s="88"/>
      <c r="B699" s="89"/>
      <c r="C699" s="402" t="s">
        <v>326</v>
      </c>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row>
    <row r="700" spans="1:37" ht="15" customHeight="1">
      <c r="A700" s="88"/>
      <c r="B700" s="89"/>
      <c r="C700" s="402" t="s">
        <v>164</v>
      </c>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row>
    <row r="701" spans="1:37" ht="15" customHeight="1" thickBot="1">
      <c r="A701" s="88"/>
      <c r="B701" s="89"/>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row>
    <row r="702" spans="1:37" thickBot="1">
      <c r="A702" s="88"/>
      <c r="B702" s="89"/>
      <c r="C702" s="76"/>
      <c r="D702" s="91" t="s">
        <v>165</v>
      </c>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7" thickBot="1">
      <c r="A703" s="88"/>
      <c r="B703" s="89"/>
      <c r="C703" s="76"/>
      <c r="D703" s="91" t="s">
        <v>166</v>
      </c>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row>
    <row r="704" spans="1:37" thickBot="1">
      <c r="A704" s="88"/>
      <c r="B704" s="89"/>
      <c r="C704" s="76"/>
      <c r="D704" s="91" t="s">
        <v>167</v>
      </c>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row>
    <row r="705" spans="1:36" thickBot="1">
      <c r="A705" s="88"/>
      <c r="B705" s="89"/>
      <c r="C705" s="92"/>
      <c r="D705" s="91" t="s">
        <v>168</v>
      </c>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row>
    <row r="706" spans="1:36" thickBot="1">
      <c r="A706" s="88"/>
      <c r="B706" s="89"/>
      <c r="C706" s="76"/>
      <c r="D706" s="91" t="s">
        <v>169</v>
      </c>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6" ht="24" customHeight="1" thickBot="1">
      <c r="A707" s="88"/>
      <c r="B707" s="89"/>
      <c r="C707" s="92"/>
      <c r="D707" s="339" t="s">
        <v>291</v>
      </c>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247"/>
      <c r="AD707" s="247"/>
    </row>
    <row r="708" spans="1:36" thickBot="1">
      <c r="A708" s="88"/>
      <c r="B708" s="89"/>
      <c r="C708" s="76"/>
      <c r="D708" s="91" t="s">
        <v>171</v>
      </c>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row>
    <row r="709" spans="1:36" thickBot="1">
      <c r="A709" s="88"/>
      <c r="B709" s="89"/>
      <c r="C709" s="76"/>
      <c r="D709" s="91" t="s">
        <v>172</v>
      </c>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6" thickBot="1">
      <c r="A710" s="88"/>
      <c r="B710" s="89"/>
      <c r="C710" s="76"/>
      <c r="D710" s="91" t="s">
        <v>173</v>
      </c>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row>
    <row r="711" spans="1:36" thickBot="1">
      <c r="A711" s="88"/>
      <c r="B711" s="89"/>
      <c r="C711" s="76"/>
      <c r="D711" s="91" t="s">
        <v>174</v>
      </c>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row>
    <row r="712" spans="1:36" thickBot="1">
      <c r="A712" s="88"/>
      <c r="B712" s="89"/>
      <c r="C712" s="76"/>
      <c r="D712" s="91" t="s">
        <v>175</v>
      </c>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row>
    <row r="713" spans="1:36" thickBot="1">
      <c r="A713" s="88"/>
      <c r="B713" s="89"/>
      <c r="C713" s="76"/>
      <c r="D713" s="91" t="s">
        <v>328</v>
      </c>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row>
    <row r="714" spans="1:36" thickBot="1">
      <c r="A714" s="88"/>
      <c r="B714" s="89"/>
      <c r="C714" s="76"/>
      <c r="D714" s="91" t="s">
        <v>329</v>
      </c>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row>
    <row r="715" spans="1:36" thickBot="1">
      <c r="A715" s="88"/>
      <c r="B715" s="89"/>
      <c r="C715" s="76"/>
      <c r="D715" s="91" t="s">
        <v>330</v>
      </c>
      <c r="E715" s="90"/>
      <c r="F715" s="90"/>
      <c r="G715" s="90"/>
      <c r="H715" s="90"/>
      <c r="I715" s="90"/>
      <c r="J715" s="90"/>
      <c r="K715" s="90"/>
      <c r="L715" s="90"/>
      <c r="M715" s="90"/>
      <c r="N715" s="244"/>
      <c r="O715" s="244"/>
      <c r="P715" s="244"/>
      <c r="Q715" s="244"/>
      <c r="R715" s="244"/>
      <c r="S715" s="244"/>
      <c r="T715" s="244"/>
      <c r="U715" s="244"/>
      <c r="V715" s="244"/>
      <c r="W715" s="244"/>
      <c r="X715" s="244"/>
      <c r="Y715" s="244"/>
      <c r="Z715" s="244"/>
      <c r="AA715" s="244"/>
      <c r="AB715" s="244"/>
      <c r="AC715" s="244"/>
      <c r="AD715" s="244"/>
    </row>
    <row r="716" spans="1:36" thickBot="1">
      <c r="A716" s="88"/>
      <c r="B716" s="89"/>
      <c r="C716" s="76"/>
      <c r="D716" s="91" t="s">
        <v>327</v>
      </c>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G716" s="5">
        <f>IF(AND(C716&lt;&gt;"",COUNTA(C702:C715)&gt;0),1,0)</f>
        <v>0</v>
      </c>
    </row>
    <row r="717" spans="1:36" ht="15" customHeight="1">
      <c r="A717" s="88"/>
      <c r="B717" s="89"/>
      <c r="C717" s="83"/>
      <c r="D717" s="83"/>
      <c r="E717" s="83"/>
      <c r="F717" s="83"/>
      <c r="G717" s="83"/>
      <c r="H717" s="83"/>
      <c r="I717" s="83"/>
      <c r="J717" s="83"/>
      <c r="K717" s="83"/>
      <c r="L717" s="83"/>
      <c r="M717" s="83"/>
      <c r="N717" s="83"/>
      <c r="O717" s="83"/>
      <c r="P717" s="83"/>
      <c r="Q717" s="83"/>
      <c r="R717" s="83"/>
      <c r="S717" s="83"/>
      <c r="T717" s="83"/>
      <c r="U717" s="83"/>
      <c r="V717" s="83"/>
      <c r="W717" s="83"/>
      <c r="X717" s="84"/>
      <c r="Y717" s="84"/>
      <c r="Z717" s="84"/>
      <c r="AA717" s="84"/>
      <c r="AB717" s="84"/>
      <c r="AC717" s="84"/>
      <c r="AD717" s="84"/>
    </row>
    <row r="718" spans="1:36" ht="24" customHeight="1">
      <c r="A718" s="88"/>
      <c r="B718" s="89"/>
      <c r="C718" s="294" t="s">
        <v>117</v>
      </c>
      <c r="D718" s="294"/>
      <c r="E718" s="294"/>
      <c r="F718" s="294"/>
      <c r="G718" s="294"/>
      <c r="H718" s="294"/>
      <c r="I718" s="294"/>
      <c r="J718" s="294"/>
      <c r="K718" s="294"/>
      <c r="L718" s="294"/>
      <c r="M718" s="294"/>
      <c r="N718" s="294"/>
      <c r="O718" s="294"/>
      <c r="P718" s="294"/>
      <c r="Q718" s="294"/>
      <c r="R718" s="294"/>
      <c r="S718" s="294"/>
      <c r="T718" s="294"/>
      <c r="U718" s="294"/>
      <c r="V718" s="294"/>
      <c r="W718" s="294"/>
      <c r="X718" s="294"/>
      <c r="Y718" s="294"/>
      <c r="Z718" s="294"/>
      <c r="AA718" s="294"/>
      <c r="AB718" s="294"/>
      <c r="AC718" s="294"/>
      <c r="AD718" s="294"/>
    </row>
    <row r="719" spans="1:36" ht="60" customHeight="1">
      <c r="A719" s="88"/>
      <c r="B719" s="89"/>
      <c r="C719" s="312"/>
      <c r="D719" s="312"/>
      <c r="E719" s="312"/>
      <c r="F719" s="312"/>
      <c r="G719" s="312"/>
      <c r="H719" s="312"/>
      <c r="I719" s="312"/>
      <c r="J719" s="312"/>
      <c r="K719" s="312"/>
      <c r="L719" s="312"/>
      <c r="M719" s="312"/>
      <c r="N719" s="312"/>
      <c r="O719" s="312"/>
      <c r="P719" s="312"/>
      <c r="Q719" s="312"/>
      <c r="R719" s="312"/>
      <c r="S719" s="312"/>
      <c r="T719" s="312"/>
      <c r="U719" s="312"/>
      <c r="V719" s="312"/>
      <c r="W719" s="312"/>
      <c r="X719" s="312"/>
      <c r="Y719" s="312"/>
      <c r="Z719" s="312"/>
      <c r="AA719" s="312"/>
      <c r="AB719" s="312"/>
      <c r="AC719" s="312"/>
      <c r="AD719" s="312"/>
    </row>
    <row r="720" spans="1:36" ht="15" customHeight="1">
      <c r="A720" s="112"/>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09"/>
      <c r="X720" s="309"/>
      <c r="Y720" s="309"/>
      <c r="Z720" s="309"/>
      <c r="AA720" s="309"/>
      <c r="AB720" s="309"/>
      <c r="AC720" s="309"/>
      <c r="AD720" s="309"/>
      <c r="AE720" s="73"/>
      <c r="AF720" s="77"/>
      <c r="AG720"/>
      <c r="AH720"/>
      <c r="AI720"/>
      <c r="AJ720"/>
    </row>
    <row r="721" spans="1:37" ht="15" customHeight="1">
      <c r="A721" s="112"/>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09"/>
      <c r="X721" s="309"/>
      <c r="Y721" s="309"/>
      <c r="Z721" s="309"/>
      <c r="AA721" s="309"/>
      <c r="AB721" s="309"/>
      <c r="AC721" s="309"/>
      <c r="AD721" s="309"/>
      <c r="AE721" s="73"/>
      <c r="AF721" s="77"/>
      <c r="AG721"/>
      <c r="AH721"/>
      <c r="AI721"/>
      <c r="AJ721"/>
    </row>
    <row r="722" spans="1:37" ht="15" customHeight="1">
      <c r="A722" s="112"/>
      <c r="B722" s="309" t="str">
        <f>IF(AG716=0,"", "Error: en caso de seleccionar el código ''99'' no puede seleccionar otro código")</f>
        <v/>
      </c>
      <c r="C722" s="309"/>
      <c r="D722" s="309"/>
      <c r="E722" s="309"/>
      <c r="F722" s="309"/>
      <c r="G722" s="309"/>
      <c r="H722" s="309"/>
      <c r="I722" s="309"/>
      <c r="J722" s="309"/>
      <c r="K722" s="309"/>
      <c r="L722" s="309"/>
      <c r="M722" s="309"/>
      <c r="N722" s="309"/>
      <c r="O722" s="309"/>
      <c r="P722" s="309"/>
      <c r="Q722" s="309"/>
      <c r="R722" s="309"/>
      <c r="S722" s="309"/>
      <c r="T722" s="309"/>
      <c r="U722" s="309"/>
      <c r="V722" s="309"/>
      <c r="W722" s="309"/>
      <c r="X722" s="309"/>
      <c r="Y722" s="309"/>
      <c r="Z722" s="309"/>
      <c r="AA722" s="309"/>
      <c r="AB722" s="309"/>
      <c r="AC722" s="309"/>
      <c r="AD722" s="309"/>
      <c r="AE722" s="73"/>
      <c r="AF722" s="77"/>
      <c r="AG722"/>
      <c r="AH722"/>
      <c r="AI722"/>
      <c r="AJ722"/>
    </row>
    <row r="723" spans="1:37" ht="15" customHeight="1">
      <c r="A723" s="112"/>
      <c r="B723" s="309"/>
      <c r="C723" s="309"/>
      <c r="D723" s="309"/>
      <c r="E723" s="309"/>
      <c r="F723" s="309"/>
      <c r="G723" s="309"/>
      <c r="H723" s="309"/>
      <c r="I723" s="309"/>
      <c r="J723" s="309"/>
      <c r="K723" s="309"/>
      <c r="L723" s="309"/>
      <c r="M723" s="309"/>
      <c r="N723" s="309"/>
      <c r="O723" s="309"/>
      <c r="P723" s="309"/>
      <c r="Q723" s="309"/>
      <c r="R723" s="309"/>
      <c r="S723" s="309"/>
      <c r="T723" s="309"/>
      <c r="U723" s="309"/>
      <c r="V723" s="309"/>
      <c r="W723" s="309"/>
      <c r="X723" s="309"/>
      <c r="Y723" s="309"/>
      <c r="Z723" s="309"/>
      <c r="AA723" s="309"/>
      <c r="AB723" s="309"/>
      <c r="AC723" s="309"/>
      <c r="AD723" s="309"/>
      <c r="AE723" s="73"/>
      <c r="AF723" s="77"/>
      <c r="AG723"/>
      <c r="AH723"/>
      <c r="AI723"/>
      <c r="AJ723"/>
    </row>
    <row r="724" spans="1:37" ht="15" customHeight="1">
      <c r="A724" s="112"/>
      <c r="B724" s="309" t="str">
        <f>IF(OR(AND(C715&lt;&gt;"",N715=""),AND(N715&lt;&gt;"",C715="")),"Error: especificar las otras acciones de vinculación en caso de seleccionar el código 14","")</f>
        <v/>
      </c>
      <c r="C724" s="309"/>
      <c r="D724" s="309"/>
      <c r="E724" s="309"/>
      <c r="F724" s="309"/>
      <c r="G724" s="309"/>
      <c r="H724" s="309"/>
      <c r="I724" s="309"/>
      <c r="J724" s="309"/>
      <c r="K724" s="309"/>
      <c r="L724" s="309"/>
      <c r="M724" s="309"/>
      <c r="N724" s="309"/>
      <c r="O724" s="309"/>
      <c r="P724" s="309"/>
      <c r="Q724" s="309"/>
      <c r="R724" s="309"/>
      <c r="S724" s="309"/>
      <c r="T724" s="309"/>
      <c r="U724" s="309"/>
      <c r="V724" s="309"/>
      <c r="W724" s="309"/>
      <c r="X724" s="309"/>
      <c r="Y724" s="309"/>
      <c r="Z724" s="309"/>
      <c r="AA724" s="309"/>
      <c r="AB724" s="309"/>
      <c r="AC724" s="309"/>
      <c r="AD724" s="309"/>
      <c r="AE724" s="73"/>
      <c r="AF724" s="77"/>
      <c r="AG724"/>
      <c r="AH724" t="s">
        <v>5621</v>
      </c>
      <c r="AI724" t="s">
        <v>5622</v>
      </c>
      <c r="AJ724" t="s">
        <v>5623</v>
      </c>
      <c r="AK724" s="5" t="s">
        <v>5624</v>
      </c>
    </row>
    <row r="725" spans="1:37" ht="15" customHeight="1" thickBot="1">
      <c r="A725" s="112"/>
      <c r="B725" s="277"/>
      <c r="C725" s="277"/>
      <c r="D725" s="277"/>
      <c r="E725" s="277"/>
      <c r="F725" s="277"/>
      <c r="G725" s="277"/>
      <c r="H725" s="277"/>
      <c r="I725" s="277"/>
      <c r="J725" s="277"/>
      <c r="K725" s="277"/>
      <c r="L725" s="277"/>
      <c r="M725" s="277"/>
      <c r="N725" s="277"/>
      <c r="O725" s="277"/>
      <c r="P725" s="277"/>
      <c r="Q725" s="277"/>
      <c r="R725" s="277"/>
      <c r="S725" s="277"/>
      <c r="T725" s="277"/>
      <c r="U725" s="277"/>
      <c r="V725" s="277"/>
      <c r="W725" s="277"/>
      <c r="X725" s="277"/>
      <c r="Y725" s="277"/>
      <c r="Z725" s="277"/>
      <c r="AA725" s="277"/>
      <c r="AB725" s="277"/>
      <c r="AC725" s="277"/>
      <c r="AD725" s="277"/>
      <c r="AE725" s="73"/>
      <c r="AF725" s="77"/>
      <c r="AG725"/>
      <c r="AH725">
        <v>16</v>
      </c>
      <c r="AI725"/>
      <c r="AJ725">
        <f>COUNTBLANK(C716:T716)</f>
        <v>17</v>
      </c>
      <c r="AK725" s="5">
        <f>IF(OR(AJ725=AH725,AJ725=AI725),0,1)</f>
        <v>1</v>
      </c>
    </row>
    <row r="726" spans="1:37" ht="15" customHeight="1" thickBot="1">
      <c r="A726" s="67" t="s">
        <v>313</v>
      </c>
      <c r="B726" s="340" t="s">
        <v>720</v>
      </c>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2"/>
    </row>
    <row r="727" spans="1:37" s="94" customFormat="1" ht="15" customHeight="1">
      <c r="A727" s="112"/>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5"/>
      <c r="AF727" s="60"/>
    </row>
    <row r="728" spans="1:37" s="94" customFormat="1" ht="36" customHeight="1">
      <c r="A728" s="71" t="s">
        <v>611</v>
      </c>
      <c r="B728" s="331" t="s">
        <v>719</v>
      </c>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5"/>
      <c r="AF728" s="60"/>
    </row>
    <row r="729" spans="1:37" s="94" customFormat="1" ht="15" customHeight="1">
      <c r="A729" s="75"/>
      <c r="B729" s="66"/>
      <c r="C729" s="326" t="s">
        <v>132</v>
      </c>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5"/>
      <c r="AF729" s="60"/>
    </row>
    <row r="730" spans="1:37" s="94" customFormat="1" ht="15" customHeight="1">
      <c r="A730" s="71"/>
      <c r="B730" s="26"/>
      <c r="C730" s="326" t="s">
        <v>721</v>
      </c>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5"/>
      <c r="AF730" s="60"/>
    </row>
    <row r="731" spans="1:37" s="94" customFormat="1" ht="15" customHeight="1" thickBot="1">
      <c r="A731" s="87"/>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5"/>
      <c r="AF731" s="60"/>
    </row>
    <row r="732" spans="1:37" s="94" customFormat="1" ht="15" customHeight="1" thickBot="1">
      <c r="A732" s="87"/>
      <c r="B732" s="26"/>
      <c r="C732" s="76"/>
      <c r="D732" s="14" t="s">
        <v>610</v>
      </c>
      <c r="E732" s="26"/>
      <c r="F732" s="26"/>
      <c r="G732" s="26"/>
      <c r="H732" s="26"/>
      <c r="I732" s="26"/>
      <c r="J732" s="14"/>
      <c r="K732" s="26"/>
      <c r="L732" s="76"/>
      <c r="M732" s="14" t="s">
        <v>290</v>
      </c>
      <c r="N732" s="26"/>
      <c r="O732" s="26"/>
      <c r="P732" s="26"/>
      <c r="Q732" s="26"/>
      <c r="R732" s="26"/>
      <c r="S732" s="26"/>
      <c r="T732" s="76"/>
      <c r="U732" s="14" t="s">
        <v>467</v>
      </c>
      <c r="V732" s="26"/>
      <c r="W732" s="26"/>
      <c r="X732" s="26"/>
      <c r="Y732" s="26"/>
      <c r="Z732" s="26"/>
      <c r="AA732" s="26"/>
      <c r="AB732" s="26"/>
      <c r="AC732" s="26"/>
      <c r="AD732" s="26"/>
      <c r="AE732" s="5"/>
      <c r="AF732" s="60"/>
      <c r="AG732" s="94">
        <f>IF(OR(I31&lt;&gt;"",T31&lt;&gt;""),1,0)</f>
        <v>0</v>
      </c>
    </row>
    <row r="733" spans="1:37" s="94" customFormat="1" ht="15" customHeight="1">
      <c r="A733" s="75"/>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5"/>
      <c r="AF733" s="60"/>
    </row>
    <row r="734" spans="1:37" s="94" customFormat="1" ht="24" customHeight="1">
      <c r="A734" s="75"/>
      <c r="B734" s="66"/>
      <c r="C734" s="294" t="s">
        <v>117</v>
      </c>
      <c r="D734" s="294"/>
      <c r="E734" s="294"/>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5"/>
      <c r="AF734" s="60"/>
    </row>
    <row r="735" spans="1:37" s="94" customFormat="1" ht="60" customHeight="1">
      <c r="A735" s="75"/>
      <c r="B735" s="66"/>
      <c r="C735" s="312"/>
      <c r="D735" s="312"/>
      <c r="E735" s="312"/>
      <c r="F735" s="312"/>
      <c r="G735" s="312"/>
      <c r="H735" s="312"/>
      <c r="I735" s="312"/>
      <c r="J735" s="312"/>
      <c r="K735" s="312"/>
      <c r="L735" s="312"/>
      <c r="M735" s="312"/>
      <c r="N735" s="312"/>
      <c r="O735" s="312"/>
      <c r="P735" s="312"/>
      <c r="Q735" s="312"/>
      <c r="R735" s="312"/>
      <c r="S735" s="312"/>
      <c r="T735" s="312"/>
      <c r="U735" s="312"/>
      <c r="V735" s="312"/>
      <c r="W735" s="312"/>
      <c r="X735" s="312"/>
      <c r="Y735" s="312"/>
      <c r="Z735" s="312"/>
      <c r="AA735" s="312"/>
      <c r="AB735" s="312"/>
      <c r="AC735" s="312"/>
      <c r="AD735" s="312"/>
      <c r="AE735" s="5"/>
      <c r="AF735" s="60"/>
    </row>
    <row r="736" spans="1:37" s="94" customFormat="1" ht="15" customHeight="1">
      <c r="A736" s="112"/>
      <c r="B736" s="309"/>
      <c r="C736" s="309"/>
      <c r="D736" s="309"/>
      <c r="E736" s="309"/>
      <c r="F736" s="309"/>
      <c r="G736" s="309"/>
      <c r="H736" s="309"/>
      <c r="I736" s="309"/>
      <c r="J736" s="309"/>
      <c r="K736" s="309"/>
      <c r="L736" s="309"/>
      <c r="M736" s="309"/>
      <c r="N736" s="309"/>
      <c r="O736" s="309"/>
      <c r="P736" s="309"/>
      <c r="Q736" s="309"/>
      <c r="R736" s="309"/>
      <c r="S736" s="309"/>
      <c r="T736" s="309"/>
      <c r="U736" s="309"/>
      <c r="V736" s="309"/>
      <c r="W736" s="309"/>
      <c r="X736" s="309"/>
      <c r="Y736" s="309"/>
      <c r="Z736" s="309"/>
      <c r="AA736" s="309"/>
      <c r="AB736" s="309"/>
      <c r="AC736" s="309"/>
      <c r="AD736" s="309"/>
      <c r="AE736" s="73"/>
      <c r="AF736" s="77"/>
      <c r="AG736"/>
      <c r="AH736"/>
      <c r="AI736"/>
      <c r="AJ736"/>
      <c r="AK736" s="5"/>
    </row>
    <row r="737" spans="1:41" s="94" customFormat="1" ht="15" customHeight="1">
      <c r="A737" s="112"/>
      <c r="B737" s="309" t="str">
        <f>IF(AND(AG732=1,C732&lt;&gt;""),"Error: no puede seleccionar el código ''1''","")</f>
        <v/>
      </c>
      <c r="C737" s="309"/>
      <c r="D737" s="309"/>
      <c r="E737" s="309"/>
      <c r="F737" s="309"/>
      <c r="G737" s="309"/>
      <c r="H737" s="309"/>
      <c r="I737" s="309"/>
      <c r="J737" s="309"/>
      <c r="K737" s="309"/>
      <c r="L737" s="309"/>
      <c r="M737" s="309"/>
      <c r="N737" s="309"/>
      <c r="O737" s="309"/>
      <c r="P737" s="309"/>
      <c r="Q737" s="309"/>
      <c r="R737" s="309"/>
      <c r="S737" s="309"/>
      <c r="T737" s="309"/>
      <c r="U737" s="309"/>
      <c r="V737" s="309"/>
      <c r="W737" s="309"/>
      <c r="X737" s="309"/>
      <c r="Y737" s="309"/>
      <c r="Z737" s="309"/>
      <c r="AA737" s="309"/>
      <c r="AB737" s="309"/>
      <c r="AC737" s="309"/>
      <c r="AD737" s="309"/>
      <c r="AE737" s="73"/>
      <c r="AF737" s="77"/>
      <c r="AG737"/>
      <c r="AH737"/>
      <c r="AI737"/>
      <c r="AJ737"/>
      <c r="AK737" s="5"/>
    </row>
    <row r="738" spans="1:41" s="94" customFormat="1" ht="15" customHeight="1">
      <c r="A738" s="112"/>
      <c r="B738" s="309" t="str">
        <f>IF(AG738&gt;1,"Error: debe seleccionar un solo código","")</f>
        <v/>
      </c>
      <c r="C738" s="309"/>
      <c r="D738" s="309"/>
      <c r="E738" s="309"/>
      <c r="F738" s="309"/>
      <c r="G738" s="309"/>
      <c r="H738" s="309"/>
      <c r="I738" s="309"/>
      <c r="J738" s="309"/>
      <c r="K738" s="309"/>
      <c r="L738" s="309"/>
      <c r="M738" s="309"/>
      <c r="N738" s="309"/>
      <c r="O738" s="309"/>
      <c r="P738" s="309"/>
      <c r="Q738" s="309"/>
      <c r="R738" s="309"/>
      <c r="S738" s="309"/>
      <c r="T738" s="309"/>
      <c r="U738" s="309"/>
      <c r="V738" s="309"/>
      <c r="W738" s="309"/>
      <c r="X738" s="309"/>
      <c r="Y738" s="309"/>
      <c r="Z738" s="309"/>
      <c r="AA738" s="309"/>
      <c r="AB738" s="309"/>
      <c r="AC738" s="309"/>
      <c r="AD738" s="309"/>
      <c r="AE738" s="73"/>
      <c r="AF738" s="77"/>
      <c r="AG738">
        <f>COUNTIF(C732:Z732,"X")</f>
        <v>0</v>
      </c>
      <c r="AH738"/>
      <c r="AI738"/>
      <c r="AJ738"/>
      <c r="AK738" s="5"/>
    </row>
    <row r="739" spans="1:41" s="94" customFormat="1" ht="15" customHeight="1">
      <c r="A739" s="112"/>
      <c r="B739" s="309"/>
      <c r="C739" s="309"/>
      <c r="D739" s="309"/>
      <c r="E739" s="309"/>
      <c r="F739" s="309"/>
      <c r="G739" s="309"/>
      <c r="H739" s="309"/>
      <c r="I739" s="309"/>
      <c r="J739" s="309"/>
      <c r="K739" s="309"/>
      <c r="L739" s="309"/>
      <c r="M739" s="309"/>
      <c r="N739" s="309"/>
      <c r="O739" s="309"/>
      <c r="P739" s="309"/>
      <c r="Q739" s="309"/>
      <c r="R739" s="309"/>
      <c r="S739" s="309"/>
      <c r="T739" s="309"/>
      <c r="U739" s="309"/>
      <c r="V739" s="309"/>
      <c r="W739" s="309"/>
      <c r="X739" s="309"/>
      <c r="Y739" s="309"/>
      <c r="Z739" s="309"/>
      <c r="AA739" s="309"/>
      <c r="AB739" s="309"/>
      <c r="AC739" s="309"/>
      <c r="AD739" s="309"/>
      <c r="AE739" s="73"/>
      <c r="AF739" s="77"/>
      <c r="AG739"/>
      <c r="AH739"/>
      <c r="AI739"/>
      <c r="AJ739"/>
      <c r="AK739" s="5"/>
    </row>
    <row r="740" spans="1:41" s="94" customFormat="1" ht="15" customHeight="1">
      <c r="A740" s="112"/>
      <c r="B740" s="309" t="str">
        <f>IF(OR(AND(AG724&gt;0,G724=""),AND(AG724=0,G724&lt;&gt;"")),"Error: especificar la otra institución en caso de seleccionar ''5''","")</f>
        <v/>
      </c>
      <c r="C740" s="309"/>
      <c r="D740" s="309"/>
      <c r="E740" s="309"/>
      <c r="F740" s="309"/>
      <c r="G740" s="309"/>
      <c r="H740" s="309"/>
      <c r="I740" s="309"/>
      <c r="J740" s="309"/>
      <c r="K740" s="309"/>
      <c r="L740" s="309"/>
      <c r="M740" s="309"/>
      <c r="N740" s="309"/>
      <c r="O740" s="309"/>
      <c r="P740" s="309"/>
      <c r="Q740" s="309"/>
      <c r="R740" s="309"/>
      <c r="S740" s="309"/>
      <c r="T740" s="309"/>
      <c r="U740" s="309"/>
      <c r="V740" s="309"/>
      <c r="W740" s="309"/>
      <c r="X740" s="309"/>
      <c r="Y740" s="309"/>
      <c r="Z740" s="309"/>
      <c r="AA740" s="309"/>
      <c r="AB740" s="309"/>
      <c r="AC740" s="309"/>
      <c r="AD740" s="309"/>
      <c r="AE740" s="73"/>
      <c r="AF740" s="77"/>
      <c r="AG740"/>
      <c r="AH740" t="s">
        <v>5621</v>
      </c>
      <c r="AI740" t="s">
        <v>5622</v>
      </c>
      <c r="AJ740" t="s">
        <v>5623</v>
      </c>
      <c r="AK740" s="5" t="s">
        <v>5624</v>
      </c>
    </row>
    <row r="741" spans="1:41" s="94" customFormat="1" ht="15" customHeight="1">
      <c r="A741" s="112"/>
      <c r="B741" s="277"/>
      <c r="C741" s="277"/>
      <c r="D741" s="277"/>
      <c r="E741" s="277"/>
      <c r="F741" s="277"/>
      <c r="G741" s="277"/>
      <c r="H741" s="277"/>
      <c r="I741" s="277"/>
      <c r="J741" s="277"/>
      <c r="K741" s="277"/>
      <c r="L741" s="277"/>
      <c r="M741" s="277"/>
      <c r="N741" s="277"/>
      <c r="O741" s="277"/>
      <c r="P741" s="277"/>
      <c r="Q741" s="277"/>
      <c r="R741" s="277"/>
      <c r="S741" s="277"/>
      <c r="T741" s="277"/>
      <c r="U741" s="277"/>
      <c r="V741" s="277"/>
      <c r="W741" s="277"/>
      <c r="X741" s="277"/>
      <c r="Y741" s="277"/>
      <c r="Z741" s="277"/>
      <c r="AA741" s="277"/>
      <c r="AB741" s="277"/>
      <c r="AC741" s="277"/>
      <c r="AD741" s="277"/>
      <c r="AE741" s="73"/>
      <c r="AF741" s="77"/>
      <c r="AG741"/>
      <c r="AH741">
        <v>16</v>
      </c>
      <c r="AI741"/>
      <c r="AJ741">
        <f>COUNTBLANK(C732:T732)</f>
        <v>16</v>
      </c>
      <c r="AK741" s="5">
        <f>IF(OR(AJ741=AH741,AJ741=AI741),0,1)</f>
        <v>0</v>
      </c>
    </row>
    <row r="742" spans="1:41" s="73" customFormat="1" ht="24" customHeight="1">
      <c r="A742" s="71" t="s">
        <v>609</v>
      </c>
      <c r="B742" s="318" t="s">
        <v>722</v>
      </c>
      <c r="C742" s="318"/>
      <c r="D742" s="318"/>
      <c r="E742" s="318"/>
      <c r="F742" s="318"/>
      <c r="G742" s="318"/>
      <c r="H742" s="318"/>
      <c r="I742" s="318"/>
      <c r="J742" s="318"/>
      <c r="K742" s="318"/>
      <c r="L742" s="318"/>
      <c r="M742" s="318"/>
      <c r="N742" s="318"/>
      <c r="O742" s="318"/>
      <c r="P742" s="318"/>
      <c r="Q742" s="318"/>
      <c r="R742" s="318"/>
      <c r="S742" s="318"/>
      <c r="T742" s="318"/>
      <c r="U742" s="318"/>
      <c r="V742" s="318"/>
      <c r="W742" s="318"/>
      <c r="X742" s="318"/>
      <c r="Y742" s="318"/>
      <c r="Z742" s="318"/>
      <c r="AA742" s="318"/>
      <c r="AB742" s="318"/>
      <c r="AC742" s="318"/>
      <c r="AD742" s="318"/>
      <c r="AF742" s="74"/>
    </row>
    <row r="743" spans="1:41" s="73" customFormat="1" ht="24" customHeight="1">
      <c r="A743" s="95"/>
      <c r="C743" s="294" t="s">
        <v>681</v>
      </c>
      <c r="D743" s="294"/>
      <c r="E743" s="294"/>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F743" s="74"/>
    </row>
    <row r="744" spans="1:41" s="66" customFormat="1" ht="24" customHeight="1">
      <c r="A744" s="71"/>
      <c r="B744" s="96"/>
      <c r="C744" s="326" t="s">
        <v>723</v>
      </c>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F744" s="97"/>
    </row>
    <row r="745" spans="1:41" s="73" customFormat="1" ht="15" customHeight="1">
      <c r="A745" s="75"/>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F745" s="74"/>
    </row>
    <row r="746" spans="1:41" s="66" customFormat="1" ht="15" customHeight="1">
      <c r="A746" s="71"/>
      <c r="B746" s="96"/>
      <c r="C746" s="64"/>
      <c r="D746" s="64"/>
      <c r="E746" s="64"/>
      <c r="F746" s="64"/>
      <c r="G746" s="64"/>
      <c r="H746" s="64"/>
      <c r="I746" s="64"/>
      <c r="J746" s="64"/>
      <c r="K746" s="64"/>
      <c r="L746" s="64"/>
      <c r="M746" s="64"/>
      <c r="N746" s="64"/>
      <c r="O746" s="64"/>
      <c r="P746" s="64"/>
      <c r="Q746" s="64"/>
      <c r="R746" s="64"/>
      <c r="S746" s="64"/>
      <c r="T746" s="64"/>
      <c r="U746" s="64"/>
      <c r="V746" s="64"/>
      <c r="W746" s="64"/>
      <c r="X746" s="64"/>
      <c r="Y746" s="98"/>
      <c r="Z746" s="98"/>
      <c r="AA746" s="332" t="s">
        <v>545</v>
      </c>
      <c r="AB746" s="332"/>
      <c r="AC746" s="332"/>
      <c r="AD746" s="332"/>
      <c r="AF746" s="97"/>
    </row>
    <row r="747" spans="1:41" s="73" customFormat="1" ht="15" customHeight="1" thickBot="1">
      <c r="A747" s="75"/>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F747" s="74"/>
      <c r="AJ747"/>
      <c r="AK747" s="406" t="s">
        <v>5625</v>
      </c>
      <c r="AL747" s="406"/>
      <c r="AM747" s="406"/>
      <c r="AN747" s="406"/>
      <c r="AO747" s="406"/>
    </row>
    <row r="748" spans="1:41" s="73" customFormat="1" ht="15" customHeight="1" thickBot="1">
      <c r="A748" s="95"/>
      <c r="C748" s="392"/>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c r="AA748" s="393"/>
      <c r="AB748" s="393"/>
      <c r="AC748" s="393"/>
      <c r="AD748" s="394"/>
      <c r="AF748" s="74"/>
      <c r="AJ748"/>
      <c r="AK748" t="b">
        <f>NOT(EXACT(C748,UPPER(C748)))</f>
        <v>0</v>
      </c>
      <c r="AL748" t="str">
        <f>SUBSTITUTE( SUBSTITUTE( SUBSTITUTE( SUBSTITUTE( SUBSTITUTE( SUBSTITUTE( SUBSTITUTE( SUBSTITUTE( SUBSTITUTE( SUBSTITUTE(C748, "á", "a"), "é", "e"), "í", "i"), "ó", "o"), "ú", "u"), "Á", "A"), "É", "E"), "Í", "I"), "Ó", "O"), "Ú", "U")</f>
        <v/>
      </c>
      <c r="AM748" t="b">
        <f>NOT(EXACT(C748,AL748))</f>
        <v>0</v>
      </c>
      <c r="AN748" t="str">
        <f>SUBSTITUTE((SUBSTITUTE(SUBSTITUTE(SUBSTITUTE(C748,".",""),",",""),"(","")),")","")</f>
        <v/>
      </c>
      <c r="AO748" t="b">
        <f>NOT(EXACT(C748,AN748))</f>
        <v>0</v>
      </c>
    </row>
    <row r="749" spans="1:41" s="73" customFormat="1" ht="15" customHeight="1">
      <c r="A749" s="99"/>
      <c r="B749" s="89"/>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89"/>
      <c r="AF749" s="74"/>
      <c r="AJ749" s="100">
        <f>SUM(AK749:AO749)</f>
        <v>0</v>
      </c>
      <c r="AK749" s="101">
        <f>COUNTIF(AK748,"VERDADERO")</f>
        <v>0</v>
      </c>
      <c r="AL749"/>
      <c r="AM749" s="101">
        <f>COUNTIF(AM748,"VERDADERO")</f>
        <v>0</v>
      </c>
      <c r="AN749"/>
      <c r="AO749" s="101">
        <f>COUNTIF(AO748,"VERDADERO")</f>
        <v>0</v>
      </c>
    </row>
    <row r="750" spans="1:41" s="73" customFormat="1" ht="24" customHeight="1">
      <c r="A750" s="95"/>
      <c r="C750" s="296" t="s">
        <v>117</v>
      </c>
      <c r="D750" s="296"/>
      <c r="E750" s="296"/>
      <c r="F750" s="296"/>
      <c r="G750" s="296"/>
      <c r="H750" s="296"/>
      <c r="I750" s="296"/>
      <c r="J750" s="296"/>
      <c r="K750" s="296"/>
      <c r="L750" s="296"/>
      <c r="M750" s="296"/>
      <c r="N750" s="296"/>
      <c r="O750" s="296"/>
      <c r="P750" s="296"/>
      <c r="Q750" s="296"/>
      <c r="R750" s="296"/>
      <c r="S750" s="296"/>
      <c r="T750" s="296"/>
      <c r="U750" s="296"/>
      <c r="V750" s="296"/>
      <c r="W750" s="296"/>
      <c r="X750" s="296"/>
      <c r="Y750" s="296"/>
      <c r="Z750" s="296"/>
      <c r="AA750" s="296"/>
      <c r="AB750" s="296"/>
      <c r="AC750" s="296"/>
      <c r="AD750" s="296"/>
      <c r="AF750" s="74"/>
    </row>
    <row r="751" spans="1:41" s="73" customFormat="1" ht="60" customHeight="1">
      <c r="A751" s="95"/>
      <c r="C751" s="333"/>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5"/>
      <c r="AF751" s="74"/>
    </row>
    <row r="752" spans="1:41" s="73" customFormat="1" ht="15" customHeight="1">
      <c r="A752" s="95"/>
      <c r="B752" s="309"/>
      <c r="C752" s="309"/>
      <c r="D752" s="309"/>
      <c r="E752" s="309"/>
      <c r="F752" s="309"/>
      <c r="G752" s="309"/>
      <c r="H752" s="309"/>
      <c r="I752" s="309"/>
      <c r="J752" s="309"/>
      <c r="K752" s="309"/>
      <c r="L752" s="309"/>
      <c r="M752" s="309"/>
      <c r="N752" s="309"/>
      <c r="O752" s="309"/>
      <c r="P752" s="309"/>
      <c r="Q752" s="309"/>
      <c r="R752" s="309"/>
      <c r="S752" s="309"/>
      <c r="T752" s="309"/>
      <c r="U752" s="309"/>
      <c r="V752" s="309"/>
      <c r="W752" s="309"/>
      <c r="X752" s="309"/>
      <c r="Y752" s="309"/>
      <c r="Z752" s="309"/>
      <c r="AA752" s="309"/>
      <c r="AB752" s="309"/>
      <c r="AC752" s="309"/>
      <c r="AD752" s="309"/>
      <c r="AF752" s="77"/>
      <c r="AG752"/>
      <c r="AH752"/>
      <c r="AI752"/>
      <c r="AJ752"/>
      <c r="AK752" s="5"/>
    </row>
    <row r="753" spans="1:37" s="73" customFormat="1" ht="15" customHeight="1">
      <c r="A753" s="95"/>
      <c r="B753" s="309" t="str">
        <f>IF(AJ749=0,"","Error: el nombre debe registrarse en mayúsculas, sin comillas ni signos de acentuación, puntuación, paréntesis y abreviaturas.")</f>
        <v/>
      </c>
      <c r="C753" s="309"/>
      <c r="D753" s="309"/>
      <c r="E753" s="309"/>
      <c r="F753" s="309"/>
      <c r="G753" s="309"/>
      <c r="H753" s="309"/>
      <c r="I753" s="309"/>
      <c r="J753" s="309"/>
      <c r="K753" s="309"/>
      <c r="L753" s="309"/>
      <c r="M753" s="309"/>
      <c r="N753" s="309"/>
      <c r="O753" s="309"/>
      <c r="P753" s="309"/>
      <c r="Q753" s="309"/>
      <c r="R753" s="309"/>
      <c r="S753" s="309"/>
      <c r="T753" s="309"/>
      <c r="U753" s="309"/>
      <c r="V753" s="309"/>
      <c r="W753" s="309"/>
      <c r="X753" s="309"/>
      <c r="Y753" s="309"/>
      <c r="Z753" s="309"/>
      <c r="AA753" s="309"/>
      <c r="AB753" s="309"/>
      <c r="AC753" s="309"/>
      <c r="AD753" s="309"/>
      <c r="AF753" s="77"/>
      <c r="AG753"/>
      <c r="AH753"/>
      <c r="AI753"/>
      <c r="AJ753"/>
      <c r="AK753" s="5"/>
    </row>
    <row r="754" spans="1:37" s="73" customFormat="1" ht="15" customHeight="1">
      <c r="A754" s="95"/>
      <c r="B754" s="309"/>
      <c r="C754" s="309"/>
      <c r="D754" s="309"/>
      <c r="E754" s="309"/>
      <c r="F754" s="309"/>
      <c r="G754" s="309"/>
      <c r="H754" s="309"/>
      <c r="I754" s="309"/>
      <c r="J754" s="309"/>
      <c r="K754" s="309"/>
      <c r="L754" s="309"/>
      <c r="M754" s="309"/>
      <c r="N754" s="309"/>
      <c r="O754" s="309"/>
      <c r="P754" s="309"/>
      <c r="Q754" s="309"/>
      <c r="R754" s="309"/>
      <c r="S754" s="309"/>
      <c r="T754" s="309"/>
      <c r="U754" s="309"/>
      <c r="V754" s="309"/>
      <c r="W754" s="309"/>
      <c r="X754" s="309"/>
      <c r="Y754" s="309"/>
      <c r="Z754" s="309"/>
      <c r="AA754" s="309"/>
      <c r="AB754" s="309"/>
      <c r="AC754" s="309"/>
      <c r="AD754" s="309"/>
      <c r="AF754" s="77"/>
      <c r="AG754"/>
      <c r="AH754"/>
      <c r="AI754"/>
      <c r="AJ754"/>
      <c r="AK754" s="5"/>
    </row>
    <row r="755" spans="1:37" s="73" customFormat="1" ht="15" customHeight="1">
      <c r="A755" s="95"/>
      <c r="B755" s="309"/>
      <c r="C755" s="309"/>
      <c r="D755" s="309"/>
      <c r="E755" s="309"/>
      <c r="F755" s="309"/>
      <c r="G755" s="309"/>
      <c r="H755" s="309"/>
      <c r="I755" s="309"/>
      <c r="J755" s="309"/>
      <c r="K755" s="309"/>
      <c r="L755" s="309"/>
      <c r="M755" s="309"/>
      <c r="N755" s="309"/>
      <c r="O755" s="309"/>
      <c r="P755" s="309"/>
      <c r="Q755" s="309"/>
      <c r="R755" s="309"/>
      <c r="S755" s="309"/>
      <c r="T755" s="309"/>
      <c r="U755" s="309"/>
      <c r="V755" s="309"/>
      <c r="W755" s="309"/>
      <c r="X755" s="309"/>
      <c r="Y755" s="309"/>
      <c r="Z755" s="309"/>
      <c r="AA755" s="309"/>
      <c r="AB755" s="309"/>
      <c r="AC755" s="309"/>
      <c r="AD755" s="309"/>
      <c r="AF755" s="77"/>
      <c r="AG755"/>
      <c r="AH755"/>
      <c r="AI755"/>
      <c r="AJ755"/>
      <c r="AK755" s="5"/>
    </row>
    <row r="756" spans="1:37" s="73" customFormat="1" ht="15" customHeight="1">
      <c r="A756" s="95"/>
      <c r="B756" s="309" t="str">
        <f>IF(OR(AND(AG740&gt;0,G740=""),AND(AG740=0,G740&lt;&gt;"")),"Error: especificar la otra institución en caso de seleccionar ''5''","")</f>
        <v/>
      </c>
      <c r="C756" s="309"/>
      <c r="D756" s="309"/>
      <c r="E756" s="309"/>
      <c r="F756" s="309"/>
      <c r="G756" s="309"/>
      <c r="H756" s="309"/>
      <c r="I756" s="309"/>
      <c r="J756" s="309"/>
      <c r="K756" s="309"/>
      <c r="L756" s="309"/>
      <c r="M756" s="309"/>
      <c r="N756" s="309"/>
      <c r="O756" s="309"/>
      <c r="P756" s="309"/>
      <c r="Q756" s="309"/>
      <c r="R756" s="309"/>
      <c r="S756" s="309"/>
      <c r="T756" s="309"/>
      <c r="U756" s="309"/>
      <c r="V756" s="309"/>
      <c r="W756" s="309"/>
      <c r="X756" s="309"/>
      <c r="Y756" s="309"/>
      <c r="Z756" s="309"/>
      <c r="AA756" s="309"/>
      <c r="AB756" s="309"/>
      <c r="AC756" s="309"/>
      <c r="AD756" s="309"/>
      <c r="AF756" s="77"/>
      <c r="AG756"/>
      <c r="AH756" t="s">
        <v>5621</v>
      </c>
      <c r="AI756" t="s">
        <v>5622</v>
      </c>
      <c r="AJ756" t="s">
        <v>5623</v>
      </c>
      <c r="AK756" s="5" t="s">
        <v>5624</v>
      </c>
    </row>
    <row r="757" spans="1:37" ht="15" customHeight="1">
      <c r="A757" s="112"/>
      <c r="B757" s="277"/>
      <c r="C757" s="277"/>
      <c r="D757" s="277"/>
      <c r="E757" s="277"/>
      <c r="F757" s="277"/>
      <c r="G757" s="277"/>
      <c r="H757" s="277"/>
      <c r="I757" s="277"/>
      <c r="J757" s="277"/>
      <c r="K757" s="277"/>
      <c r="L757" s="277"/>
      <c r="M757" s="277"/>
      <c r="N757" s="277"/>
      <c r="O757" s="277"/>
      <c r="P757" s="277"/>
      <c r="Q757" s="277"/>
      <c r="R757" s="277"/>
      <c r="S757" s="277"/>
      <c r="T757" s="277"/>
      <c r="U757" s="277"/>
      <c r="V757" s="277"/>
      <c r="W757" s="277"/>
      <c r="X757" s="277"/>
      <c r="Y757" s="277"/>
      <c r="Z757" s="277"/>
      <c r="AA757" s="277"/>
      <c r="AB757" s="277"/>
      <c r="AC757" s="277"/>
      <c r="AD757" s="277"/>
      <c r="AE757" s="73"/>
      <c r="AF757" s="77"/>
      <c r="AG757"/>
      <c r="AH757">
        <v>16</v>
      </c>
      <c r="AI757"/>
      <c r="AJ757">
        <f>COUNTBLANK(C748:T748)</f>
        <v>18</v>
      </c>
      <c r="AK757" s="5">
        <f>IF(OR(AJ757=AH757,AJ757=AI757),0,1)</f>
        <v>1</v>
      </c>
    </row>
    <row r="758" spans="1:37" s="73" customFormat="1" ht="24" customHeight="1">
      <c r="A758" s="71" t="s">
        <v>612</v>
      </c>
      <c r="B758" s="331" t="s">
        <v>695</v>
      </c>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c r="AA758" s="331"/>
      <c r="AB758" s="331"/>
      <c r="AC758" s="331"/>
      <c r="AD758" s="331"/>
      <c r="AF758" s="74"/>
    </row>
    <row r="759" spans="1:37" s="73" customFormat="1" ht="24" customHeight="1">
      <c r="A759" s="95"/>
      <c r="B759" s="78"/>
      <c r="C759" s="326" t="s">
        <v>696</v>
      </c>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F759" s="74"/>
    </row>
    <row r="760" spans="1:37" s="73" customFormat="1">
      <c r="A760" s="112"/>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F760" s="74"/>
    </row>
    <row r="761" spans="1:37" s="73" customFormat="1" ht="36" customHeight="1">
      <c r="A761" s="112"/>
      <c r="B761" s="66"/>
      <c r="C761" s="252" t="s">
        <v>372</v>
      </c>
      <c r="D761" s="252"/>
      <c r="E761" s="252"/>
      <c r="F761" s="252"/>
      <c r="G761" s="252"/>
      <c r="H761" s="252"/>
      <c r="I761" s="252"/>
      <c r="J761" s="252"/>
      <c r="K761" s="252"/>
      <c r="L761" s="252"/>
      <c r="M761" s="252" t="s">
        <v>697</v>
      </c>
      <c r="N761" s="252"/>
      <c r="O761" s="252"/>
      <c r="P761" s="252"/>
      <c r="Q761" s="252"/>
      <c r="R761" s="252"/>
      <c r="S761" s="252"/>
      <c r="T761" s="252"/>
      <c r="U761" s="252"/>
      <c r="V761" s="252"/>
      <c r="W761" s="252"/>
      <c r="X761" s="252"/>
      <c r="Y761" s="252"/>
      <c r="Z761" s="252"/>
      <c r="AA761" s="252"/>
      <c r="AB761" s="252"/>
      <c r="AC761" s="252"/>
      <c r="AD761" s="252"/>
      <c r="AF761" s="74"/>
    </row>
    <row r="762" spans="1:37" s="73" customFormat="1" ht="15" customHeight="1">
      <c r="A762" s="112"/>
      <c r="B762" s="66"/>
      <c r="C762" s="252"/>
      <c r="D762" s="252"/>
      <c r="E762" s="252"/>
      <c r="F762" s="252"/>
      <c r="G762" s="252"/>
      <c r="H762" s="252"/>
      <c r="I762" s="252"/>
      <c r="J762" s="252"/>
      <c r="K762" s="252"/>
      <c r="L762" s="252"/>
      <c r="M762" s="252" t="s">
        <v>112</v>
      </c>
      <c r="N762" s="252"/>
      <c r="O762" s="252"/>
      <c r="P762" s="252"/>
      <c r="Q762" s="252"/>
      <c r="R762" s="252"/>
      <c r="S762" s="256" t="s">
        <v>113</v>
      </c>
      <c r="T762" s="256"/>
      <c r="U762" s="256"/>
      <c r="V762" s="256"/>
      <c r="W762" s="256"/>
      <c r="X762" s="256"/>
      <c r="Y762" s="253" t="s">
        <v>114</v>
      </c>
      <c r="Z762" s="254"/>
      <c r="AA762" s="254"/>
      <c r="AB762" s="254"/>
      <c r="AC762" s="254"/>
      <c r="AD762" s="255"/>
      <c r="AF762" s="74"/>
      <c r="AG762" t="s">
        <v>5626</v>
      </c>
      <c r="AH762" t="s">
        <v>5627</v>
      </c>
      <c r="AI762" t="s">
        <v>5628</v>
      </c>
      <c r="AJ762" t="s">
        <v>5629</v>
      </c>
    </row>
    <row r="763" spans="1:37" s="73" customFormat="1" ht="15" customHeight="1">
      <c r="A763" s="112"/>
      <c r="B763" s="66"/>
      <c r="C763" s="102" t="s">
        <v>66</v>
      </c>
      <c r="D763" s="336" t="s">
        <v>373</v>
      </c>
      <c r="E763" s="337"/>
      <c r="F763" s="337"/>
      <c r="G763" s="337"/>
      <c r="H763" s="337"/>
      <c r="I763" s="337"/>
      <c r="J763" s="337"/>
      <c r="K763" s="337"/>
      <c r="L763" s="338"/>
      <c r="M763" s="310"/>
      <c r="N763" s="310"/>
      <c r="O763" s="310"/>
      <c r="P763" s="310"/>
      <c r="Q763" s="310"/>
      <c r="R763" s="310"/>
      <c r="S763" s="310"/>
      <c r="T763" s="310"/>
      <c r="U763" s="310"/>
      <c r="V763" s="310"/>
      <c r="W763" s="310"/>
      <c r="X763" s="310"/>
      <c r="Y763" s="315"/>
      <c r="Z763" s="246"/>
      <c r="AA763" s="246"/>
      <c r="AB763" s="246"/>
      <c r="AC763" s="246"/>
      <c r="AD763" s="316"/>
      <c r="AF763" s="74"/>
      <c r="AG763">
        <f>M763</f>
        <v>0</v>
      </c>
      <c r="AH763">
        <f>COUNTIF(S763:AD763,"NS")</f>
        <v>0</v>
      </c>
      <c r="AI763" s="103">
        <f>SUM(S763:AD763)</f>
        <v>0</v>
      </c>
      <c r="AJ763" s="104">
        <f>IF(AJ782=AH782, 0,  IF(OR(AND(AG763=0, AH763&gt;0),AND(AG763="NS", AI763&gt;0), AND(AG763="NS", AH763=0, AI763=0)), 1, IF(OR(AND(AG763&gt;0, AH763=2), AND(AG763="NS", AH763=2), AND(AG763="NS", AI763=0, AH763&gt;0), AG763=AI763), 0, 1)))</f>
        <v>0</v>
      </c>
    </row>
    <row r="764" spans="1:37" s="73" customFormat="1" ht="15" customHeight="1">
      <c r="A764" s="112"/>
      <c r="B764" s="66"/>
      <c r="C764" s="105" t="s">
        <v>67</v>
      </c>
      <c r="D764" s="336" t="s">
        <v>374</v>
      </c>
      <c r="E764" s="337"/>
      <c r="F764" s="337"/>
      <c r="G764" s="337"/>
      <c r="H764" s="337"/>
      <c r="I764" s="337"/>
      <c r="J764" s="337"/>
      <c r="K764" s="337"/>
      <c r="L764" s="338"/>
      <c r="M764" s="310"/>
      <c r="N764" s="310"/>
      <c r="O764" s="310"/>
      <c r="P764" s="310"/>
      <c r="Q764" s="310"/>
      <c r="R764" s="310"/>
      <c r="S764" s="310"/>
      <c r="T764" s="310"/>
      <c r="U764" s="310"/>
      <c r="V764" s="310"/>
      <c r="W764" s="310"/>
      <c r="X764" s="310"/>
      <c r="Y764" s="315"/>
      <c r="Z764" s="246"/>
      <c r="AA764" s="246"/>
      <c r="AB764" s="246"/>
      <c r="AC764" s="246"/>
      <c r="AD764" s="316"/>
      <c r="AF764" s="74"/>
      <c r="AG764">
        <f t="shared" ref="AG764:AG772" si="80">M764</f>
        <v>0</v>
      </c>
      <c r="AH764">
        <f t="shared" ref="AH764:AH772" si="81">COUNTIF(S764:AD764,"NS")</f>
        <v>0</v>
      </c>
      <c r="AI764" s="103">
        <f t="shared" ref="AI764:AI772" si="82">SUM(S764:AD764)</f>
        <v>0</v>
      </c>
      <c r="AJ764" s="104">
        <f>IF(AJ782=AH782, 0,  IF(OR(AND(AG764=0, AH764&gt;0),AND(AG764="NS", AI764&gt;0), AND(AG764="NS", AH764=0, AI764=0)), 1, IF(OR(AND(AG764&gt;0, AH764=2), AND(AG764="NS", AH764=2), AND(AG764="NS", AI764=0, AH764&gt;0), AG764=AI764), 0, 1)))</f>
        <v>0</v>
      </c>
    </row>
    <row r="765" spans="1:37" s="73" customFormat="1" ht="15" customHeight="1">
      <c r="A765" s="112"/>
      <c r="B765" s="66"/>
      <c r="C765" s="105" t="s">
        <v>68</v>
      </c>
      <c r="D765" s="336" t="s">
        <v>375</v>
      </c>
      <c r="E765" s="337"/>
      <c r="F765" s="337"/>
      <c r="G765" s="337"/>
      <c r="H765" s="337"/>
      <c r="I765" s="337"/>
      <c r="J765" s="337"/>
      <c r="K765" s="337"/>
      <c r="L765" s="338"/>
      <c r="M765" s="310"/>
      <c r="N765" s="310"/>
      <c r="O765" s="310"/>
      <c r="P765" s="310"/>
      <c r="Q765" s="310"/>
      <c r="R765" s="310"/>
      <c r="S765" s="310"/>
      <c r="T765" s="310"/>
      <c r="U765" s="310"/>
      <c r="V765" s="310"/>
      <c r="W765" s="310"/>
      <c r="X765" s="310"/>
      <c r="Y765" s="315"/>
      <c r="Z765" s="246"/>
      <c r="AA765" s="246"/>
      <c r="AB765" s="246"/>
      <c r="AC765" s="246"/>
      <c r="AD765" s="316"/>
      <c r="AF765" s="74"/>
      <c r="AG765">
        <f t="shared" si="80"/>
        <v>0</v>
      </c>
      <c r="AH765">
        <f t="shared" si="81"/>
        <v>0</v>
      </c>
      <c r="AI765" s="103">
        <f t="shared" si="82"/>
        <v>0</v>
      </c>
      <c r="AJ765" s="104">
        <f>IF(AJ782=AH782, 0,  IF(OR(AND(AG765=0, AH765&gt;0),AND(AG765="NS", AI765&gt;0), AND(AG765="NS", AH765=0, AI765=0)), 1, IF(OR(AND(AG765&gt;0, AH765=2), AND(AG765="NS", AH765=2), AND(AG765="NS", AI765=0, AH765&gt;0), AG765=AI765), 0, 1)))</f>
        <v>0</v>
      </c>
    </row>
    <row r="766" spans="1:37" s="73" customFormat="1" ht="15" customHeight="1">
      <c r="A766" s="112"/>
      <c r="B766" s="66"/>
      <c r="C766" s="105" t="s">
        <v>69</v>
      </c>
      <c r="D766" s="336" t="s">
        <v>376</v>
      </c>
      <c r="E766" s="337"/>
      <c r="F766" s="337"/>
      <c r="G766" s="337"/>
      <c r="H766" s="337"/>
      <c r="I766" s="337"/>
      <c r="J766" s="337"/>
      <c r="K766" s="337"/>
      <c r="L766" s="338"/>
      <c r="M766" s="310"/>
      <c r="N766" s="310"/>
      <c r="O766" s="310"/>
      <c r="P766" s="310"/>
      <c r="Q766" s="310"/>
      <c r="R766" s="310"/>
      <c r="S766" s="310"/>
      <c r="T766" s="310"/>
      <c r="U766" s="310"/>
      <c r="V766" s="310"/>
      <c r="W766" s="310"/>
      <c r="X766" s="310"/>
      <c r="Y766" s="315"/>
      <c r="Z766" s="246"/>
      <c r="AA766" s="246"/>
      <c r="AB766" s="246"/>
      <c r="AC766" s="246"/>
      <c r="AD766" s="316"/>
      <c r="AF766" s="74"/>
      <c r="AG766">
        <f t="shared" si="80"/>
        <v>0</v>
      </c>
      <c r="AH766">
        <f t="shared" si="81"/>
        <v>0</v>
      </c>
      <c r="AI766" s="103">
        <f t="shared" si="82"/>
        <v>0</v>
      </c>
      <c r="AJ766" s="104">
        <f>IF(AJ782=AH782, 0,  IF(OR(AND(AG766=0, AH766&gt;0),AND(AG766="NS", AI766&gt;0), AND(AG766="NS", AH766=0, AI766=0)), 1, IF(OR(AND(AG766&gt;0, AH766=2), AND(AG766="NS", AH766=2), AND(AG766="NS", AI766=0, AH766&gt;0), AG766=AI766), 0, 1)))</f>
        <v>0</v>
      </c>
    </row>
    <row r="767" spans="1:37" s="73" customFormat="1" ht="15" customHeight="1">
      <c r="A767" s="112"/>
      <c r="B767" s="66"/>
      <c r="C767" s="105" t="s">
        <v>70</v>
      </c>
      <c r="D767" s="336" t="s">
        <v>377</v>
      </c>
      <c r="E767" s="337"/>
      <c r="F767" s="337"/>
      <c r="G767" s="337"/>
      <c r="H767" s="337"/>
      <c r="I767" s="337"/>
      <c r="J767" s="337"/>
      <c r="K767" s="337"/>
      <c r="L767" s="338"/>
      <c r="M767" s="310"/>
      <c r="N767" s="310"/>
      <c r="O767" s="310"/>
      <c r="P767" s="310"/>
      <c r="Q767" s="310"/>
      <c r="R767" s="310"/>
      <c r="S767" s="310"/>
      <c r="T767" s="310"/>
      <c r="U767" s="310"/>
      <c r="V767" s="310"/>
      <c r="W767" s="310"/>
      <c r="X767" s="310"/>
      <c r="Y767" s="315"/>
      <c r="Z767" s="246"/>
      <c r="AA767" s="246"/>
      <c r="AB767" s="246"/>
      <c r="AC767" s="246"/>
      <c r="AD767" s="316"/>
      <c r="AF767" s="74"/>
      <c r="AG767">
        <f t="shared" si="80"/>
        <v>0</v>
      </c>
      <c r="AH767">
        <f t="shared" si="81"/>
        <v>0</v>
      </c>
      <c r="AI767" s="103">
        <f t="shared" si="82"/>
        <v>0</v>
      </c>
      <c r="AJ767" s="104">
        <f>IF(AJ782=AH782, 0,  IF(OR(AND(AG767=0, AH767&gt;0),AND(AG767="NS", AI767&gt;0), AND(AG767="NS", AH767=0, AI767=0)), 1, IF(OR(AND(AG767&gt;0, AH767=2), AND(AG767="NS", AH767=2), AND(AG767="NS", AI767=0, AH767&gt;0), AG767=AI767), 0, 1)))</f>
        <v>0</v>
      </c>
    </row>
    <row r="768" spans="1:37" s="73" customFormat="1" ht="15" customHeight="1">
      <c r="A768" s="112"/>
      <c r="B768" s="66"/>
      <c r="C768" s="105" t="s">
        <v>71</v>
      </c>
      <c r="D768" s="336" t="s">
        <v>378</v>
      </c>
      <c r="E768" s="337"/>
      <c r="F768" s="337"/>
      <c r="G768" s="337"/>
      <c r="H768" s="337"/>
      <c r="I768" s="337"/>
      <c r="J768" s="337"/>
      <c r="K768" s="337"/>
      <c r="L768" s="338"/>
      <c r="M768" s="310"/>
      <c r="N768" s="310"/>
      <c r="O768" s="310"/>
      <c r="P768" s="310"/>
      <c r="Q768" s="310"/>
      <c r="R768" s="310"/>
      <c r="S768" s="310"/>
      <c r="T768" s="310"/>
      <c r="U768" s="310"/>
      <c r="V768" s="310"/>
      <c r="W768" s="310"/>
      <c r="X768" s="310"/>
      <c r="Y768" s="315"/>
      <c r="Z768" s="246"/>
      <c r="AA768" s="246"/>
      <c r="AB768" s="246"/>
      <c r="AC768" s="246"/>
      <c r="AD768" s="316"/>
      <c r="AF768" s="74"/>
      <c r="AG768">
        <f t="shared" si="80"/>
        <v>0</v>
      </c>
      <c r="AH768">
        <f t="shared" si="81"/>
        <v>0</v>
      </c>
      <c r="AI768" s="103">
        <f t="shared" si="82"/>
        <v>0</v>
      </c>
      <c r="AJ768" s="104">
        <f>IF(AJ782=AH782, 0,  IF(OR(AND(AG768=0, AH768&gt;0),AND(AG768="NS", AI768&gt;0), AND(AG768="NS", AH768=0, AI768=0)), 1, IF(OR(AND(AG768&gt;0, AH768=2), AND(AG768="NS", AH768=2), AND(AG768="NS", AI768=0, AH768&gt;0), AG768=AI768), 0, 1)))</f>
        <v>0</v>
      </c>
    </row>
    <row r="769" spans="1:37" s="73" customFormat="1" ht="15" customHeight="1">
      <c r="A769" s="112"/>
      <c r="B769" s="66"/>
      <c r="C769" s="105" t="s">
        <v>72</v>
      </c>
      <c r="D769" s="336" t="s">
        <v>379</v>
      </c>
      <c r="E769" s="337"/>
      <c r="F769" s="337"/>
      <c r="G769" s="337"/>
      <c r="H769" s="337"/>
      <c r="I769" s="337"/>
      <c r="J769" s="337"/>
      <c r="K769" s="337"/>
      <c r="L769" s="338"/>
      <c r="M769" s="310"/>
      <c r="N769" s="310"/>
      <c r="O769" s="310"/>
      <c r="P769" s="310"/>
      <c r="Q769" s="310"/>
      <c r="R769" s="310"/>
      <c r="S769" s="310"/>
      <c r="T769" s="310"/>
      <c r="U769" s="310"/>
      <c r="V769" s="310"/>
      <c r="W769" s="310"/>
      <c r="X769" s="310"/>
      <c r="Y769" s="315"/>
      <c r="Z769" s="246"/>
      <c r="AA769" s="246"/>
      <c r="AB769" s="246"/>
      <c r="AC769" s="246"/>
      <c r="AD769" s="316"/>
      <c r="AF769" s="74"/>
      <c r="AG769">
        <f t="shared" si="80"/>
        <v>0</v>
      </c>
      <c r="AH769">
        <f t="shared" si="81"/>
        <v>0</v>
      </c>
      <c r="AI769" s="103">
        <f t="shared" si="82"/>
        <v>0</v>
      </c>
      <c r="AJ769" s="104">
        <f>IF(AJ782=AH782, 0,  IF(OR(AND(AG769=0, AH769&gt;0),AND(AG769="NS", AI769&gt;0), AND(AG769="NS", AH769=0, AI769=0)), 1, IF(OR(AND(AG769&gt;0, AH769=2), AND(AG769="NS", AH769=2), AND(AG769="NS", AI769=0, AH769&gt;0), AG769=AI769), 0, 1)))</f>
        <v>0</v>
      </c>
    </row>
    <row r="770" spans="1:37" s="73" customFormat="1" ht="15" customHeight="1">
      <c r="A770" s="112"/>
      <c r="B770" s="66"/>
      <c r="C770" s="105" t="s">
        <v>73</v>
      </c>
      <c r="D770" s="336" t="s">
        <v>380</v>
      </c>
      <c r="E770" s="337"/>
      <c r="F770" s="337"/>
      <c r="G770" s="337"/>
      <c r="H770" s="337"/>
      <c r="I770" s="337"/>
      <c r="J770" s="337"/>
      <c r="K770" s="337"/>
      <c r="L770" s="338"/>
      <c r="M770" s="310"/>
      <c r="N770" s="310"/>
      <c r="O770" s="310"/>
      <c r="P770" s="310"/>
      <c r="Q770" s="310"/>
      <c r="R770" s="310"/>
      <c r="S770" s="310"/>
      <c r="T770" s="310"/>
      <c r="U770" s="310"/>
      <c r="V770" s="310"/>
      <c r="W770" s="310"/>
      <c r="X770" s="310"/>
      <c r="Y770" s="315"/>
      <c r="Z770" s="246"/>
      <c r="AA770" s="246"/>
      <c r="AB770" s="246"/>
      <c r="AC770" s="246"/>
      <c r="AD770" s="316"/>
      <c r="AF770" s="74"/>
      <c r="AG770">
        <f t="shared" si="80"/>
        <v>0</v>
      </c>
      <c r="AH770">
        <f t="shared" si="81"/>
        <v>0</v>
      </c>
      <c r="AI770" s="103">
        <f t="shared" si="82"/>
        <v>0</v>
      </c>
      <c r="AJ770" s="104">
        <f>IF(AJ782=AH782, 0,  IF(OR(AND(AG770=0, AH770&gt;0),AND(AG770="NS", AI770&gt;0), AND(AG770="NS", AH770=0, AI770=0)), 1, IF(OR(AND(AG770&gt;0, AH770=2), AND(AG770="NS", AH770=2), AND(AG770="NS", AI770=0, AH770&gt;0), AG770=AI770), 0, 1)))</f>
        <v>0</v>
      </c>
    </row>
    <row r="771" spans="1:37" s="73" customFormat="1" ht="15" customHeight="1">
      <c r="A771" s="112"/>
      <c r="B771" s="66"/>
      <c r="C771" s="105" t="s">
        <v>74</v>
      </c>
      <c r="D771" s="336" t="s">
        <v>381</v>
      </c>
      <c r="E771" s="337"/>
      <c r="F771" s="337"/>
      <c r="G771" s="337"/>
      <c r="H771" s="337"/>
      <c r="I771" s="337"/>
      <c r="J771" s="337"/>
      <c r="K771" s="337"/>
      <c r="L771" s="338"/>
      <c r="M771" s="310"/>
      <c r="N771" s="310"/>
      <c r="O771" s="310"/>
      <c r="P771" s="310"/>
      <c r="Q771" s="310"/>
      <c r="R771" s="310"/>
      <c r="S771" s="310"/>
      <c r="T771" s="310"/>
      <c r="U771" s="310"/>
      <c r="V771" s="310"/>
      <c r="W771" s="310"/>
      <c r="X771" s="310"/>
      <c r="Y771" s="315"/>
      <c r="Z771" s="246"/>
      <c r="AA771" s="246"/>
      <c r="AB771" s="246"/>
      <c r="AC771" s="246"/>
      <c r="AD771" s="316"/>
      <c r="AF771" s="74"/>
      <c r="AG771">
        <f t="shared" si="80"/>
        <v>0</v>
      </c>
      <c r="AH771">
        <f t="shared" si="81"/>
        <v>0</v>
      </c>
      <c r="AI771" s="103">
        <f t="shared" si="82"/>
        <v>0</v>
      </c>
      <c r="AJ771" s="104">
        <f>IF(AJ782=AH782, 0,  IF(OR(AND(AG771=0, AH771&gt;0),AND(AG771="NS", AI771&gt;0), AND(AG771="NS", AH771=0, AI771=0)), 1, IF(OR(AND(AG771&gt;0, AH771=2), AND(AG771="NS", AH771=2), AND(AG771="NS", AI771=0, AH771&gt;0), AG771=AI771), 0, 1)))</f>
        <v>0</v>
      </c>
    </row>
    <row r="772" spans="1:37" s="73" customFormat="1" ht="15" customHeight="1">
      <c r="A772" s="112"/>
      <c r="B772" s="66"/>
      <c r="C772" s="81" t="s">
        <v>382</v>
      </c>
      <c r="D772" s="311" t="s">
        <v>274</v>
      </c>
      <c r="E772" s="311"/>
      <c r="F772" s="311"/>
      <c r="G772" s="311"/>
      <c r="H772" s="311"/>
      <c r="I772" s="311"/>
      <c r="J772" s="311"/>
      <c r="K772" s="311"/>
      <c r="L772" s="311"/>
      <c r="M772" s="310"/>
      <c r="N772" s="310"/>
      <c r="O772" s="310"/>
      <c r="P772" s="310"/>
      <c r="Q772" s="310"/>
      <c r="R772" s="310"/>
      <c r="S772" s="310"/>
      <c r="T772" s="310"/>
      <c r="U772" s="310"/>
      <c r="V772" s="310"/>
      <c r="W772" s="310"/>
      <c r="X772" s="310"/>
      <c r="Y772" s="315"/>
      <c r="Z772" s="246"/>
      <c r="AA772" s="246"/>
      <c r="AB772" s="246"/>
      <c r="AC772" s="246"/>
      <c r="AD772" s="316"/>
      <c r="AF772" s="74"/>
      <c r="AG772">
        <f t="shared" si="80"/>
        <v>0</v>
      </c>
      <c r="AH772">
        <f t="shared" si="81"/>
        <v>0</v>
      </c>
      <c r="AI772" s="103">
        <f t="shared" si="82"/>
        <v>0</v>
      </c>
      <c r="AJ772" s="104">
        <f>IF(AJ782=AH782, 0,  IF(OR(AND(AG772=0, AH772&gt;0),AND(AG772="NS", AI772&gt;0), AND(AG772="NS", AH772=0, AI772=0)), 1, IF(OR(AND(AG772&gt;0, AH772=2), AND(AG772="NS", AH772=2), AND(AG772="NS", AI772=0, AH772&gt;0), AG772=AI772), 0, 1)))</f>
        <v>0</v>
      </c>
    </row>
    <row r="773" spans="1:37" s="73" customFormat="1" ht="15" customHeight="1">
      <c r="A773" s="112"/>
      <c r="B773" s="66"/>
      <c r="C773" s="90"/>
      <c r="D773" s="90"/>
      <c r="E773" s="66"/>
      <c r="F773" s="66"/>
      <c r="G773" s="66"/>
      <c r="H773" s="66"/>
      <c r="I773" s="66"/>
      <c r="J773" s="66"/>
      <c r="K773" s="66"/>
      <c r="L773" s="106" t="s">
        <v>116</v>
      </c>
      <c r="M773" s="252">
        <f>IF(AND(SUM(M763:R772)=0,COUNTIF(M763:R772,"NS")&gt;0),"NS",
IF(AND(SUM(M763:R772)=0,COUNTIF(M763:R772,0)&gt;0),0,
IF(AND(SUM(M763:R772)=0,COUNTIF(M763:R772,"NA")&gt;0),"NA",
SUM(M763:R772))))</f>
        <v>0</v>
      </c>
      <c r="N773" s="252"/>
      <c r="O773" s="252"/>
      <c r="P773" s="252"/>
      <c r="Q773" s="252"/>
      <c r="R773" s="252"/>
      <c r="S773" s="252">
        <f>IF(AND(SUM(S763:X772)=0,COUNTIF(S763:X772,"NS")&gt;0),"NS",
IF(AND(SUM(S763:X772)=0,COUNTIF(S763:X772,0)&gt;0),0,
IF(AND(SUM(S763:X772)=0,COUNTIF(S763:X772,"NA")&gt;0),"NA",
SUM(S763:X772))))</f>
        <v>0</v>
      </c>
      <c r="T773" s="252"/>
      <c r="U773" s="252"/>
      <c r="V773" s="252"/>
      <c r="W773" s="252"/>
      <c r="X773" s="252"/>
      <c r="Y773" s="252">
        <f>IF(AND(SUM(Y763:AD772)=0,COUNTIF(Y763:AD772,"NS")&gt;0),"NS",
IF(AND(SUM(Y763:AD772)=0,COUNTIF(Y763:AD772,0)&gt;0),0,
IF(AND(SUM(Y763:AD772)=0,COUNTIF(Y763:AD772,"NA")&gt;0),"NA",
SUM(Y763:AD772))))</f>
        <v>0</v>
      </c>
      <c r="Z773" s="252"/>
      <c r="AA773" s="252"/>
      <c r="AB773" s="252"/>
      <c r="AC773" s="252"/>
      <c r="AD773" s="252"/>
      <c r="AF773" s="74"/>
      <c r="AJ773" s="74">
        <f>SUM(AJ763:AJ772)</f>
        <v>0</v>
      </c>
    </row>
    <row r="774" spans="1:37" s="73" customFormat="1" ht="15" customHeight="1">
      <c r="A774" s="71"/>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F774" s="74"/>
    </row>
    <row r="775" spans="1:37" s="73" customFormat="1" ht="24" customHeight="1">
      <c r="A775" s="87"/>
      <c r="B775" s="26"/>
      <c r="C775" s="294" t="s">
        <v>117</v>
      </c>
      <c r="D775" s="294"/>
      <c r="E775" s="294"/>
      <c r="F775" s="294"/>
      <c r="G775" s="294"/>
      <c r="H775" s="294"/>
      <c r="I775" s="294"/>
      <c r="J775" s="294"/>
      <c r="K775" s="294"/>
      <c r="L775" s="294"/>
      <c r="M775" s="294"/>
      <c r="N775" s="294"/>
      <c r="O775" s="294"/>
      <c r="P775" s="294"/>
      <c r="Q775" s="294"/>
      <c r="R775" s="294"/>
      <c r="S775" s="294"/>
      <c r="T775" s="294"/>
      <c r="U775" s="294"/>
      <c r="V775" s="294"/>
      <c r="W775" s="294"/>
      <c r="X775" s="294"/>
      <c r="Y775" s="294"/>
      <c r="Z775" s="294"/>
      <c r="AA775" s="294"/>
      <c r="AB775" s="294"/>
      <c r="AC775" s="294"/>
      <c r="AD775" s="294"/>
      <c r="AF775" s="74"/>
    </row>
    <row r="776" spans="1:37" s="73" customFormat="1" ht="60" customHeight="1">
      <c r="A776" s="87"/>
      <c r="B776" s="26"/>
      <c r="C776" s="312"/>
      <c r="D776" s="312"/>
      <c r="E776" s="312"/>
      <c r="F776" s="312"/>
      <c r="G776" s="312"/>
      <c r="H776" s="312"/>
      <c r="I776" s="312"/>
      <c r="J776" s="312"/>
      <c r="K776" s="312"/>
      <c r="L776" s="312"/>
      <c r="M776" s="312"/>
      <c r="N776" s="312"/>
      <c r="O776" s="312"/>
      <c r="P776" s="312"/>
      <c r="Q776" s="312"/>
      <c r="R776" s="312"/>
      <c r="S776" s="312"/>
      <c r="T776" s="312"/>
      <c r="U776" s="312"/>
      <c r="V776" s="312"/>
      <c r="W776" s="312"/>
      <c r="X776" s="312"/>
      <c r="Y776" s="312"/>
      <c r="Z776" s="312"/>
      <c r="AA776" s="312"/>
      <c r="AB776" s="312"/>
      <c r="AC776" s="312"/>
      <c r="AD776" s="312"/>
      <c r="AF776" s="74"/>
    </row>
    <row r="777" spans="1:37" ht="15" customHeight="1">
      <c r="A777" s="61"/>
      <c r="B777" s="309" t="str">
        <f>IF(OR(AH777=0,AND(AH777&gt;0,C776&lt;&gt;"")),"","Si registró NS favor de emitir un comentario que explique su uso en la casilla al final de la pregunta")</f>
        <v/>
      </c>
      <c r="C777" s="309"/>
      <c r="D777" s="309"/>
      <c r="E777" s="309"/>
      <c r="F777" s="309"/>
      <c r="G777" s="309"/>
      <c r="H777" s="309"/>
      <c r="I777" s="309"/>
      <c r="J777" s="309"/>
      <c r="K777" s="309"/>
      <c r="L777" s="309"/>
      <c r="M777" s="309"/>
      <c r="N777" s="309"/>
      <c r="O777" s="309"/>
      <c r="P777" s="309"/>
      <c r="Q777" s="309"/>
      <c r="R777" s="309"/>
      <c r="S777" s="309"/>
      <c r="T777" s="309"/>
      <c r="U777" s="309"/>
      <c r="V777" s="309"/>
      <c r="W777" s="309"/>
      <c r="X777" s="309"/>
      <c r="Y777" s="309"/>
      <c r="Z777" s="309"/>
      <c r="AA777" s="309"/>
      <c r="AB777" s="309"/>
      <c r="AC777" s="309"/>
      <c r="AD777" s="309"/>
      <c r="AE777"/>
      <c r="AF777" s="100"/>
      <c r="AG777" t="s">
        <v>5627</v>
      </c>
      <c r="AH777">
        <f>COUNTIF(M763:AD772,"NS")</f>
        <v>0</v>
      </c>
      <c r="AI777"/>
      <c r="AJ777"/>
    </row>
    <row r="778" spans="1:37" ht="15" customHeight="1">
      <c r="A778" s="61"/>
      <c r="B778" s="309" t="str">
        <f>IF(AJ773=0,"","Error: verificar sumas")</f>
        <v/>
      </c>
      <c r="C778" s="309"/>
      <c r="D778" s="309"/>
      <c r="E778" s="309"/>
      <c r="F778" s="309"/>
      <c r="G778" s="309"/>
      <c r="H778" s="309"/>
      <c r="I778" s="309"/>
      <c r="J778" s="309"/>
      <c r="K778" s="309"/>
      <c r="L778" s="309"/>
      <c r="M778" s="309"/>
      <c r="N778" s="309"/>
      <c r="O778" s="309"/>
      <c r="P778" s="309"/>
      <c r="Q778" s="309"/>
      <c r="R778" s="309"/>
      <c r="S778" s="309"/>
      <c r="T778" s="309"/>
      <c r="U778" s="309"/>
      <c r="V778" s="309"/>
      <c r="W778" s="309"/>
      <c r="X778" s="309"/>
      <c r="Y778" s="309"/>
      <c r="Z778" s="309"/>
      <c r="AA778" s="309"/>
      <c r="AB778" s="309"/>
      <c r="AC778" s="309"/>
      <c r="AD778" s="309"/>
      <c r="AE778" s="73"/>
      <c r="AF778" s="77"/>
      <c r="AG778"/>
      <c r="AH778"/>
      <c r="AI778"/>
      <c r="AJ778"/>
    </row>
    <row r="779" spans="1:37" ht="15" customHeight="1">
      <c r="A779" s="61"/>
      <c r="B779" s="309"/>
      <c r="C779" s="309"/>
      <c r="D779" s="309"/>
      <c r="E779" s="309"/>
      <c r="F779" s="309"/>
      <c r="G779" s="309"/>
      <c r="H779" s="309"/>
      <c r="I779" s="309"/>
      <c r="J779" s="309"/>
      <c r="K779" s="309"/>
      <c r="L779" s="309"/>
      <c r="M779" s="309"/>
      <c r="N779" s="309"/>
      <c r="O779" s="309"/>
      <c r="P779" s="309"/>
      <c r="Q779" s="309"/>
      <c r="R779" s="309"/>
      <c r="S779" s="309"/>
      <c r="T779" s="309"/>
      <c r="U779" s="309"/>
      <c r="V779" s="309"/>
      <c r="W779" s="309"/>
      <c r="X779" s="309"/>
      <c r="Y779" s="309"/>
      <c r="Z779" s="309"/>
      <c r="AA779" s="309"/>
      <c r="AB779" s="309"/>
      <c r="AC779" s="309"/>
      <c r="AD779" s="309"/>
      <c r="AE779" s="73"/>
      <c r="AF779" s="77"/>
      <c r="AG779"/>
      <c r="AH779"/>
      <c r="AI779"/>
      <c r="AJ779"/>
    </row>
    <row r="780" spans="1:37" ht="15" customHeight="1">
      <c r="A780" s="61"/>
      <c r="B780" s="309"/>
      <c r="C780" s="309"/>
      <c r="D780" s="309"/>
      <c r="E780" s="309"/>
      <c r="F780" s="309"/>
      <c r="G780" s="309"/>
      <c r="H780" s="309"/>
      <c r="I780" s="309"/>
      <c r="J780" s="309"/>
      <c r="K780" s="309"/>
      <c r="L780" s="309"/>
      <c r="M780" s="309"/>
      <c r="N780" s="309"/>
      <c r="O780" s="309"/>
      <c r="P780" s="309"/>
      <c r="Q780" s="309"/>
      <c r="R780" s="309"/>
      <c r="S780" s="309"/>
      <c r="T780" s="309"/>
      <c r="U780" s="309"/>
      <c r="V780" s="309"/>
      <c r="W780" s="309"/>
      <c r="X780" s="309"/>
      <c r="Y780" s="309"/>
      <c r="Z780" s="309"/>
      <c r="AA780" s="309"/>
      <c r="AB780" s="309"/>
      <c r="AC780" s="309"/>
      <c r="AD780" s="309"/>
      <c r="AE780" s="73"/>
      <c r="AF780" s="77"/>
      <c r="AG780"/>
      <c r="AH780"/>
      <c r="AI780"/>
      <c r="AJ780"/>
    </row>
    <row r="781" spans="1:37" ht="15" customHeight="1">
      <c r="A781" s="61"/>
      <c r="B781" s="309"/>
      <c r="C781" s="309"/>
      <c r="D781" s="309"/>
      <c r="E781" s="309"/>
      <c r="F781" s="309"/>
      <c r="G781" s="309"/>
      <c r="H781" s="309"/>
      <c r="I781" s="309"/>
      <c r="J781" s="309"/>
      <c r="K781" s="309"/>
      <c r="L781" s="309"/>
      <c r="M781" s="309"/>
      <c r="N781" s="309"/>
      <c r="O781" s="309"/>
      <c r="P781" s="309"/>
      <c r="Q781" s="309"/>
      <c r="R781" s="309"/>
      <c r="S781" s="309"/>
      <c r="T781" s="309"/>
      <c r="U781" s="309"/>
      <c r="V781" s="309"/>
      <c r="W781" s="309"/>
      <c r="X781" s="309"/>
      <c r="Y781" s="309"/>
      <c r="Z781" s="309"/>
      <c r="AA781" s="309"/>
      <c r="AB781" s="309"/>
      <c r="AC781" s="309"/>
      <c r="AD781" s="309"/>
      <c r="AE781" s="73"/>
      <c r="AF781" s="77"/>
      <c r="AG781"/>
      <c r="AH781" t="s">
        <v>5621</v>
      </c>
      <c r="AI781" t="s">
        <v>5622</v>
      </c>
      <c r="AJ781" t="s">
        <v>5623</v>
      </c>
      <c r="AK781" s="5" t="s">
        <v>5624</v>
      </c>
    </row>
    <row r="782" spans="1:37" ht="15" customHeight="1">
      <c r="A782" s="61"/>
      <c r="B782" s="277" t="str">
        <f>IF(AK782=0,"","Error: debe completar toda la información en las celdas requeridas")</f>
        <v/>
      </c>
      <c r="C782" s="277"/>
      <c r="D782" s="277"/>
      <c r="E782" s="277"/>
      <c r="F782" s="277"/>
      <c r="G782" s="277"/>
      <c r="H782" s="277"/>
      <c r="I782" s="277"/>
      <c r="J782" s="277"/>
      <c r="K782" s="277"/>
      <c r="L782" s="277"/>
      <c r="M782" s="277"/>
      <c r="N782" s="277"/>
      <c r="O782" s="277"/>
      <c r="P782" s="277"/>
      <c r="Q782" s="277"/>
      <c r="R782" s="277"/>
      <c r="S782" s="277"/>
      <c r="T782" s="277"/>
      <c r="U782" s="277"/>
      <c r="V782" s="277"/>
      <c r="W782" s="277"/>
      <c r="X782" s="277"/>
      <c r="Y782" s="277"/>
      <c r="Z782" s="277"/>
      <c r="AA782" s="277"/>
      <c r="AB782" s="277"/>
      <c r="AC782" s="277"/>
      <c r="AD782" s="277"/>
      <c r="AE782" s="73"/>
      <c r="AF782" s="77"/>
      <c r="AG782"/>
      <c r="AH782">
        <v>180</v>
      </c>
      <c r="AI782">
        <v>150</v>
      </c>
      <c r="AJ782">
        <f>COUNTBLANK(M763:AD772)</f>
        <v>180</v>
      </c>
      <c r="AK782" s="5">
        <f>IF(OR(AJ782=AH782,AJ782=AI782),0,1)</f>
        <v>0</v>
      </c>
    </row>
    <row r="783" spans="1:37" ht="24" customHeight="1">
      <c r="A783" s="71" t="s">
        <v>613</v>
      </c>
      <c r="B783" s="331" t="s">
        <v>698</v>
      </c>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row>
    <row r="784" spans="1:37" ht="15" customHeight="1">
      <c r="A784" s="71"/>
      <c r="B784" s="26"/>
      <c r="C784" s="294" t="s">
        <v>178</v>
      </c>
      <c r="D784" s="294"/>
      <c r="E784" s="294"/>
      <c r="F784" s="294"/>
      <c r="G784" s="294"/>
      <c r="H784" s="294"/>
      <c r="I784" s="294"/>
      <c r="J784" s="294"/>
      <c r="K784" s="294"/>
      <c r="L784" s="294"/>
      <c r="M784" s="294"/>
      <c r="N784" s="294"/>
      <c r="O784" s="294"/>
      <c r="P784" s="294"/>
      <c r="Q784" s="294"/>
      <c r="R784" s="294"/>
      <c r="S784" s="294"/>
      <c r="T784" s="294"/>
      <c r="U784" s="294"/>
      <c r="V784" s="294"/>
      <c r="W784" s="294"/>
      <c r="X784" s="294"/>
      <c r="Y784" s="294"/>
      <c r="Z784" s="294"/>
      <c r="AA784" s="294"/>
      <c r="AB784" s="294"/>
      <c r="AC784" s="294"/>
      <c r="AD784" s="294"/>
    </row>
    <row r="785" spans="1:37" ht="15" customHeight="1">
      <c r="A785" s="71"/>
      <c r="B785" s="26"/>
      <c r="C785" s="294" t="s">
        <v>687</v>
      </c>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row>
    <row r="786" spans="1:37" ht="24" customHeight="1">
      <c r="A786" s="71"/>
      <c r="B786" s="26"/>
      <c r="C786" s="326" t="s">
        <v>688</v>
      </c>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row>
    <row r="787" spans="1:37" ht="15" customHeight="1" thickBot="1">
      <c r="A787" s="71"/>
      <c r="B787" s="26"/>
      <c r="C787" s="63"/>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G787" t="s">
        <v>5630</v>
      </c>
      <c r="AH787" t="s">
        <v>5631</v>
      </c>
    </row>
    <row r="788" spans="1:37" ht="24" customHeight="1" thickBot="1">
      <c r="A788" s="71"/>
      <c r="B788" s="26"/>
      <c r="C788" s="319"/>
      <c r="D788" s="320"/>
      <c r="E788" s="320"/>
      <c r="F788" s="321"/>
      <c r="G788" s="329" t="s">
        <v>699</v>
      </c>
      <c r="H788" s="330"/>
      <c r="I788" s="330"/>
      <c r="J788" s="330"/>
      <c r="K788" s="330"/>
      <c r="L788" s="330"/>
      <c r="M788" s="330"/>
      <c r="N788" s="330"/>
      <c r="O788" s="330"/>
      <c r="P788" s="330"/>
      <c r="Q788" s="330"/>
      <c r="R788" s="330"/>
      <c r="S788" s="330"/>
      <c r="T788" s="330"/>
      <c r="U788" s="330"/>
      <c r="V788" s="330"/>
      <c r="W788" s="330"/>
      <c r="X788" s="330"/>
      <c r="Y788" s="330"/>
      <c r="Z788" s="330"/>
      <c r="AA788" s="330"/>
      <c r="AB788" s="330"/>
      <c r="AC788" s="330"/>
      <c r="AD788" s="330"/>
      <c r="AG788" s="107" t="str">
        <f>SUBSTITUTE(C788,".","",1)</f>
        <v/>
      </c>
      <c r="AH788" s="108" t="b">
        <f>NOT(EXACT(C788,AG788))</f>
        <v>0</v>
      </c>
      <c r="AI788" s="73"/>
      <c r="AJ788" s="73">
        <f>IF(C788="NA",1,0)</f>
        <v>0</v>
      </c>
    </row>
    <row r="789" spans="1:37" ht="15" customHeight="1">
      <c r="A789" s="71"/>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H789" s="101">
        <f>COUNTIF(AH788,"VERDADERO")</f>
        <v>0</v>
      </c>
    </row>
    <row r="790" spans="1:37" ht="24" customHeight="1">
      <c r="A790" s="87"/>
      <c r="B790" s="26"/>
      <c r="C790" s="294" t="s">
        <v>117</v>
      </c>
      <c r="D790" s="294"/>
      <c r="E790" s="294"/>
      <c r="F790" s="294"/>
      <c r="G790" s="294"/>
      <c r="H790" s="294"/>
      <c r="I790" s="294"/>
      <c r="J790" s="294"/>
      <c r="K790" s="294"/>
      <c r="L790" s="294"/>
      <c r="M790" s="294"/>
      <c r="N790" s="294"/>
      <c r="O790" s="294"/>
      <c r="P790" s="294"/>
      <c r="Q790" s="294"/>
      <c r="R790" s="294"/>
      <c r="S790" s="294"/>
      <c r="T790" s="294"/>
      <c r="U790" s="294"/>
      <c r="V790" s="294"/>
      <c r="W790" s="294"/>
      <c r="X790" s="294"/>
      <c r="Y790" s="294"/>
      <c r="Z790" s="294"/>
      <c r="AA790" s="294"/>
      <c r="AB790" s="294"/>
      <c r="AC790" s="294"/>
      <c r="AD790" s="294"/>
    </row>
    <row r="791" spans="1:37" ht="60" customHeight="1">
      <c r="A791" s="87"/>
      <c r="B791" s="26"/>
      <c r="C791" s="312"/>
      <c r="D791" s="312"/>
      <c r="E791" s="312"/>
      <c r="F791" s="312"/>
      <c r="G791" s="312"/>
      <c r="H791" s="312"/>
      <c r="I791" s="312"/>
      <c r="J791" s="312"/>
      <c r="K791" s="312"/>
      <c r="L791" s="312"/>
      <c r="M791" s="312"/>
      <c r="N791" s="312"/>
      <c r="O791" s="312"/>
      <c r="P791" s="312"/>
      <c r="Q791" s="312"/>
      <c r="R791" s="312"/>
      <c r="S791" s="312"/>
      <c r="T791" s="312"/>
      <c r="U791" s="312"/>
      <c r="V791" s="312"/>
      <c r="W791" s="312"/>
      <c r="X791" s="312"/>
      <c r="Y791" s="312"/>
      <c r="Z791" s="312"/>
      <c r="AA791" s="312"/>
      <c r="AB791" s="312"/>
      <c r="AC791" s="312"/>
      <c r="AD791" s="312"/>
    </row>
    <row r="792" spans="1:37" ht="15" customHeight="1">
      <c r="A792" s="61"/>
      <c r="B792" s="309"/>
      <c r="C792" s="309"/>
      <c r="D792" s="309"/>
      <c r="E792" s="309"/>
      <c r="F792" s="309"/>
      <c r="G792" s="309"/>
      <c r="H792" s="309"/>
      <c r="I792" s="309"/>
      <c r="J792" s="309"/>
      <c r="K792" s="309"/>
      <c r="L792" s="309"/>
      <c r="M792" s="309"/>
      <c r="N792" s="309"/>
      <c r="O792" s="309"/>
      <c r="P792" s="309"/>
      <c r="Q792" s="309"/>
      <c r="R792" s="309"/>
      <c r="S792" s="309"/>
      <c r="T792" s="309"/>
      <c r="U792" s="309"/>
      <c r="V792" s="309"/>
      <c r="W792" s="309"/>
      <c r="X792" s="309"/>
      <c r="Y792" s="309"/>
      <c r="Z792" s="309"/>
      <c r="AA792" s="309"/>
      <c r="AB792" s="309"/>
      <c r="AC792" s="309"/>
      <c r="AD792" s="309"/>
      <c r="AE792" s="73"/>
      <c r="AF792" s="77"/>
      <c r="AG792"/>
      <c r="AH792"/>
      <c r="AI792"/>
      <c r="AJ792"/>
    </row>
    <row r="793" spans="1:37" ht="15" customHeight="1">
      <c r="A793" s="61"/>
      <c r="B793" s="309" t="str">
        <f>IF(AH789=0,"","Error: no debe considerar decimales en la cifra registrada, por lo que debe redondear la cifra a su valor entero más cercano")</f>
        <v/>
      </c>
      <c r="C793" s="309"/>
      <c r="D793" s="309"/>
      <c r="E793" s="309"/>
      <c r="F793" s="309"/>
      <c r="G793" s="309"/>
      <c r="H793" s="309"/>
      <c r="I793" s="309"/>
      <c r="J793" s="309"/>
      <c r="K793" s="309"/>
      <c r="L793" s="309"/>
      <c r="M793" s="309"/>
      <c r="N793" s="309"/>
      <c r="O793" s="309"/>
      <c r="P793" s="309"/>
      <c r="Q793" s="309"/>
      <c r="R793" s="309"/>
      <c r="S793" s="309"/>
      <c r="T793" s="309"/>
      <c r="U793" s="309"/>
      <c r="V793" s="309"/>
      <c r="W793" s="309"/>
      <c r="X793" s="309"/>
      <c r="Y793" s="309"/>
      <c r="Z793" s="309"/>
      <c r="AA793" s="309"/>
      <c r="AB793" s="309"/>
      <c r="AC793" s="309"/>
      <c r="AD793" s="309"/>
      <c r="AE793" s="73"/>
      <c r="AF793" s="77"/>
      <c r="AG793"/>
      <c r="AH793"/>
      <c r="AI793"/>
      <c r="AJ793"/>
    </row>
    <row r="794" spans="1:37" ht="15" customHeight="1">
      <c r="A794" s="61"/>
      <c r="B794" s="309" t="str">
        <f>IF(AND(AJ788=1,C791=""),"Error: explique la situación por la que registra ''NA''","")</f>
        <v/>
      </c>
      <c r="C794" s="309"/>
      <c r="D794" s="309"/>
      <c r="E794" s="309"/>
      <c r="F794" s="309"/>
      <c r="G794" s="309"/>
      <c r="H794" s="309"/>
      <c r="I794" s="309"/>
      <c r="J794" s="309"/>
      <c r="K794" s="309"/>
      <c r="L794" s="309"/>
      <c r="M794" s="309"/>
      <c r="N794" s="309"/>
      <c r="O794" s="309"/>
      <c r="P794" s="309"/>
      <c r="Q794" s="309"/>
      <c r="R794" s="309"/>
      <c r="S794" s="309"/>
      <c r="T794" s="309"/>
      <c r="U794" s="309"/>
      <c r="V794" s="309"/>
      <c r="W794" s="309"/>
      <c r="X794" s="309"/>
      <c r="Y794" s="309"/>
      <c r="Z794" s="309"/>
      <c r="AA794" s="309"/>
      <c r="AB794" s="309"/>
      <c r="AC794" s="309"/>
      <c r="AD794" s="309"/>
      <c r="AE794" s="73"/>
      <c r="AF794" s="77"/>
      <c r="AG794"/>
      <c r="AH794"/>
      <c r="AI794"/>
      <c r="AJ794"/>
    </row>
    <row r="795" spans="1:37" ht="15" customHeight="1">
      <c r="A795" s="61"/>
      <c r="B795" s="309"/>
      <c r="C795" s="309"/>
      <c r="D795" s="309"/>
      <c r="E795" s="309"/>
      <c r="F795" s="309"/>
      <c r="G795" s="309"/>
      <c r="H795" s="309"/>
      <c r="I795" s="309"/>
      <c r="J795" s="309"/>
      <c r="K795" s="309"/>
      <c r="L795" s="309"/>
      <c r="M795" s="309"/>
      <c r="N795" s="309"/>
      <c r="O795" s="309"/>
      <c r="P795" s="309"/>
      <c r="Q795" s="309"/>
      <c r="R795" s="309"/>
      <c r="S795" s="309"/>
      <c r="T795" s="309"/>
      <c r="U795" s="309"/>
      <c r="V795" s="309"/>
      <c r="W795" s="309"/>
      <c r="X795" s="309"/>
      <c r="Y795" s="309"/>
      <c r="Z795" s="309"/>
      <c r="AA795" s="309"/>
      <c r="AB795" s="309"/>
      <c r="AC795" s="309"/>
      <c r="AD795" s="309"/>
      <c r="AE795" s="73"/>
      <c r="AF795" s="77"/>
      <c r="AG795"/>
      <c r="AH795"/>
      <c r="AI795"/>
      <c r="AJ795"/>
    </row>
    <row r="796" spans="1:37" ht="15" customHeight="1">
      <c r="A796" s="61"/>
      <c r="B796" s="309"/>
      <c r="C796" s="309"/>
      <c r="D796" s="309"/>
      <c r="E796" s="309"/>
      <c r="F796" s="309"/>
      <c r="G796" s="309"/>
      <c r="H796" s="309"/>
      <c r="I796" s="309"/>
      <c r="J796" s="309"/>
      <c r="K796" s="309"/>
      <c r="L796" s="309"/>
      <c r="M796" s="309"/>
      <c r="N796" s="309"/>
      <c r="O796" s="309"/>
      <c r="P796" s="309"/>
      <c r="Q796" s="309"/>
      <c r="R796" s="309"/>
      <c r="S796" s="309"/>
      <c r="T796" s="309"/>
      <c r="U796" s="309"/>
      <c r="V796" s="309"/>
      <c r="W796" s="309"/>
      <c r="X796" s="309"/>
      <c r="Y796" s="309"/>
      <c r="Z796" s="309"/>
      <c r="AA796" s="309"/>
      <c r="AB796" s="309"/>
      <c r="AC796" s="309"/>
      <c r="AD796" s="309"/>
      <c r="AE796" s="73"/>
      <c r="AF796" s="77"/>
      <c r="AG796"/>
      <c r="AH796" t="s">
        <v>5621</v>
      </c>
      <c r="AI796" t="s">
        <v>5622</v>
      </c>
      <c r="AJ796" t="s">
        <v>5623</v>
      </c>
      <c r="AK796" s="5" t="s">
        <v>5624</v>
      </c>
    </row>
    <row r="797" spans="1:37" ht="15" customHeight="1">
      <c r="A797" s="61"/>
      <c r="B797" s="277"/>
      <c r="C797" s="277"/>
      <c r="D797" s="277"/>
      <c r="E797" s="277"/>
      <c r="F797" s="277"/>
      <c r="G797" s="277"/>
      <c r="H797" s="277"/>
      <c r="I797" s="277"/>
      <c r="J797" s="277"/>
      <c r="K797" s="277"/>
      <c r="L797" s="277"/>
      <c r="M797" s="277"/>
      <c r="N797" s="277"/>
      <c r="O797" s="277"/>
      <c r="P797" s="277"/>
      <c r="Q797" s="277"/>
      <c r="R797" s="277"/>
      <c r="S797" s="277"/>
      <c r="T797" s="277"/>
      <c r="U797" s="277"/>
      <c r="V797" s="277"/>
      <c r="W797" s="277"/>
      <c r="X797" s="277"/>
      <c r="Y797" s="277"/>
      <c r="Z797" s="277"/>
      <c r="AA797" s="277"/>
      <c r="AB797" s="277"/>
      <c r="AC797" s="277"/>
      <c r="AD797" s="277"/>
      <c r="AE797" s="73"/>
      <c r="AF797" s="77"/>
      <c r="AG797"/>
      <c r="AH797">
        <v>16</v>
      </c>
      <c r="AI797"/>
      <c r="AJ797">
        <f>COUNTBLANK(C788:T788)</f>
        <v>17</v>
      </c>
      <c r="AK797" s="5">
        <f>IF(OR(AJ797=AH797,AJ797=AI797),0,1)</f>
        <v>1</v>
      </c>
    </row>
    <row r="798" spans="1:37" s="73" customFormat="1" ht="24" customHeight="1">
      <c r="A798" s="71" t="s">
        <v>614</v>
      </c>
      <c r="B798" s="331" t="s">
        <v>700</v>
      </c>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c r="AA798" s="331"/>
      <c r="AB798" s="331"/>
      <c r="AC798" s="331"/>
      <c r="AD798" s="331"/>
      <c r="AF798" s="74"/>
      <c r="AG798" s="73" t="s">
        <v>5620</v>
      </c>
    </row>
    <row r="799" spans="1:37" s="73" customFormat="1" ht="15" customHeight="1">
      <c r="A799" s="71"/>
      <c r="B799" s="141"/>
      <c r="C799" s="326" t="s">
        <v>308</v>
      </c>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F799" s="74"/>
    </row>
    <row r="800" spans="1:37" s="73" customFormat="1" ht="15" customHeight="1">
      <c r="A800" s="71"/>
      <c r="B800" s="141"/>
      <c r="C800" s="326" t="s">
        <v>383</v>
      </c>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F800" s="74"/>
    </row>
    <row r="801" spans="1:32" s="73" customFormat="1" ht="15.75" thickBot="1">
      <c r="A801" s="142"/>
      <c r="AF801" s="74"/>
    </row>
    <row r="802" spans="1:32" s="73" customFormat="1" ht="15.75" thickBot="1">
      <c r="A802" s="142"/>
      <c r="C802" s="76"/>
      <c r="D802" s="14" t="s">
        <v>384</v>
      </c>
      <c r="E802" s="14"/>
      <c r="F802" s="14"/>
      <c r="G802" s="14"/>
      <c r="H802" s="14"/>
      <c r="I802" s="14"/>
      <c r="J802" s="14"/>
      <c r="K802" s="14"/>
      <c r="L802" s="14"/>
      <c r="M802" s="14"/>
      <c r="N802" s="14"/>
      <c r="O802" s="14"/>
      <c r="P802" s="14"/>
      <c r="Q802" s="90"/>
      <c r="R802" s="90"/>
      <c r="S802" s="90"/>
      <c r="T802" s="90"/>
      <c r="U802" s="90"/>
      <c r="V802" s="90"/>
      <c r="W802" s="90"/>
      <c r="X802" s="90"/>
      <c r="Y802" s="90"/>
      <c r="Z802" s="90"/>
      <c r="AA802" s="90"/>
      <c r="AB802" s="90"/>
      <c r="AC802" s="90"/>
      <c r="AD802" s="90"/>
      <c r="AF802" s="74"/>
    </row>
    <row r="803" spans="1:32" s="73" customFormat="1" ht="15.75" thickBot="1">
      <c r="A803" s="142"/>
      <c r="C803" s="76"/>
      <c r="D803" s="14" t="s">
        <v>385</v>
      </c>
      <c r="E803" s="14"/>
      <c r="F803" s="14"/>
      <c r="G803" s="14"/>
      <c r="H803" s="14"/>
      <c r="I803" s="14"/>
      <c r="J803" s="14"/>
      <c r="K803" s="14"/>
      <c r="L803" s="14"/>
      <c r="M803" s="14"/>
      <c r="N803" s="14"/>
      <c r="O803" s="14"/>
      <c r="P803" s="14"/>
      <c r="Q803" s="90"/>
      <c r="R803" s="90"/>
      <c r="S803" s="90"/>
      <c r="T803" s="90"/>
      <c r="U803" s="90"/>
      <c r="V803" s="90"/>
      <c r="W803" s="90"/>
      <c r="X803" s="90"/>
      <c r="Y803" s="90"/>
      <c r="Z803" s="90"/>
      <c r="AA803" s="90"/>
      <c r="AB803" s="90"/>
      <c r="AC803" s="90"/>
      <c r="AD803" s="90"/>
      <c r="AF803" s="74"/>
    </row>
    <row r="804" spans="1:32" s="73" customFormat="1" ht="15.75" thickBot="1">
      <c r="A804" s="142"/>
      <c r="C804" s="76"/>
      <c r="D804" s="14" t="s">
        <v>386</v>
      </c>
      <c r="E804" s="14"/>
      <c r="F804" s="14"/>
      <c r="G804" s="14"/>
      <c r="H804" s="14"/>
      <c r="I804" s="14"/>
      <c r="J804" s="14"/>
      <c r="K804" s="14"/>
      <c r="L804" s="14"/>
      <c r="M804" s="14"/>
      <c r="N804" s="14"/>
      <c r="O804" s="14"/>
      <c r="P804" s="14"/>
      <c r="Q804" s="90"/>
      <c r="R804" s="90"/>
      <c r="S804" s="90"/>
      <c r="T804" s="90"/>
      <c r="U804" s="90"/>
      <c r="V804" s="90"/>
      <c r="W804" s="90"/>
      <c r="X804" s="90"/>
      <c r="Y804" s="90"/>
      <c r="Z804" s="90"/>
      <c r="AA804" s="90"/>
      <c r="AB804" s="90"/>
      <c r="AC804" s="90"/>
      <c r="AD804" s="90"/>
      <c r="AF804" s="74"/>
    </row>
    <row r="805" spans="1:32" s="73" customFormat="1" ht="15.75" thickBot="1">
      <c r="A805" s="142"/>
      <c r="C805" s="76"/>
      <c r="D805" s="14" t="s">
        <v>387</v>
      </c>
      <c r="E805" s="14"/>
      <c r="F805" s="14"/>
      <c r="G805" s="14"/>
      <c r="H805" s="14"/>
      <c r="I805" s="14"/>
      <c r="J805" s="14"/>
      <c r="K805" s="14"/>
      <c r="L805" s="14"/>
      <c r="M805" s="14"/>
      <c r="N805" s="14"/>
      <c r="O805" s="14"/>
      <c r="P805" s="14"/>
      <c r="Q805" s="90"/>
      <c r="R805" s="90"/>
      <c r="S805" s="90"/>
      <c r="T805" s="90"/>
      <c r="U805" s="90"/>
      <c r="V805" s="90"/>
      <c r="W805" s="90"/>
      <c r="X805" s="90"/>
      <c r="Y805" s="90"/>
      <c r="Z805" s="90"/>
      <c r="AA805" s="90"/>
      <c r="AB805" s="90"/>
      <c r="AC805" s="90"/>
      <c r="AD805" s="90"/>
      <c r="AF805" s="74"/>
    </row>
    <row r="806" spans="1:32" s="73" customFormat="1" ht="15.75" thickBot="1">
      <c r="A806" s="142"/>
      <c r="C806" s="76"/>
      <c r="D806" s="14" t="s">
        <v>388</v>
      </c>
      <c r="E806" s="14"/>
      <c r="F806" s="14"/>
      <c r="G806" s="14"/>
      <c r="H806" s="14"/>
      <c r="I806" s="14"/>
      <c r="J806" s="14"/>
      <c r="K806" s="14"/>
      <c r="L806" s="14"/>
      <c r="M806" s="14"/>
      <c r="N806" s="14"/>
      <c r="O806" s="14"/>
      <c r="P806" s="14"/>
      <c r="Q806" s="90"/>
      <c r="R806" s="90"/>
      <c r="S806" s="90"/>
      <c r="T806" s="90"/>
      <c r="U806" s="90"/>
      <c r="V806" s="90"/>
      <c r="W806" s="90"/>
      <c r="X806" s="90"/>
      <c r="Y806" s="90"/>
      <c r="Z806" s="90"/>
      <c r="AA806" s="90"/>
      <c r="AB806" s="90"/>
      <c r="AC806" s="90"/>
      <c r="AD806" s="90"/>
      <c r="AF806" s="74"/>
    </row>
    <row r="807" spans="1:32" s="73" customFormat="1" ht="15.75" thickBot="1">
      <c r="A807" s="142"/>
      <c r="C807" s="76"/>
      <c r="D807" s="14" t="s">
        <v>389</v>
      </c>
      <c r="E807" s="14"/>
      <c r="F807" s="14"/>
      <c r="G807" s="14"/>
      <c r="H807" s="14"/>
      <c r="I807" s="14"/>
      <c r="J807" s="14"/>
      <c r="K807" s="14"/>
      <c r="L807" s="14"/>
      <c r="M807" s="14"/>
      <c r="N807" s="14"/>
      <c r="O807" s="14"/>
      <c r="P807" s="14"/>
      <c r="Q807" s="90"/>
      <c r="R807" s="90"/>
      <c r="S807" s="90"/>
      <c r="T807" s="90"/>
      <c r="U807" s="90"/>
      <c r="V807" s="90"/>
      <c r="W807" s="90"/>
      <c r="X807" s="90"/>
      <c r="Y807" s="90"/>
      <c r="Z807" s="90"/>
      <c r="AA807" s="90"/>
      <c r="AB807" s="90"/>
      <c r="AC807" s="90"/>
      <c r="AD807" s="90"/>
      <c r="AF807" s="74"/>
    </row>
    <row r="808" spans="1:32" s="73" customFormat="1" ht="15.75" thickBot="1">
      <c r="A808" s="142"/>
      <c r="C808" s="76"/>
      <c r="D808" s="14" t="s">
        <v>390</v>
      </c>
      <c r="E808" s="14"/>
      <c r="F808" s="14"/>
      <c r="G808" s="14"/>
      <c r="H808" s="14"/>
      <c r="I808" s="14"/>
      <c r="J808" s="14"/>
      <c r="K808" s="14"/>
      <c r="L808" s="14"/>
      <c r="M808" s="14"/>
      <c r="N808" s="14"/>
      <c r="O808" s="14"/>
      <c r="P808" s="14"/>
      <c r="Q808" s="90"/>
      <c r="R808" s="90"/>
      <c r="S808" s="90"/>
      <c r="T808" s="90"/>
      <c r="U808" s="90"/>
      <c r="V808" s="90"/>
      <c r="W808" s="90"/>
      <c r="X808" s="90"/>
      <c r="Y808" s="90"/>
      <c r="Z808" s="90"/>
      <c r="AA808" s="90"/>
      <c r="AB808" s="90"/>
      <c r="AC808" s="90"/>
      <c r="AD808" s="90"/>
      <c r="AF808" s="74"/>
    </row>
    <row r="809" spans="1:32" s="73" customFormat="1" ht="15.75" thickBot="1">
      <c r="A809" s="142"/>
      <c r="C809" s="76"/>
      <c r="D809" s="14" t="s">
        <v>391</v>
      </c>
      <c r="E809" s="14"/>
      <c r="F809" s="14"/>
      <c r="G809" s="14"/>
      <c r="H809" s="14"/>
      <c r="I809" s="14"/>
      <c r="J809" s="14"/>
      <c r="K809" s="14"/>
      <c r="L809" s="14"/>
      <c r="M809" s="14"/>
      <c r="N809" s="14"/>
      <c r="O809" s="14"/>
      <c r="P809" s="14"/>
      <c r="Q809" s="90"/>
      <c r="R809" s="90"/>
      <c r="S809" s="90"/>
      <c r="T809" s="90"/>
      <c r="U809" s="90"/>
      <c r="V809" s="90"/>
      <c r="W809" s="90"/>
      <c r="X809" s="90"/>
      <c r="Y809" s="90"/>
      <c r="Z809" s="90"/>
      <c r="AA809" s="90"/>
      <c r="AB809" s="90"/>
      <c r="AC809" s="90"/>
      <c r="AD809" s="90"/>
      <c r="AF809" s="74"/>
    </row>
    <row r="810" spans="1:32" s="73" customFormat="1" ht="15.75" thickBot="1">
      <c r="A810" s="142"/>
      <c r="C810" s="76"/>
      <c r="D810" s="14" t="s">
        <v>392</v>
      </c>
      <c r="E810" s="14"/>
      <c r="F810" s="14"/>
      <c r="G810" s="14"/>
      <c r="H810" s="14"/>
      <c r="I810" s="14"/>
      <c r="J810" s="14"/>
      <c r="K810" s="14"/>
      <c r="L810" s="14"/>
      <c r="M810" s="14"/>
      <c r="N810" s="14"/>
      <c r="O810" s="14"/>
      <c r="P810" s="14"/>
      <c r="Q810" s="90"/>
      <c r="R810" s="90"/>
      <c r="S810" s="90"/>
      <c r="T810" s="90"/>
      <c r="U810" s="90"/>
      <c r="V810" s="90"/>
      <c r="W810" s="90"/>
      <c r="X810" s="90"/>
      <c r="Y810" s="90"/>
      <c r="Z810" s="90"/>
      <c r="AA810" s="90"/>
      <c r="AB810" s="90"/>
      <c r="AC810" s="90"/>
      <c r="AD810" s="90"/>
      <c r="AF810" s="74"/>
    </row>
    <row r="811" spans="1:32" s="73" customFormat="1" ht="15.75" thickBot="1">
      <c r="A811" s="142"/>
      <c r="C811" s="76"/>
      <c r="D811" s="14" t="s">
        <v>393</v>
      </c>
      <c r="E811" s="14"/>
      <c r="F811" s="14"/>
      <c r="G811" s="14"/>
      <c r="H811" s="14"/>
      <c r="I811" s="14"/>
      <c r="J811" s="14"/>
      <c r="K811" s="14"/>
      <c r="L811" s="14"/>
      <c r="M811" s="14"/>
      <c r="N811" s="14"/>
      <c r="O811" s="14"/>
      <c r="P811" s="14"/>
      <c r="Q811" s="90"/>
      <c r="R811" s="90"/>
      <c r="S811" s="90"/>
      <c r="T811" s="90"/>
      <c r="U811" s="90"/>
      <c r="V811" s="90"/>
      <c r="W811" s="90"/>
      <c r="X811" s="90"/>
      <c r="Y811" s="90"/>
      <c r="Z811" s="90"/>
      <c r="AA811" s="90"/>
      <c r="AB811" s="90"/>
      <c r="AC811" s="90"/>
      <c r="AD811" s="90"/>
      <c r="AF811" s="74"/>
    </row>
    <row r="812" spans="1:32" s="73" customFormat="1" ht="15.75" thickBot="1">
      <c r="A812" s="71"/>
      <c r="B812" s="25"/>
      <c r="C812" s="76"/>
      <c r="D812" s="14" t="s">
        <v>394</v>
      </c>
      <c r="E812" s="14"/>
      <c r="F812" s="14"/>
      <c r="G812" s="14"/>
      <c r="H812" s="14"/>
      <c r="I812" s="14"/>
      <c r="J812" s="14"/>
      <c r="K812" s="14"/>
      <c r="L812" s="14"/>
      <c r="M812" s="14"/>
      <c r="N812" s="14"/>
      <c r="O812" s="14"/>
      <c r="P812" s="14"/>
      <c r="Q812" s="25"/>
      <c r="R812" s="25"/>
      <c r="S812" s="25"/>
      <c r="T812" s="25"/>
      <c r="U812" s="25"/>
      <c r="V812" s="25"/>
      <c r="W812" s="25"/>
      <c r="X812" s="25"/>
      <c r="Y812" s="25"/>
      <c r="Z812" s="25"/>
      <c r="AA812" s="25"/>
      <c r="AB812" s="25"/>
      <c r="AC812" s="25"/>
      <c r="AD812" s="25"/>
      <c r="AF812" s="74"/>
    </row>
    <row r="813" spans="1:32" s="73" customFormat="1" ht="15.75" thickBot="1">
      <c r="A813" s="71"/>
      <c r="B813" s="25"/>
      <c r="C813" s="76"/>
      <c r="D813" s="14" t="s">
        <v>395</v>
      </c>
      <c r="E813" s="14"/>
      <c r="F813" s="14"/>
      <c r="G813" s="14"/>
      <c r="H813" s="14"/>
      <c r="I813" s="14"/>
      <c r="J813" s="14"/>
      <c r="K813" s="14"/>
      <c r="L813" s="14"/>
      <c r="M813" s="14"/>
      <c r="N813" s="14"/>
      <c r="O813" s="14"/>
      <c r="P813" s="14"/>
      <c r="Q813" s="25"/>
      <c r="R813" s="25"/>
      <c r="S813" s="25"/>
      <c r="T813" s="25"/>
      <c r="U813" s="25"/>
      <c r="V813" s="25"/>
      <c r="W813" s="25"/>
      <c r="X813" s="25"/>
      <c r="Y813" s="25"/>
      <c r="Z813" s="25"/>
      <c r="AA813" s="25"/>
      <c r="AB813" s="25"/>
      <c r="AC813" s="25"/>
      <c r="AD813" s="25"/>
      <c r="AF813" s="74"/>
    </row>
    <row r="814" spans="1:32" s="73" customFormat="1" ht="15.75" thickBot="1">
      <c r="A814" s="71"/>
      <c r="B814" s="25"/>
      <c r="C814" s="76"/>
      <c r="D814" s="14" t="s">
        <v>396</v>
      </c>
      <c r="E814" s="14"/>
      <c r="F814" s="14"/>
      <c r="G814" s="14"/>
      <c r="H814" s="14"/>
      <c r="I814" s="14"/>
      <c r="J814" s="14"/>
      <c r="K814" s="14"/>
      <c r="L814" s="14"/>
      <c r="M814" s="14"/>
      <c r="N814" s="14"/>
      <c r="O814" s="14"/>
      <c r="P814" s="14"/>
      <c r="Q814" s="25"/>
      <c r="R814" s="25"/>
      <c r="S814" s="25"/>
      <c r="T814" s="25"/>
      <c r="U814" s="25"/>
      <c r="V814" s="25"/>
      <c r="W814" s="25"/>
      <c r="X814" s="25"/>
      <c r="Y814" s="25"/>
      <c r="Z814" s="25"/>
      <c r="AA814" s="25"/>
      <c r="AB814" s="25"/>
      <c r="AC814" s="25"/>
      <c r="AD814" s="25"/>
      <c r="AF814" s="74"/>
    </row>
    <row r="815" spans="1:32" s="73" customFormat="1" ht="15.75" thickBot="1">
      <c r="A815" s="71"/>
      <c r="B815" s="25"/>
      <c r="C815" s="76"/>
      <c r="D815" s="14" t="s">
        <v>397</v>
      </c>
      <c r="E815" s="14"/>
      <c r="F815" s="14"/>
      <c r="G815" s="14"/>
      <c r="H815" s="14"/>
      <c r="I815" s="14"/>
      <c r="J815" s="14"/>
      <c r="K815" s="14"/>
      <c r="L815" s="14"/>
      <c r="M815" s="14"/>
      <c r="N815" s="14"/>
      <c r="O815" s="14"/>
      <c r="P815" s="14"/>
      <c r="Q815" s="25"/>
      <c r="R815" s="25"/>
      <c r="S815" s="25"/>
      <c r="T815" s="25"/>
      <c r="U815" s="25"/>
      <c r="V815" s="25"/>
      <c r="W815" s="25"/>
      <c r="X815" s="25"/>
      <c r="Y815" s="25"/>
      <c r="Z815" s="25"/>
      <c r="AA815" s="25"/>
      <c r="AB815" s="25"/>
      <c r="AC815" s="25"/>
      <c r="AD815" s="25"/>
      <c r="AF815" s="74"/>
    </row>
    <row r="816" spans="1:32" s="73" customFormat="1" ht="15.75" thickBot="1">
      <c r="A816" s="71"/>
      <c r="B816" s="25"/>
      <c r="C816" s="76"/>
      <c r="D816" s="14" t="s">
        <v>398</v>
      </c>
      <c r="E816" s="14"/>
      <c r="F816" s="14"/>
      <c r="G816" s="14"/>
      <c r="H816" s="14"/>
      <c r="I816" s="14"/>
      <c r="J816" s="14"/>
      <c r="K816" s="14"/>
      <c r="L816" s="14"/>
      <c r="M816" s="14"/>
      <c r="N816" s="14"/>
      <c r="O816" s="14"/>
      <c r="P816" s="90"/>
      <c r="Q816" s="244"/>
      <c r="R816" s="244"/>
      <c r="S816" s="244"/>
      <c r="T816" s="244"/>
      <c r="U816" s="244"/>
      <c r="V816" s="244"/>
      <c r="W816" s="244"/>
      <c r="X816" s="244"/>
      <c r="Y816" s="244"/>
      <c r="Z816" s="244"/>
      <c r="AA816" s="244"/>
      <c r="AB816" s="244"/>
      <c r="AC816" s="244"/>
      <c r="AD816" s="244"/>
      <c r="AF816" s="74"/>
    </row>
    <row r="817" spans="1:37" s="73" customFormat="1" ht="15.75" thickBot="1">
      <c r="A817" s="71"/>
      <c r="B817" s="25"/>
      <c r="C817" s="76"/>
      <c r="D817" s="14" t="s">
        <v>399</v>
      </c>
      <c r="E817" s="14"/>
      <c r="F817" s="14"/>
      <c r="G817" s="14"/>
      <c r="H817" s="14"/>
      <c r="I817" s="14"/>
      <c r="J817" s="14"/>
      <c r="K817" s="14"/>
      <c r="L817" s="14"/>
      <c r="M817" s="14"/>
      <c r="N817" s="14"/>
      <c r="O817" s="14"/>
      <c r="P817" s="83"/>
      <c r="Q817" s="83"/>
      <c r="R817" s="83"/>
      <c r="S817" s="83"/>
      <c r="T817" s="83"/>
      <c r="U817" s="83"/>
      <c r="V817" s="83"/>
      <c r="W817" s="83"/>
      <c r="X817" s="83"/>
      <c r="Y817" s="83"/>
      <c r="Z817" s="83"/>
      <c r="AA817" s="83"/>
      <c r="AB817" s="83"/>
      <c r="AC817" s="83"/>
      <c r="AD817" s="83"/>
      <c r="AF817" s="74"/>
      <c r="AG817" s="5">
        <f>IF(AND(C817&lt;&gt;"",COUNTA(C802:C818)&gt;1),1,0)</f>
        <v>0</v>
      </c>
    </row>
    <row r="818" spans="1:37" s="73" customFormat="1" ht="15.75" thickBot="1">
      <c r="A818" s="71"/>
      <c r="B818" s="25"/>
      <c r="C818" s="76"/>
      <c r="D818" s="14" t="s">
        <v>327</v>
      </c>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F818" s="74"/>
      <c r="AG818" s="5">
        <f>IF(AND(C818&lt;&gt;"",COUNTA(C802:C817)&gt;0),1,0)</f>
        <v>0</v>
      </c>
    </row>
    <row r="819" spans="1:37" s="73" customFormat="1">
      <c r="A819" s="131"/>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F819" s="74"/>
      <c r="AG819" s="74">
        <f>SUM(AG817:AG818)</f>
        <v>0</v>
      </c>
    </row>
    <row r="820" spans="1:37" s="66" customFormat="1" ht="24" customHeight="1">
      <c r="A820" s="75"/>
      <c r="C820" s="294" t="s">
        <v>117</v>
      </c>
      <c r="D820" s="294"/>
      <c r="E820" s="294"/>
      <c r="F820" s="294"/>
      <c r="G820" s="294"/>
      <c r="H820" s="294"/>
      <c r="I820" s="294"/>
      <c r="J820" s="294"/>
      <c r="K820" s="294"/>
      <c r="L820" s="294"/>
      <c r="M820" s="294"/>
      <c r="N820" s="294"/>
      <c r="O820" s="294"/>
      <c r="P820" s="294"/>
      <c r="Q820" s="294"/>
      <c r="R820" s="294"/>
      <c r="S820" s="294"/>
      <c r="T820" s="294"/>
      <c r="U820" s="294"/>
      <c r="V820" s="294"/>
      <c r="W820" s="294"/>
      <c r="X820" s="294"/>
      <c r="Y820" s="294"/>
      <c r="Z820" s="294"/>
      <c r="AA820" s="294"/>
      <c r="AB820" s="294"/>
      <c r="AC820" s="294"/>
      <c r="AD820" s="294"/>
      <c r="AF820" s="97"/>
    </row>
    <row r="821" spans="1:37" s="66" customFormat="1" ht="60" customHeight="1">
      <c r="A821" s="75"/>
      <c r="C821" s="312"/>
      <c r="D821" s="312"/>
      <c r="E821" s="312"/>
      <c r="F821" s="312"/>
      <c r="G821" s="312"/>
      <c r="H821" s="312"/>
      <c r="I821" s="312"/>
      <c r="J821" s="312"/>
      <c r="K821" s="312"/>
      <c r="L821" s="312"/>
      <c r="M821" s="312"/>
      <c r="N821" s="312"/>
      <c r="O821" s="312"/>
      <c r="P821" s="312"/>
      <c r="Q821" s="312"/>
      <c r="R821" s="312"/>
      <c r="S821" s="312"/>
      <c r="T821" s="312"/>
      <c r="U821" s="312"/>
      <c r="V821" s="312"/>
      <c r="W821" s="312"/>
      <c r="X821" s="312"/>
      <c r="Y821" s="312"/>
      <c r="Z821" s="312"/>
      <c r="AA821" s="312"/>
      <c r="AB821" s="312"/>
      <c r="AC821" s="312"/>
      <c r="AD821" s="312"/>
      <c r="AF821" s="97"/>
    </row>
    <row r="822" spans="1:37" ht="15" customHeight="1">
      <c r="A822" s="61"/>
      <c r="B822" s="309"/>
      <c r="C822" s="309"/>
      <c r="D822" s="309"/>
      <c r="E822" s="309"/>
      <c r="F822" s="309"/>
      <c r="G822" s="309"/>
      <c r="H822" s="309"/>
      <c r="I822" s="309"/>
      <c r="J822" s="309"/>
      <c r="K822" s="309"/>
      <c r="L822" s="309"/>
      <c r="M822" s="309"/>
      <c r="N822" s="309"/>
      <c r="O822" s="309"/>
      <c r="P822" s="309"/>
      <c r="Q822" s="309"/>
      <c r="R822" s="309"/>
      <c r="S822" s="309"/>
      <c r="T822" s="309"/>
      <c r="U822" s="309"/>
      <c r="V822" s="309"/>
      <c r="W822" s="309"/>
      <c r="X822" s="309"/>
      <c r="Y822" s="309"/>
      <c r="Z822" s="309"/>
      <c r="AA822" s="309"/>
      <c r="AB822" s="309"/>
      <c r="AC822" s="309"/>
      <c r="AD822" s="309"/>
      <c r="AE822" s="73"/>
      <c r="AF822" s="77"/>
      <c r="AG822"/>
      <c r="AH822"/>
      <c r="AI822"/>
      <c r="AJ822"/>
    </row>
    <row r="823" spans="1:37" ht="15" customHeight="1">
      <c r="A823" s="61"/>
      <c r="B823" s="309"/>
      <c r="C823" s="309"/>
      <c r="D823" s="309"/>
      <c r="E823" s="309"/>
      <c r="F823" s="309"/>
      <c r="G823" s="309"/>
      <c r="H823" s="309"/>
      <c r="I823" s="309"/>
      <c r="J823" s="309"/>
      <c r="K823" s="309"/>
      <c r="L823" s="309"/>
      <c r="M823" s="309"/>
      <c r="N823" s="309"/>
      <c r="O823" s="309"/>
      <c r="P823" s="309"/>
      <c r="Q823" s="309"/>
      <c r="R823" s="309"/>
      <c r="S823" s="309"/>
      <c r="T823" s="309"/>
      <c r="U823" s="309"/>
      <c r="V823" s="309"/>
      <c r="W823" s="309"/>
      <c r="X823" s="309"/>
      <c r="Y823" s="309"/>
      <c r="Z823" s="309"/>
      <c r="AA823" s="309"/>
      <c r="AB823" s="309"/>
      <c r="AC823" s="309"/>
      <c r="AD823" s="309"/>
      <c r="AE823" s="73"/>
      <c r="AF823" s="77"/>
      <c r="AG823"/>
      <c r="AH823"/>
      <c r="AI823"/>
      <c r="AJ823"/>
    </row>
    <row r="824" spans="1:37" ht="15" customHeight="1">
      <c r="A824" s="61"/>
      <c r="B824" s="309" t="str">
        <f>IF(AG819=0,"","Error: en caso de seleccionar el código ''16'' o ''99'' no puede seleccionar otro código")</f>
        <v/>
      </c>
      <c r="C824" s="309"/>
      <c r="D824" s="309"/>
      <c r="E824" s="309"/>
      <c r="F824" s="309"/>
      <c r="G824" s="309"/>
      <c r="H824" s="309"/>
      <c r="I824" s="309"/>
      <c r="J824" s="309"/>
      <c r="K824" s="309"/>
      <c r="L824" s="309"/>
      <c r="M824" s="309"/>
      <c r="N824" s="309"/>
      <c r="O824" s="309"/>
      <c r="P824" s="309"/>
      <c r="Q824" s="309"/>
      <c r="R824" s="309"/>
      <c r="S824" s="309"/>
      <c r="T824" s="309"/>
      <c r="U824" s="309"/>
      <c r="V824" s="309"/>
      <c r="W824" s="309"/>
      <c r="X824" s="309"/>
      <c r="Y824" s="309"/>
      <c r="Z824" s="309"/>
      <c r="AA824" s="309"/>
      <c r="AB824" s="309"/>
      <c r="AC824" s="309"/>
      <c r="AD824" s="309"/>
      <c r="AE824" s="73"/>
      <c r="AF824" s="77"/>
      <c r="AG824"/>
      <c r="AH824"/>
      <c r="AI824"/>
      <c r="AJ824"/>
    </row>
    <row r="825" spans="1:37" ht="15" customHeight="1">
      <c r="A825" s="61"/>
      <c r="B825" s="309"/>
      <c r="C825" s="309"/>
      <c r="D825" s="309"/>
      <c r="E825" s="309"/>
      <c r="F825" s="309"/>
      <c r="G825" s="309"/>
      <c r="H825" s="309"/>
      <c r="I825" s="309"/>
      <c r="J825" s="309"/>
      <c r="K825" s="309"/>
      <c r="L825" s="309"/>
      <c r="M825" s="309"/>
      <c r="N825" s="309"/>
      <c r="O825" s="309"/>
      <c r="P825" s="309"/>
      <c r="Q825" s="309"/>
      <c r="R825" s="309"/>
      <c r="S825" s="309"/>
      <c r="T825" s="309"/>
      <c r="U825" s="309"/>
      <c r="V825" s="309"/>
      <c r="W825" s="309"/>
      <c r="X825" s="309"/>
      <c r="Y825" s="309"/>
      <c r="Z825" s="309"/>
      <c r="AA825" s="309"/>
      <c r="AB825" s="309"/>
      <c r="AC825" s="309"/>
      <c r="AD825" s="309"/>
      <c r="AE825" s="73"/>
      <c r="AF825" s="77"/>
      <c r="AG825"/>
      <c r="AH825"/>
      <c r="AI825"/>
      <c r="AJ825"/>
    </row>
    <row r="826" spans="1:37" ht="15" customHeight="1">
      <c r="A826" s="61"/>
      <c r="B826" s="309" t="str">
        <f>IF(OR(AND(C816&lt;&gt;"",Q816=""),AND(C816="",Q816&lt;&gt;"")),"Error: especificar la otra área o espacio físico de infraestructura en caso de seleccionar el código ''15'","")</f>
        <v/>
      </c>
      <c r="C826" s="309"/>
      <c r="D826" s="309"/>
      <c r="E826" s="309"/>
      <c r="F826" s="309"/>
      <c r="G826" s="309"/>
      <c r="H826" s="309"/>
      <c r="I826" s="309"/>
      <c r="J826" s="309"/>
      <c r="K826" s="309"/>
      <c r="L826" s="309"/>
      <c r="M826" s="309"/>
      <c r="N826" s="309"/>
      <c r="O826" s="309"/>
      <c r="P826" s="309"/>
      <c r="Q826" s="309"/>
      <c r="R826" s="309"/>
      <c r="S826" s="309"/>
      <c r="T826" s="309"/>
      <c r="U826" s="309"/>
      <c r="V826" s="309"/>
      <c r="W826" s="309"/>
      <c r="X826" s="309"/>
      <c r="Y826" s="309"/>
      <c r="Z826" s="309"/>
      <c r="AA826" s="309"/>
      <c r="AB826" s="309"/>
      <c r="AC826" s="309"/>
      <c r="AD826" s="309"/>
      <c r="AE826" s="73"/>
      <c r="AF826" s="77"/>
      <c r="AG826"/>
      <c r="AH826" t="s">
        <v>5621</v>
      </c>
      <c r="AI826" t="s">
        <v>5622</v>
      </c>
      <c r="AJ826" t="s">
        <v>5623</v>
      </c>
      <c r="AK826" s="5" t="s">
        <v>5624</v>
      </c>
    </row>
    <row r="827" spans="1:37" ht="15" customHeight="1">
      <c r="A827" s="61"/>
      <c r="B827" s="277"/>
      <c r="C827" s="277"/>
      <c r="D827" s="277"/>
      <c r="E827" s="277"/>
      <c r="F827" s="277"/>
      <c r="G827" s="277"/>
      <c r="H827" s="277"/>
      <c r="I827" s="277"/>
      <c r="J827" s="277"/>
      <c r="K827" s="277"/>
      <c r="L827" s="277"/>
      <c r="M827" s="277"/>
      <c r="N827" s="277"/>
      <c r="O827" s="277"/>
      <c r="P827" s="277"/>
      <c r="Q827" s="277"/>
      <c r="R827" s="277"/>
      <c r="S827" s="277"/>
      <c r="T827" s="277"/>
      <c r="U827" s="277"/>
      <c r="V827" s="277"/>
      <c r="W827" s="277"/>
      <c r="X827" s="277"/>
      <c r="Y827" s="277"/>
      <c r="Z827" s="277"/>
      <c r="AA827" s="277"/>
      <c r="AB827" s="277"/>
      <c r="AC827" s="277"/>
      <c r="AD827" s="277"/>
      <c r="AE827" s="73"/>
      <c r="AF827" s="77"/>
      <c r="AG827"/>
      <c r="AH827">
        <v>16</v>
      </c>
      <c r="AI827"/>
      <c r="AJ827">
        <f>COUNTBLANK(C818:T818)</f>
        <v>17</v>
      </c>
      <c r="AK827" s="5">
        <f>IF(OR(AJ827=AH827,AJ827=AI827),0,1)</f>
        <v>1</v>
      </c>
    </row>
    <row r="828" spans="1:37" ht="24" customHeight="1">
      <c r="A828" s="71" t="s">
        <v>615</v>
      </c>
      <c r="B828" s="331" t="s">
        <v>701</v>
      </c>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row>
    <row r="829" spans="1:37" ht="15" customHeight="1">
      <c r="A829" s="112"/>
      <c r="B829" s="73"/>
      <c r="C829" s="375" t="s">
        <v>326</v>
      </c>
      <c r="D829" s="375"/>
      <c r="E829" s="375"/>
      <c r="F829" s="375"/>
      <c r="G829" s="375"/>
      <c r="H829" s="375"/>
      <c r="I829" s="375"/>
      <c r="J829" s="375"/>
      <c r="K829" s="375"/>
      <c r="L829" s="375"/>
      <c r="M829" s="375"/>
      <c r="N829" s="375"/>
      <c r="O829" s="375"/>
      <c r="P829" s="375"/>
      <c r="Q829" s="375"/>
      <c r="R829" s="375"/>
      <c r="S829" s="375"/>
      <c r="T829" s="375"/>
      <c r="U829" s="375"/>
      <c r="V829" s="375"/>
      <c r="W829" s="375"/>
      <c r="X829" s="375"/>
      <c r="Y829" s="375"/>
      <c r="Z829" s="375"/>
      <c r="AA829" s="375"/>
      <c r="AB829" s="375"/>
      <c r="AC829" s="375"/>
      <c r="AD829" s="375"/>
    </row>
    <row r="830" spans="1:37" ht="15" customHeight="1">
      <c r="A830" s="112"/>
      <c r="B830" s="73"/>
      <c r="C830" s="375" t="s">
        <v>410</v>
      </c>
      <c r="D830" s="375"/>
      <c r="E830" s="375"/>
      <c r="F830" s="375"/>
      <c r="G830" s="375"/>
      <c r="H830" s="375"/>
      <c r="I830" s="375"/>
      <c r="J830" s="375"/>
      <c r="K830" s="375"/>
      <c r="L830" s="375"/>
      <c r="M830" s="375"/>
      <c r="N830" s="375"/>
      <c r="O830" s="375"/>
      <c r="P830" s="375"/>
      <c r="Q830" s="375"/>
      <c r="R830" s="375"/>
      <c r="S830" s="375"/>
      <c r="T830" s="375"/>
      <c r="U830" s="375"/>
      <c r="V830" s="375"/>
      <c r="W830" s="375"/>
      <c r="X830" s="375"/>
      <c r="Y830" s="375"/>
      <c r="Z830" s="375"/>
      <c r="AA830" s="375"/>
      <c r="AB830" s="375"/>
      <c r="AC830" s="375"/>
      <c r="AD830" s="375"/>
    </row>
    <row r="831" spans="1:37" ht="15" customHeight="1" thickBot="1">
      <c r="A831" s="112"/>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row>
    <row r="832" spans="1:37" ht="15" customHeight="1" thickBot="1">
      <c r="A832" s="112"/>
      <c r="B832" s="73"/>
      <c r="C832" s="113"/>
      <c r="D832" s="14" t="s">
        <v>468</v>
      </c>
      <c r="E832" s="114"/>
      <c r="F832" s="114"/>
      <c r="G832" s="114"/>
      <c r="H832" s="114"/>
      <c r="I832" s="114"/>
      <c r="J832" s="114"/>
      <c r="K832" s="114"/>
      <c r="L832" s="114"/>
      <c r="M832" s="114"/>
      <c r="N832" s="114"/>
      <c r="O832" s="114"/>
      <c r="P832" s="114"/>
      <c r="Q832" s="114"/>
      <c r="R832" s="114"/>
      <c r="S832" s="73"/>
      <c r="T832" s="73"/>
      <c r="U832" s="73"/>
      <c r="V832" s="73"/>
      <c r="W832" s="73"/>
      <c r="X832" s="73"/>
      <c r="Y832" s="73"/>
      <c r="Z832" s="73"/>
      <c r="AA832" s="73"/>
      <c r="AB832" s="73"/>
      <c r="AC832" s="73"/>
      <c r="AD832" s="73"/>
    </row>
    <row r="833" spans="1:36" ht="15" customHeight="1" thickBot="1">
      <c r="A833" s="112"/>
      <c r="B833" s="73"/>
      <c r="C833" s="76"/>
      <c r="D833" s="14" t="s">
        <v>469</v>
      </c>
      <c r="E833" s="114"/>
      <c r="F833" s="114"/>
      <c r="G833" s="114"/>
      <c r="H833" s="114"/>
      <c r="I833" s="114"/>
      <c r="J833" s="114"/>
      <c r="K833" s="114"/>
      <c r="L833" s="114"/>
      <c r="M833" s="114"/>
      <c r="N833" s="114"/>
      <c r="O833" s="114"/>
      <c r="P833" s="114"/>
      <c r="Q833" s="114"/>
      <c r="R833" s="114"/>
      <c r="S833" s="73"/>
      <c r="T833" s="73"/>
      <c r="U833" s="73"/>
      <c r="V833" s="73"/>
      <c r="W833" s="73"/>
      <c r="X833" s="73"/>
      <c r="Y833" s="73"/>
      <c r="Z833" s="73"/>
      <c r="AA833" s="73"/>
      <c r="AB833" s="73"/>
      <c r="AC833" s="73"/>
      <c r="AD833" s="73"/>
    </row>
    <row r="834" spans="1:36" ht="15" customHeight="1" thickBot="1">
      <c r="A834" s="112"/>
      <c r="B834" s="73"/>
      <c r="C834" s="92"/>
      <c r="D834" s="14" t="s">
        <v>401</v>
      </c>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row>
    <row r="835" spans="1:36" ht="15" customHeight="1" thickBot="1">
      <c r="A835" s="112"/>
      <c r="B835" s="73"/>
      <c r="C835" s="76"/>
      <c r="D835" s="91" t="s">
        <v>402</v>
      </c>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6" ht="15" customHeight="1" thickBot="1">
      <c r="A836" s="112"/>
      <c r="B836" s="73"/>
      <c r="C836" s="76"/>
      <c r="D836" s="14" t="s">
        <v>403</v>
      </c>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row>
    <row r="837" spans="1:36" ht="15" customHeight="1" thickBot="1">
      <c r="A837" s="112"/>
      <c r="B837" s="73"/>
      <c r="C837" s="76"/>
      <c r="D837" s="14" t="s">
        <v>404</v>
      </c>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row>
    <row r="838" spans="1:36" ht="24" customHeight="1" thickBot="1">
      <c r="A838" s="112"/>
      <c r="B838" s="73"/>
      <c r="C838" s="76"/>
      <c r="D838" s="327" t="s">
        <v>470</v>
      </c>
      <c r="E838" s="328"/>
      <c r="F838" s="328"/>
      <c r="G838" s="328"/>
      <c r="H838" s="328"/>
      <c r="I838" s="328"/>
      <c r="J838" s="328"/>
      <c r="K838" s="328"/>
      <c r="L838" s="328"/>
      <c r="M838" s="328"/>
      <c r="N838" s="328"/>
      <c r="O838" s="328"/>
      <c r="P838" s="328"/>
      <c r="Q838" s="328"/>
      <c r="R838" s="328"/>
      <c r="S838" s="328"/>
      <c r="T838" s="328"/>
      <c r="U838" s="328"/>
      <c r="V838" s="328"/>
      <c r="W838" s="328"/>
      <c r="X838" s="328"/>
      <c r="Y838" s="328"/>
      <c r="Z838" s="328"/>
      <c r="AA838" s="328"/>
      <c r="AB838" s="328"/>
      <c r="AC838" s="328"/>
      <c r="AD838" s="328"/>
    </row>
    <row r="839" spans="1:36" ht="15" customHeight="1" thickBot="1">
      <c r="A839" s="112"/>
      <c r="B839" s="73"/>
      <c r="C839" s="76"/>
      <c r="D839" s="14" t="s">
        <v>406</v>
      </c>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row>
    <row r="840" spans="1:36" ht="15" customHeight="1" thickBot="1">
      <c r="A840" s="112"/>
      <c r="B840" s="73"/>
      <c r="C840" s="92"/>
      <c r="D840" s="14" t="s">
        <v>471</v>
      </c>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row>
    <row r="841" spans="1:36" ht="15" customHeight="1" thickBot="1">
      <c r="A841" s="112"/>
      <c r="B841" s="73"/>
      <c r="C841" s="76"/>
      <c r="D841" s="14" t="s">
        <v>408</v>
      </c>
      <c r="E841" s="73"/>
      <c r="F841" s="73"/>
      <c r="G841" s="73"/>
      <c r="H841" s="73"/>
      <c r="I841" s="73"/>
      <c r="J841" s="90"/>
      <c r="K841" s="376"/>
      <c r="L841" s="377"/>
      <c r="M841" s="377"/>
      <c r="N841" s="377"/>
      <c r="O841" s="377"/>
      <c r="P841" s="377"/>
      <c r="Q841" s="377"/>
      <c r="R841" s="377"/>
      <c r="S841" s="377"/>
      <c r="T841" s="377"/>
      <c r="U841" s="377"/>
      <c r="V841" s="377"/>
      <c r="W841" s="377"/>
      <c r="X841" s="377"/>
      <c r="Y841" s="377"/>
      <c r="Z841" s="377"/>
      <c r="AA841" s="377"/>
      <c r="AB841" s="377"/>
      <c r="AC841" s="377"/>
      <c r="AD841" s="378"/>
    </row>
    <row r="842" spans="1:36" ht="24" customHeight="1" thickBot="1">
      <c r="A842" s="112"/>
      <c r="B842" s="73"/>
      <c r="C842" s="76"/>
      <c r="D842" s="327" t="s">
        <v>472</v>
      </c>
      <c r="E842" s="328"/>
      <c r="F842" s="328"/>
      <c r="G842" s="328"/>
      <c r="H842" s="328"/>
      <c r="I842" s="328"/>
      <c r="J842" s="328"/>
      <c r="K842" s="328"/>
      <c r="L842" s="328"/>
      <c r="M842" s="328"/>
      <c r="N842" s="328"/>
      <c r="O842" s="328"/>
      <c r="P842" s="328"/>
      <c r="Q842" s="328"/>
      <c r="R842" s="328"/>
      <c r="S842" s="328"/>
      <c r="T842" s="328"/>
      <c r="U842" s="328"/>
      <c r="V842" s="328"/>
      <c r="W842" s="328"/>
      <c r="X842" s="328"/>
      <c r="Y842" s="328"/>
      <c r="Z842" s="328"/>
      <c r="AA842" s="328"/>
      <c r="AB842" s="328"/>
      <c r="AC842" s="328"/>
      <c r="AD842" s="328"/>
      <c r="AG842" s="5">
        <f>IF(AND(C842&lt;&gt;"",COUNTA(C832:C843)&gt;1),1,0)</f>
        <v>0</v>
      </c>
    </row>
    <row r="843" spans="1:36" ht="15" customHeight="1" thickBot="1">
      <c r="A843" s="112"/>
      <c r="B843" s="73"/>
      <c r="C843" s="76"/>
      <c r="D843" s="14" t="s">
        <v>327</v>
      </c>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G843" s="5">
        <f>IF(AND(C843&lt;&gt;"",COUNTA(C832:C842)&gt;0),1,0)</f>
        <v>0</v>
      </c>
    </row>
    <row r="844" spans="1:36" ht="15" customHeight="1">
      <c r="A844" s="112"/>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G844" s="74">
        <f>SUM(AG842:AG843)</f>
        <v>0</v>
      </c>
    </row>
    <row r="845" spans="1:36" ht="24" customHeight="1">
      <c r="A845" s="112"/>
      <c r="B845" s="73"/>
      <c r="C845" s="294" t="s">
        <v>117</v>
      </c>
      <c r="D845" s="294"/>
      <c r="E845" s="294"/>
      <c r="F845" s="294"/>
      <c r="G845" s="294"/>
      <c r="H845" s="294"/>
      <c r="I845" s="294"/>
      <c r="J845" s="294"/>
      <c r="K845" s="294"/>
      <c r="L845" s="294"/>
      <c r="M845" s="294"/>
      <c r="N845" s="294"/>
      <c r="O845" s="294"/>
      <c r="P845" s="294"/>
      <c r="Q845" s="294"/>
      <c r="R845" s="294"/>
      <c r="S845" s="294"/>
      <c r="T845" s="294"/>
      <c r="U845" s="294"/>
      <c r="V845" s="294"/>
      <c r="W845" s="294"/>
      <c r="X845" s="294"/>
      <c r="Y845" s="294"/>
      <c r="Z845" s="294"/>
      <c r="AA845" s="294"/>
      <c r="AB845" s="294"/>
      <c r="AC845" s="294"/>
      <c r="AD845" s="294"/>
    </row>
    <row r="846" spans="1:36" ht="60" customHeight="1">
      <c r="A846" s="112"/>
      <c r="B846" s="73"/>
      <c r="C846" s="312"/>
      <c r="D846" s="312"/>
      <c r="E846" s="312"/>
      <c r="F846" s="312"/>
      <c r="G846" s="312"/>
      <c r="H846" s="312"/>
      <c r="I846" s="312"/>
      <c r="J846" s="312"/>
      <c r="K846" s="312"/>
      <c r="L846" s="312"/>
      <c r="M846" s="312"/>
      <c r="N846" s="312"/>
      <c r="O846" s="312"/>
      <c r="P846" s="312"/>
      <c r="Q846" s="312"/>
      <c r="R846" s="312"/>
      <c r="S846" s="312"/>
      <c r="T846" s="312"/>
      <c r="U846" s="312"/>
      <c r="V846" s="312"/>
      <c r="W846" s="312"/>
      <c r="X846" s="312"/>
      <c r="Y846" s="312"/>
      <c r="Z846" s="312"/>
      <c r="AA846" s="312"/>
      <c r="AB846" s="312"/>
      <c r="AC846" s="312"/>
      <c r="AD846" s="312"/>
    </row>
    <row r="847" spans="1:36" ht="15" customHeight="1">
      <c r="A847" s="61"/>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09"/>
      <c r="X847" s="309"/>
      <c r="Y847" s="309"/>
      <c r="Z847" s="309"/>
      <c r="AA847" s="309"/>
      <c r="AB847" s="309"/>
      <c r="AC847" s="309"/>
      <c r="AD847" s="309"/>
      <c r="AE847" s="73"/>
      <c r="AF847" s="77"/>
      <c r="AG847"/>
      <c r="AH847"/>
      <c r="AI847"/>
      <c r="AJ847"/>
    </row>
    <row r="848" spans="1:36" ht="15" customHeight="1">
      <c r="A848" s="61"/>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09"/>
      <c r="X848" s="309"/>
      <c r="Y848" s="309"/>
      <c r="Z848" s="309"/>
      <c r="AA848" s="309"/>
      <c r="AB848" s="309"/>
      <c r="AC848" s="309"/>
      <c r="AD848" s="309"/>
      <c r="AE848" s="73"/>
      <c r="AF848" s="77"/>
      <c r="AG848"/>
      <c r="AH848"/>
      <c r="AI848"/>
      <c r="AJ848"/>
    </row>
    <row r="849" spans="1:37" ht="15" customHeight="1">
      <c r="A849" s="61"/>
      <c r="B849" s="309" t="str">
        <f>IF(AG844=0,"","Error: en caso de seleccionar el código ''11'' o ''99'' no puede seleccionar otro código")</f>
        <v/>
      </c>
      <c r="C849" s="309"/>
      <c r="D849" s="309"/>
      <c r="E849" s="309"/>
      <c r="F849" s="309"/>
      <c r="G849" s="309"/>
      <c r="H849" s="309"/>
      <c r="I849" s="309"/>
      <c r="J849" s="309"/>
      <c r="K849" s="309"/>
      <c r="L849" s="309"/>
      <c r="M849" s="309"/>
      <c r="N849" s="309"/>
      <c r="O849" s="309"/>
      <c r="P849" s="309"/>
      <c r="Q849" s="309"/>
      <c r="R849" s="309"/>
      <c r="S849" s="309"/>
      <c r="T849" s="309"/>
      <c r="U849" s="309"/>
      <c r="V849" s="309"/>
      <c r="W849" s="309"/>
      <c r="X849" s="309"/>
      <c r="Y849" s="309"/>
      <c r="Z849" s="309"/>
      <c r="AA849" s="309"/>
      <c r="AB849" s="309"/>
      <c r="AC849" s="309"/>
      <c r="AD849" s="309"/>
      <c r="AE849" s="73"/>
      <c r="AF849" s="77"/>
      <c r="AG849"/>
      <c r="AH849"/>
      <c r="AI849"/>
      <c r="AJ849"/>
    </row>
    <row r="850" spans="1:37" ht="15" customHeight="1">
      <c r="A850" s="61"/>
      <c r="B850" s="309"/>
      <c r="C850" s="309"/>
      <c r="D850" s="309"/>
      <c r="E850" s="309"/>
      <c r="F850" s="309"/>
      <c r="G850" s="309"/>
      <c r="H850" s="309"/>
      <c r="I850" s="309"/>
      <c r="J850" s="309"/>
      <c r="K850" s="309"/>
      <c r="L850" s="309"/>
      <c r="M850" s="309"/>
      <c r="N850" s="309"/>
      <c r="O850" s="309"/>
      <c r="P850" s="309"/>
      <c r="Q850" s="309"/>
      <c r="R850" s="309"/>
      <c r="S850" s="309"/>
      <c r="T850" s="309"/>
      <c r="U850" s="309"/>
      <c r="V850" s="309"/>
      <c r="W850" s="309"/>
      <c r="X850" s="309"/>
      <c r="Y850" s="309"/>
      <c r="Z850" s="309"/>
      <c r="AA850" s="309"/>
      <c r="AB850" s="309"/>
      <c r="AC850" s="309"/>
      <c r="AD850" s="309"/>
      <c r="AE850" s="73"/>
      <c r="AF850" s="77"/>
      <c r="AG850"/>
      <c r="AH850"/>
      <c r="AI850"/>
      <c r="AJ850"/>
    </row>
    <row r="851" spans="1:37" ht="15" customHeight="1">
      <c r="A851" s="61"/>
      <c r="B851" s="309" t="str">
        <f>IF(OR(AND(C841&lt;&gt;"",K841=""),AND(C841="",K841&lt;&gt;"")),"Error: especificar las otras acciones en caso de seleccionar el código ''10'","")</f>
        <v/>
      </c>
      <c r="C851" s="309"/>
      <c r="D851" s="309"/>
      <c r="E851" s="309"/>
      <c r="F851" s="309"/>
      <c r="G851" s="309"/>
      <c r="H851" s="309"/>
      <c r="I851" s="309"/>
      <c r="J851" s="309"/>
      <c r="K851" s="309"/>
      <c r="L851" s="309"/>
      <c r="M851" s="309"/>
      <c r="N851" s="309"/>
      <c r="O851" s="309"/>
      <c r="P851" s="309"/>
      <c r="Q851" s="309"/>
      <c r="R851" s="309"/>
      <c r="S851" s="309"/>
      <c r="T851" s="309"/>
      <c r="U851" s="309"/>
      <c r="V851" s="309"/>
      <c r="W851" s="309"/>
      <c r="X851" s="309"/>
      <c r="Y851" s="309"/>
      <c r="Z851" s="309"/>
      <c r="AA851" s="309"/>
      <c r="AB851" s="309"/>
      <c r="AC851" s="309"/>
      <c r="AD851" s="309"/>
      <c r="AE851" s="73"/>
      <c r="AF851" s="77"/>
      <c r="AG851"/>
      <c r="AH851" t="s">
        <v>5621</v>
      </c>
      <c r="AI851" t="s">
        <v>5622</v>
      </c>
      <c r="AJ851" t="s">
        <v>5623</v>
      </c>
      <c r="AK851" s="5" t="s">
        <v>5624</v>
      </c>
    </row>
    <row r="852" spans="1:37" ht="15" customHeight="1">
      <c r="A852" s="61"/>
      <c r="B852" s="277"/>
      <c r="C852" s="277"/>
      <c r="D852" s="277"/>
      <c r="E852" s="277"/>
      <c r="F852" s="277"/>
      <c r="G852" s="277"/>
      <c r="H852" s="277"/>
      <c r="I852" s="277"/>
      <c r="J852" s="277"/>
      <c r="K852" s="277"/>
      <c r="L852" s="277"/>
      <c r="M852" s="277"/>
      <c r="N852" s="277"/>
      <c r="O852" s="277"/>
      <c r="P852" s="277"/>
      <c r="Q852" s="277"/>
      <c r="R852" s="277"/>
      <c r="S852" s="277"/>
      <c r="T852" s="277"/>
      <c r="U852" s="277"/>
      <c r="V852" s="277"/>
      <c r="W852" s="277"/>
      <c r="X852" s="277"/>
      <c r="Y852" s="277"/>
      <c r="Z852" s="277"/>
      <c r="AA852" s="277"/>
      <c r="AB852" s="277"/>
      <c r="AC852" s="277"/>
      <c r="AD852" s="277"/>
      <c r="AE852" s="73"/>
      <c r="AF852" s="77"/>
      <c r="AG852"/>
      <c r="AH852">
        <v>16</v>
      </c>
      <c r="AI852"/>
      <c r="AJ852">
        <f>COUNTBLANK(C843:T843)</f>
        <v>17</v>
      </c>
      <c r="AK852" s="5">
        <f>IF(OR(AJ852=AH852,AJ852=AI852),0,1)</f>
        <v>1</v>
      </c>
    </row>
    <row r="853" spans="1:37" ht="48" customHeight="1">
      <c r="A853" s="71" t="s">
        <v>616</v>
      </c>
      <c r="B853" s="331" t="s">
        <v>702</v>
      </c>
      <c r="C853" s="318"/>
      <c r="D853" s="318"/>
      <c r="E853" s="318"/>
      <c r="F853" s="318"/>
      <c r="G853" s="318"/>
      <c r="H853" s="318"/>
      <c r="I853" s="318"/>
      <c r="J853" s="318"/>
      <c r="K853" s="318"/>
      <c r="L853" s="318"/>
      <c r="M853" s="318"/>
      <c r="N853" s="318"/>
      <c r="O853" s="318"/>
      <c r="P853" s="318"/>
      <c r="Q853" s="318"/>
      <c r="R853" s="318"/>
      <c r="S853" s="318"/>
      <c r="T853" s="318"/>
      <c r="U853" s="318"/>
      <c r="V853" s="318"/>
      <c r="W853" s="318"/>
      <c r="X853" s="318"/>
      <c r="Y853" s="318"/>
      <c r="Z853" s="318"/>
      <c r="AA853" s="318"/>
      <c r="AB853" s="318"/>
      <c r="AC853" s="318"/>
      <c r="AD853" s="318"/>
      <c r="AG853" s="5">
        <v>1</v>
      </c>
    </row>
    <row r="854" spans="1:37" ht="36" customHeight="1">
      <c r="A854" s="75"/>
      <c r="B854" s="66"/>
      <c r="C854" s="326" t="s">
        <v>703</v>
      </c>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G854" s="5">
        <v>2</v>
      </c>
    </row>
    <row r="855" spans="1:37" ht="48" customHeight="1">
      <c r="A855" s="71"/>
      <c r="B855" s="115"/>
      <c r="C855" s="294" t="s">
        <v>704</v>
      </c>
      <c r="D855" s="294"/>
      <c r="E855" s="294"/>
      <c r="F855" s="294"/>
      <c r="G855" s="294"/>
      <c r="H855" s="294"/>
      <c r="I855" s="294"/>
      <c r="J855" s="294"/>
      <c r="K855" s="294"/>
      <c r="L855" s="294"/>
      <c r="M855" s="294"/>
      <c r="N855" s="294"/>
      <c r="O855" s="294"/>
      <c r="P855" s="294"/>
      <c r="Q855" s="294"/>
      <c r="R855" s="294"/>
      <c r="S855" s="294"/>
      <c r="T855" s="294"/>
      <c r="U855" s="294"/>
      <c r="V855" s="294"/>
      <c r="W855" s="294"/>
      <c r="X855" s="294"/>
      <c r="Y855" s="294"/>
      <c r="Z855" s="294"/>
      <c r="AA855" s="294"/>
      <c r="AB855" s="294"/>
      <c r="AC855" s="294"/>
      <c r="AD855" s="294"/>
      <c r="AG855" s="5">
        <v>9</v>
      </c>
    </row>
    <row r="856" spans="1:37" ht="15" customHeight="1">
      <c r="A856" s="71"/>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row>
    <row r="857" spans="1:37" ht="144" customHeight="1">
      <c r="A857" s="71"/>
      <c r="B857" s="115"/>
      <c r="C857" s="252" t="s">
        <v>473</v>
      </c>
      <c r="D857" s="252"/>
      <c r="E857" s="252"/>
      <c r="F857" s="252"/>
      <c r="G857" s="252"/>
      <c r="H857" s="252"/>
      <c r="I857" s="252"/>
      <c r="J857" s="252"/>
      <c r="K857" s="252"/>
      <c r="L857" s="252"/>
      <c r="M857" s="252"/>
      <c r="N857" s="252"/>
      <c r="O857" s="252"/>
      <c r="P857" s="252"/>
      <c r="Q857" s="252"/>
      <c r="R857" s="252"/>
      <c r="S857" s="252" t="s">
        <v>724</v>
      </c>
      <c r="T857" s="252"/>
      <c r="U857" s="252"/>
      <c r="V857" s="252"/>
      <c r="W857" s="252"/>
      <c r="X857" s="252"/>
      <c r="Y857" s="252" t="s">
        <v>412</v>
      </c>
      <c r="Z857" s="252"/>
      <c r="AA857" s="252"/>
      <c r="AB857" s="252"/>
      <c r="AC857" s="252"/>
      <c r="AD857" s="252"/>
      <c r="AG857" s="73" t="s">
        <v>5632</v>
      </c>
    </row>
    <row r="858" spans="1:37" ht="15" customHeight="1">
      <c r="A858" s="75"/>
      <c r="B858" s="116"/>
      <c r="C858" s="81" t="s">
        <v>66</v>
      </c>
      <c r="D858" s="311" t="s">
        <v>181</v>
      </c>
      <c r="E858" s="311"/>
      <c r="F858" s="311"/>
      <c r="G858" s="311"/>
      <c r="H858" s="311"/>
      <c r="I858" s="311"/>
      <c r="J858" s="311"/>
      <c r="K858" s="311"/>
      <c r="L858" s="311"/>
      <c r="M858" s="311"/>
      <c r="N858" s="311"/>
      <c r="O858" s="311"/>
      <c r="P858" s="311"/>
      <c r="Q858" s="311"/>
      <c r="R858" s="311"/>
      <c r="S858" s="310"/>
      <c r="T858" s="310"/>
      <c r="U858" s="310"/>
      <c r="V858" s="310"/>
      <c r="W858" s="310"/>
      <c r="X858" s="310"/>
      <c r="Y858" s="310"/>
      <c r="Z858" s="310"/>
      <c r="AA858" s="310"/>
      <c r="AB858" s="310"/>
      <c r="AC858" s="310"/>
      <c r="AD858" s="310"/>
      <c r="AG858" s="73">
        <f>IF($AJ$873=$AH$873,0,
IF(OR(AND(S858=1,Y858&lt;&gt;""),AND(S858&gt;1,Y858="")),0,1))</f>
        <v>0</v>
      </c>
    </row>
    <row r="859" spans="1:37" ht="15" customHeight="1">
      <c r="A859" s="75"/>
      <c r="B859" s="116"/>
      <c r="C859" s="81" t="s">
        <v>67</v>
      </c>
      <c r="D859" s="311" t="s">
        <v>182</v>
      </c>
      <c r="E859" s="311"/>
      <c r="F859" s="311"/>
      <c r="G859" s="311"/>
      <c r="H859" s="311"/>
      <c r="I859" s="311"/>
      <c r="J859" s="311"/>
      <c r="K859" s="311"/>
      <c r="L859" s="311"/>
      <c r="M859" s="311"/>
      <c r="N859" s="311"/>
      <c r="O859" s="311"/>
      <c r="P859" s="311"/>
      <c r="Q859" s="311"/>
      <c r="R859" s="311"/>
      <c r="S859" s="310"/>
      <c r="T859" s="310"/>
      <c r="U859" s="310"/>
      <c r="V859" s="310"/>
      <c r="W859" s="310"/>
      <c r="X859" s="310"/>
      <c r="Y859" s="310"/>
      <c r="Z859" s="310"/>
      <c r="AA859" s="310"/>
      <c r="AB859" s="310"/>
      <c r="AC859" s="310"/>
      <c r="AD859" s="310"/>
      <c r="AG859" s="73">
        <f>IF($AJ$873=$AH$873,0,
IF(OR(AND(S859=1,Y859&lt;&gt;""),AND(S859&gt;1,Y859="")),0,1))</f>
        <v>0</v>
      </c>
    </row>
    <row r="860" spans="1:37" ht="15" customHeight="1">
      <c r="A860" s="75"/>
      <c r="B860" s="116"/>
      <c r="C860" s="81" t="s">
        <v>68</v>
      </c>
      <c r="D860" s="311" t="s">
        <v>183</v>
      </c>
      <c r="E860" s="311"/>
      <c r="F860" s="311"/>
      <c r="G860" s="311"/>
      <c r="H860" s="311"/>
      <c r="I860" s="311"/>
      <c r="J860" s="311"/>
      <c r="K860" s="311"/>
      <c r="L860" s="311"/>
      <c r="M860" s="311"/>
      <c r="N860" s="311"/>
      <c r="O860" s="311"/>
      <c r="P860" s="311"/>
      <c r="Q860" s="311"/>
      <c r="R860" s="311"/>
      <c r="S860" s="310"/>
      <c r="T860" s="310"/>
      <c r="U860" s="310"/>
      <c r="V860" s="310"/>
      <c r="W860" s="310"/>
      <c r="X860" s="310"/>
      <c r="Y860" s="310"/>
      <c r="Z860" s="310"/>
      <c r="AA860" s="310"/>
      <c r="AB860" s="310"/>
      <c r="AC860" s="310"/>
      <c r="AD860" s="310"/>
      <c r="AG860" s="73">
        <f>IF($AJ$873=$AH$873,0,
IF(OR(AND(S860=1,Y860&lt;&gt;""),AND(S860&gt;1,Y860="")),0,1))</f>
        <v>0</v>
      </c>
    </row>
    <row r="861" spans="1:37" ht="15" customHeight="1">
      <c r="A861" s="75"/>
      <c r="B861" s="116"/>
      <c r="C861" s="81" t="s">
        <v>69</v>
      </c>
      <c r="D861" s="311" t="s">
        <v>184</v>
      </c>
      <c r="E861" s="311"/>
      <c r="F861" s="311"/>
      <c r="G861" s="311"/>
      <c r="H861" s="311"/>
      <c r="I861" s="311"/>
      <c r="J861" s="311"/>
      <c r="K861" s="311"/>
      <c r="L861" s="311"/>
      <c r="M861" s="311"/>
      <c r="N861" s="311"/>
      <c r="O861" s="311"/>
      <c r="P861" s="311"/>
      <c r="Q861" s="311"/>
      <c r="R861" s="311"/>
      <c r="S861" s="310"/>
      <c r="T861" s="310"/>
      <c r="U861" s="310"/>
      <c r="V861" s="310"/>
      <c r="W861" s="310"/>
      <c r="X861" s="310"/>
      <c r="Y861" s="310"/>
      <c r="Z861" s="310"/>
      <c r="AA861" s="310"/>
      <c r="AB861" s="310"/>
      <c r="AC861" s="310"/>
      <c r="AD861" s="310"/>
      <c r="AG861" s="73">
        <f>IF($AJ$873=$AH$873,0,
IF(OR(AND(S861=1,Y861&lt;&gt;""),AND(S861&gt;1,Y861="")),0,1))</f>
        <v>0</v>
      </c>
    </row>
    <row r="862" spans="1:37" ht="15" customHeight="1">
      <c r="A862" s="75"/>
      <c r="B862" s="116"/>
      <c r="C862" s="81" t="s">
        <v>70</v>
      </c>
      <c r="D862" s="311" t="s">
        <v>413</v>
      </c>
      <c r="E862" s="311"/>
      <c r="F862" s="311"/>
      <c r="G862" s="311"/>
      <c r="H862" s="311"/>
      <c r="I862" s="311"/>
      <c r="J862" s="311"/>
      <c r="K862" s="311"/>
      <c r="L862" s="311"/>
      <c r="M862" s="311"/>
      <c r="N862" s="311"/>
      <c r="O862" s="311"/>
      <c r="P862" s="311"/>
      <c r="Q862" s="311"/>
      <c r="R862" s="311"/>
      <c r="S862" s="310"/>
      <c r="T862" s="310"/>
      <c r="U862" s="310"/>
      <c r="V862" s="310"/>
      <c r="W862" s="310"/>
      <c r="X862" s="310"/>
      <c r="Y862" s="310"/>
      <c r="Z862" s="310"/>
      <c r="AA862" s="310"/>
      <c r="AB862" s="310"/>
      <c r="AC862" s="310"/>
      <c r="AD862" s="310"/>
      <c r="AG862" s="73">
        <f>IF($AJ$873=$AH$873,0,
IF(OR(AND(S862=1,Y862&lt;&gt;""),AND(S862&gt;1,Y862="")),0,1))</f>
        <v>0</v>
      </c>
    </row>
    <row r="863" spans="1:37" ht="15" customHeight="1">
      <c r="A863" s="75"/>
      <c r="B863" s="116"/>
      <c r="C863" s="116"/>
      <c r="D863" s="116"/>
      <c r="E863" s="117"/>
      <c r="F863" s="117"/>
      <c r="G863" s="117"/>
      <c r="H863" s="117"/>
      <c r="I863" s="117"/>
      <c r="J863" s="117"/>
      <c r="K863" s="117"/>
      <c r="L863" s="117"/>
      <c r="M863" s="117"/>
      <c r="N863" s="117"/>
      <c r="O863" s="117"/>
      <c r="P863" s="117"/>
      <c r="Q863" s="117"/>
      <c r="R863" s="117"/>
      <c r="S863" s="117"/>
      <c r="T863" s="118"/>
      <c r="U863" s="119"/>
      <c r="V863" s="119"/>
      <c r="W863" s="119"/>
      <c r="X863" s="119"/>
      <c r="Y863" s="119"/>
      <c r="Z863" s="119"/>
      <c r="AA863" s="119"/>
      <c r="AB863" s="119"/>
      <c r="AC863" s="119"/>
      <c r="AD863" s="119"/>
      <c r="AG863" s="60">
        <f>SUM(AG858:AG862)</f>
        <v>0</v>
      </c>
    </row>
    <row r="864" spans="1:37" ht="45" customHeight="1">
      <c r="A864" s="75"/>
      <c r="B864" s="116"/>
      <c r="C864" s="323" t="s">
        <v>706</v>
      </c>
      <c r="D864" s="323"/>
      <c r="E864" s="323"/>
      <c r="F864" s="315"/>
      <c r="G864" s="246"/>
      <c r="H864" s="246"/>
      <c r="I864" s="246"/>
      <c r="J864" s="246"/>
      <c r="K864" s="246"/>
      <c r="L864" s="246"/>
      <c r="M864" s="246"/>
      <c r="N864" s="246"/>
      <c r="O864" s="246"/>
      <c r="P864" s="246"/>
      <c r="Q864" s="246"/>
      <c r="R864" s="246"/>
      <c r="S864" s="246"/>
      <c r="T864" s="246"/>
      <c r="U864" s="246"/>
      <c r="V864" s="246"/>
      <c r="W864" s="246"/>
      <c r="X864" s="246"/>
      <c r="Y864" s="246"/>
      <c r="Z864" s="246"/>
      <c r="AA864" s="246"/>
      <c r="AB864" s="246"/>
      <c r="AC864" s="246"/>
      <c r="AD864" s="316"/>
      <c r="AG864" s="5">
        <f>IF(S862=1,1,0)</f>
        <v>0</v>
      </c>
    </row>
    <row r="865" spans="1:37" ht="15" customHeight="1">
      <c r="A865" s="75"/>
      <c r="B865" s="116"/>
      <c r="C865" s="116"/>
      <c r="D865" s="116"/>
      <c r="E865" s="117"/>
      <c r="F865" s="117"/>
      <c r="G865" s="117"/>
      <c r="H865" s="117"/>
      <c r="I865" s="117"/>
      <c r="J865" s="117"/>
      <c r="K865" s="117"/>
      <c r="L865" s="117"/>
      <c r="M865" s="117"/>
      <c r="N865" s="117"/>
      <c r="O865" s="117"/>
      <c r="P865" s="117"/>
      <c r="Q865" s="117"/>
      <c r="R865" s="117"/>
      <c r="S865" s="117"/>
      <c r="T865" s="118"/>
      <c r="U865" s="119"/>
      <c r="V865" s="119"/>
      <c r="W865" s="119"/>
      <c r="X865" s="119"/>
      <c r="Y865" s="119"/>
      <c r="Z865" s="119"/>
      <c r="AA865" s="119"/>
      <c r="AB865" s="119"/>
      <c r="AC865" s="119"/>
      <c r="AD865" s="119"/>
    </row>
    <row r="866" spans="1:37" ht="24" customHeight="1">
      <c r="A866" s="87"/>
      <c r="B866" s="26"/>
      <c r="C866" s="294" t="s">
        <v>117</v>
      </c>
      <c r="D866" s="294"/>
      <c r="E866" s="294"/>
      <c r="F866" s="294"/>
      <c r="G866" s="294"/>
      <c r="H866" s="294"/>
      <c r="I866" s="294"/>
      <c r="J866" s="294"/>
      <c r="K866" s="294"/>
      <c r="L866" s="294"/>
      <c r="M866" s="294"/>
      <c r="N866" s="294"/>
      <c r="O866" s="294"/>
      <c r="P866" s="294"/>
      <c r="Q866" s="294"/>
      <c r="R866" s="294"/>
      <c r="S866" s="294"/>
      <c r="T866" s="294"/>
      <c r="U866" s="294"/>
      <c r="V866" s="294"/>
      <c r="W866" s="294"/>
      <c r="X866" s="294"/>
      <c r="Y866" s="294"/>
      <c r="Z866" s="294"/>
      <c r="AA866" s="294"/>
      <c r="AB866" s="294"/>
      <c r="AC866" s="294"/>
      <c r="AD866" s="294"/>
    </row>
    <row r="867" spans="1:37" ht="60" customHeight="1">
      <c r="A867" s="87"/>
      <c r="B867" s="26"/>
      <c r="C867" s="312"/>
      <c r="D867" s="312"/>
      <c r="E867" s="312"/>
      <c r="F867" s="312"/>
      <c r="G867" s="312"/>
      <c r="H867" s="312"/>
      <c r="I867" s="312"/>
      <c r="J867" s="312"/>
      <c r="K867" s="312"/>
      <c r="L867" s="312"/>
      <c r="M867" s="312"/>
      <c r="N867" s="312"/>
      <c r="O867" s="312"/>
      <c r="P867" s="312"/>
      <c r="Q867" s="312"/>
      <c r="R867" s="312"/>
      <c r="S867" s="312"/>
      <c r="T867" s="312"/>
      <c r="U867" s="312"/>
      <c r="V867" s="312"/>
      <c r="W867" s="312"/>
      <c r="X867" s="312"/>
      <c r="Y867" s="312"/>
      <c r="Z867" s="312"/>
      <c r="AA867" s="312"/>
      <c r="AB867" s="312"/>
      <c r="AC867" s="312"/>
      <c r="AD867" s="312"/>
    </row>
    <row r="868" spans="1:37" ht="15" customHeight="1">
      <c r="A868" s="61"/>
      <c r="B868" s="309"/>
      <c r="C868" s="309"/>
      <c r="D868" s="309"/>
      <c r="E868" s="309"/>
      <c r="F868" s="309"/>
      <c r="G868" s="309"/>
      <c r="H868" s="309"/>
      <c r="I868" s="309"/>
      <c r="J868" s="309"/>
      <c r="K868" s="309"/>
      <c r="L868" s="309"/>
      <c r="M868" s="309"/>
      <c r="N868" s="309"/>
      <c r="O868" s="309"/>
      <c r="P868" s="309"/>
      <c r="Q868" s="309"/>
      <c r="R868" s="309"/>
      <c r="S868" s="309"/>
      <c r="T868" s="309"/>
      <c r="U868" s="309"/>
      <c r="V868" s="309"/>
      <c r="W868" s="309"/>
      <c r="X868" s="309"/>
      <c r="Y868" s="309"/>
      <c r="Z868" s="309"/>
      <c r="AA868" s="309"/>
      <c r="AB868" s="309"/>
      <c r="AC868" s="309"/>
      <c r="AD868" s="309"/>
      <c r="AE868" s="73"/>
      <c r="AF868" s="77"/>
      <c r="AG868"/>
      <c r="AH868"/>
      <c r="AI868"/>
      <c r="AJ868"/>
    </row>
    <row r="869" spans="1:37" ht="15" customHeight="1">
      <c r="A869" s="61"/>
      <c r="B869" s="309"/>
      <c r="C869" s="309"/>
      <c r="D869" s="309"/>
      <c r="E869" s="309"/>
      <c r="F869" s="309"/>
      <c r="G869" s="309"/>
      <c r="H869" s="309"/>
      <c r="I869" s="309"/>
      <c r="J869" s="309"/>
      <c r="K869" s="309"/>
      <c r="L869" s="309"/>
      <c r="M869" s="309"/>
      <c r="N869" s="309"/>
      <c r="O869" s="309"/>
      <c r="P869" s="309"/>
      <c r="Q869" s="309"/>
      <c r="R869" s="309"/>
      <c r="S869" s="309"/>
      <c r="T869" s="309"/>
      <c r="U869" s="309"/>
      <c r="V869" s="309"/>
      <c r="W869" s="309"/>
      <c r="X869" s="309"/>
      <c r="Y869" s="309"/>
      <c r="Z869" s="309"/>
      <c r="AA869" s="309"/>
      <c r="AB869" s="309"/>
      <c r="AC869" s="309"/>
      <c r="AD869" s="309"/>
      <c r="AE869" s="73"/>
      <c r="AF869" s="77"/>
      <c r="AG869"/>
      <c r="AH869"/>
      <c r="AI869"/>
      <c r="AJ869"/>
    </row>
    <row r="870" spans="1:37" ht="15" customHeight="1">
      <c r="A870" s="61"/>
      <c r="B870" s="309"/>
      <c r="C870" s="309"/>
      <c r="D870" s="309"/>
      <c r="E870" s="309"/>
      <c r="F870" s="309"/>
      <c r="G870" s="309"/>
      <c r="H870" s="309"/>
      <c r="I870" s="309"/>
      <c r="J870" s="309"/>
      <c r="K870" s="309"/>
      <c r="L870" s="309"/>
      <c r="M870" s="309"/>
      <c r="N870" s="309"/>
      <c r="O870" s="309"/>
      <c r="P870" s="309"/>
      <c r="Q870" s="309"/>
      <c r="R870" s="309"/>
      <c r="S870" s="309"/>
      <c r="T870" s="309"/>
      <c r="U870" s="309"/>
      <c r="V870" s="309"/>
      <c r="W870" s="309"/>
      <c r="X870" s="309"/>
      <c r="Y870" s="309"/>
      <c r="Z870" s="309"/>
      <c r="AA870" s="309"/>
      <c r="AB870" s="309"/>
      <c r="AC870" s="309"/>
      <c r="AD870" s="309"/>
      <c r="AE870" s="73"/>
      <c r="AF870" s="77"/>
      <c r="AG870"/>
      <c r="AH870"/>
      <c r="AI870"/>
      <c r="AJ870"/>
    </row>
    <row r="871" spans="1:37" ht="15" customHeight="1">
      <c r="A871" s="61"/>
      <c r="B871" s="309"/>
      <c r="C871" s="309"/>
      <c r="D871" s="309"/>
      <c r="E871" s="309"/>
      <c r="F871" s="309"/>
      <c r="G871" s="309"/>
      <c r="H871" s="309"/>
      <c r="I871" s="309"/>
      <c r="J871" s="309"/>
      <c r="K871" s="309"/>
      <c r="L871" s="309"/>
      <c r="M871" s="309"/>
      <c r="N871" s="309"/>
      <c r="O871" s="309"/>
      <c r="P871" s="309"/>
      <c r="Q871" s="309"/>
      <c r="R871" s="309"/>
      <c r="S871" s="309"/>
      <c r="T871" s="309"/>
      <c r="U871" s="309"/>
      <c r="V871" s="309"/>
      <c r="W871" s="309"/>
      <c r="X871" s="309"/>
      <c r="Y871" s="309"/>
      <c r="Z871" s="309"/>
      <c r="AA871" s="309"/>
      <c r="AB871" s="309"/>
      <c r="AC871" s="309"/>
      <c r="AD871" s="309"/>
      <c r="AE871" s="73"/>
      <c r="AF871" s="77"/>
      <c r="AG871"/>
      <c r="AH871"/>
      <c r="AI871"/>
      <c r="AJ871"/>
    </row>
    <row r="872" spans="1:37" ht="15" customHeight="1">
      <c r="A872" s="61"/>
      <c r="B872" s="309" t="str">
        <f>IF(OR(AND(AG864&gt;0,F864=""),AND(AG864=0,F864&lt;&gt;"")),"Error: especificar el otro medio de seguimiento en caso de registrar ''1'' en el numeral 5","")</f>
        <v/>
      </c>
      <c r="C872" s="309"/>
      <c r="D872" s="309"/>
      <c r="E872" s="309"/>
      <c r="F872" s="309"/>
      <c r="G872" s="309"/>
      <c r="H872" s="309"/>
      <c r="I872" s="309"/>
      <c r="J872" s="309"/>
      <c r="K872" s="309"/>
      <c r="L872" s="309"/>
      <c r="M872" s="309"/>
      <c r="N872" s="309"/>
      <c r="O872" s="309"/>
      <c r="P872" s="309"/>
      <c r="Q872" s="309"/>
      <c r="R872" s="309"/>
      <c r="S872" s="309"/>
      <c r="T872" s="309"/>
      <c r="U872" s="309"/>
      <c r="V872" s="309"/>
      <c r="W872" s="309"/>
      <c r="X872" s="309"/>
      <c r="Y872" s="309"/>
      <c r="Z872" s="309"/>
      <c r="AA872" s="309"/>
      <c r="AB872" s="309"/>
      <c r="AC872" s="309"/>
      <c r="AD872" s="309"/>
      <c r="AE872" s="73"/>
      <c r="AF872" s="77"/>
      <c r="AG872"/>
      <c r="AH872" t="s">
        <v>5621</v>
      </c>
      <c r="AI872" t="s">
        <v>5622</v>
      </c>
      <c r="AJ872" t="s">
        <v>5623</v>
      </c>
      <c r="AK872" s="5" t="s">
        <v>5624</v>
      </c>
    </row>
    <row r="873" spans="1:37" ht="15" customHeight="1" thickBot="1">
      <c r="A873" s="61"/>
      <c r="B873" s="277" t="str">
        <f>IF(AG863=0,"","Error: debe completar toda la información en las celdas requeridas")</f>
        <v/>
      </c>
      <c r="C873" s="277"/>
      <c r="D873" s="277"/>
      <c r="E873" s="277"/>
      <c r="F873" s="277"/>
      <c r="G873" s="277"/>
      <c r="H873" s="277"/>
      <c r="I873" s="277"/>
      <c r="J873" s="277"/>
      <c r="K873" s="277"/>
      <c r="L873" s="277"/>
      <c r="M873" s="277"/>
      <c r="N873" s="277"/>
      <c r="O873" s="277"/>
      <c r="P873" s="277"/>
      <c r="Q873" s="277"/>
      <c r="R873" s="277"/>
      <c r="S873" s="277"/>
      <c r="T873" s="277"/>
      <c r="U873" s="277"/>
      <c r="V873" s="277"/>
      <c r="W873" s="277"/>
      <c r="X873" s="277"/>
      <c r="Y873" s="277"/>
      <c r="Z873" s="277"/>
      <c r="AA873" s="277"/>
      <c r="AB873" s="277"/>
      <c r="AC873" s="277"/>
      <c r="AD873" s="277"/>
      <c r="AE873" s="73"/>
      <c r="AF873" s="77"/>
      <c r="AG873"/>
      <c r="AH873">
        <v>60</v>
      </c>
      <c r="AI873"/>
      <c r="AJ873">
        <f>COUNTBLANK(S858:AD862)</f>
        <v>60</v>
      </c>
      <c r="AK873" s="5">
        <f>IF(OR(AJ873=AH873,AJ873=AI873),0,1)</f>
        <v>0</v>
      </c>
    </row>
    <row r="874" spans="1:37" ht="15" customHeight="1" thickBot="1">
      <c r="A874" s="67" t="s">
        <v>313</v>
      </c>
      <c r="B874" s="340" t="s">
        <v>617</v>
      </c>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2"/>
    </row>
    <row r="875" spans="1:37" ht="15" customHeight="1">
      <c r="A875" s="112"/>
      <c r="B875" s="369" t="s">
        <v>466</v>
      </c>
      <c r="C875" s="364"/>
      <c r="D875" s="364"/>
      <c r="E875" s="364"/>
      <c r="F875" s="364"/>
      <c r="G875" s="364"/>
      <c r="H875" s="364"/>
      <c r="I875" s="364"/>
      <c r="J875" s="364"/>
      <c r="K875" s="364"/>
      <c r="L875" s="364"/>
      <c r="M875" s="364"/>
      <c r="N875" s="364"/>
      <c r="O875" s="364"/>
      <c r="P875" s="364"/>
      <c r="Q875" s="364"/>
      <c r="R875" s="364"/>
      <c r="S875" s="364"/>
      <c r="T875" s="364"/>
      <c r="U875" s="364"/>
      <c r="V875" s="364"/>
      <c r="W875" s="364"/>
      <c r="X875" s="364"/>
      <c r="Y875" s="364"/>
      <c r="Z875" s="364"/>
      <c r="AA875" s="364"/>
      <c r="AB875" s="364"/>
      <c r="AC875" s="364"/>
      <c r="AD875" s="370"/>
    </row>
    <row r="876" spans="1:37" s="73" customFormat="1" ht="36" customHeight="1">
      <c r="A876" s="95"/>
      <c r="B876" s="120"/>
      <c r="C876" s="294" t="s">
        <v>725</v>
      </c>
      <c r="D876" s="294"/>
      <c r="E876" s="294"/>
      <c r="F876" s="294"/>
      <c r="G876" s="294"/>
      <c r="H876" s="294"/>
      <c r="I876" s="294"/>
      <c r="J876" s="294"/>
      <c r="K876" s="294"/>
      <c r="L876" s="294"/>
      <c r="M876" s="294"/>
      <c r="N876" s="294"/>
      <c r="O876" s="294"/>
      <c r="P876" s="294"/>
      <c r="Q876" s="294"/>
      <c r="R876" s="294"/>
      <c r="S876" s="294"/>
      <c r="T876" s="294"/>
      <c r="U876" s="294"/>
      <c r="V876" s="294"/>
      <c r="W876" s="294"/>
      <c r="X876" s="294"/>
      <c r="Y876" s="294"/>
      <c r="Z876" s="294"/>
      <c r="AA876" s="294"/>
      <c r="AB876" s="294"/>
      <c r="AC876" s="294"/>
      <c r="AD876" s="295"/>
      <c r="AF876" s="74"/>
    </row>
    <row r="877" spans="1:37" s="73" customFormat="1" ht="24" customHeight="1">
      <c r="A877" s="95"/>
      <c r="B877" s="86"/>
      <c r="C877" s="296" t="s">
        <v>620</v>
      </c>
      <c r="D877" s="296"/>
      <c r="E877" s="296"/>
      <c r="F877" s="296"/>
      <c r="G877" s="296"/>
      <c r="H877" s="296"/>
      <c r="I877" s="296"/>
      <c r="J877" s="296"/>
      <c r="K877" s="296"/>
      <c r="L877" s="296"/>
      <c r="M877" s="296"/>
      <c r="N877" s="296"/>
      <c r="O877" s="296"/>
      <c r="P877" s="296"/>
      <c r="Q877" s="296"/>
      <c r="R877" s="296"/>
      <c r="S877" s="296"/>
      <c r="T877" s="296"/>
      <c r="U877" s="296"/>
      <c r="V877" s="296"/>
      <c r="W877" s="296"/>
      <c r="X877" s="296"/>
      <c r="Y877" s="296"/>
      <c r="Z877" s="296"/>
      <c r="AA877" s="296"/>
      <c r="AB877" s="296"/>
      <c r="AC877" s="296"/>
      <c r="AD877" s="297"/>
      <c r="AF877" s="74"/>
    </row>
    <row r="878" spans="1:37" ht="15" customHeight="1">
      <c r="A878" s="112"/>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row>
    <row r="879" spans="1:37" ht="60" customHeight="1">
      <c r="A879" s="71" t="s">
        <v>618</v>
      </c>
      <c r="B879" s="331" t="s">
        <v>726</v>
      </c>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318"/>
      <c r="Z879" s="318"/>
      <c r="AA879" s="318"/>
      <c r="AB879" s="318"/>
      <c r="AC879" s="318"/>
      <c r="AD879" s="318"/>
    </row>
    <row r="880" spans="1:37" ht="36" customHeight="1">
      <c r="A880" s="75"/>
      <c r="B880" s="66"/>
      <c r="C880" s="294" t="s">
        <v>474</v>
      </c>
      <c r="D880" s="294"/>
      <c r="E880" s="294"/>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294"/>
      <c r="AD880" s="294"/>
      <c r="AG880" s="5" t="s">
        <v>5620</v>
      </c>
    </row>
    <row r="881" spans="1:34" ht="108" customHeight="1">
      <c r="A881" s="75"/>
      <c r="B881" s="66"/>
      <c r="C881" s="294" t="s">
        <v>754</v>
      </c>
      <c r="D881" s="294"/>
      <c r="E881" s="294"/>
      <c r="F881" s="294"/>
      <c r="G881" s="294"/>
      <c r="H881" s="294"/>
      <c r="I881" s="294"/>
      <c r="J881" s="294"/>
      <c r="K881" s="294"/>
      <c r="L881" s="294"/>
      <c r="M881" s="294"/>
      <c r="N881" s="294"/>
      <c r="O881" s="294"/>
      <c r="P881" s="294"/>
      <c r="Q881" s="294"/>
      <c r="R881" s="294"/>
      <c r="S881" s="294"/>
      <c r="T881" s="294"/>
      <c r="U881" s="294"/>
      <c r="V881" s="294"/>
      <c r="W881" s="294"/>
      <c r="X881" s="294"/>
      <c r="Y881" s="294"/>
      <c r="Z881" s="294"/>
      <c r="AA881" s="294"/>
      <c r="AB881" s="294"/>
      <c r="AC881" s="294"/>
      <c r="AD881" s="294"/>
    </row>
    <row r="882" spans="1:34" ht="36" customHeight="1">
      <c r="A882" s="75"/>
      <c r="B882" s="66"/>
      <c r="C882" s="294" t="s">
        <v>475</v>
      </c>
      <c r="D882" s="294"/>
      <c r="E882" s="294"/>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row>
    <row r="883" spans="1:34" ht="15" customHeight="1">
      <c r="A883" s="75"/>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row>
    <row r="884" spans="1:34" ht="84" customHeight="1">
      <c r="A884" s="75"/>
      <c r="B884" s="66"/>
      <c r="C884" s="252" t="s">
        <v>476</v>
      </c>
      <c r="D884" s="252"/>
      <c r="E884" s="252"/>
      <c r="F884" s="252"/>
      <c r="G884" s="252"/>
      <c r="H884" s="252"/>
      <c r="I884" s="252"/>
      <c r="J884" s="252"/>
      <c r="K884" s="252"/>
      <c r="L884" s="252"/>
      <c r="M884" s="252"/>
      <c r="N884" s="252"/>
      <c r="O884" s="252"/>
      <c r="P884" s="252"/>
      <c r="Q884" s="252"/>
      <c r="R884" s="252"/>
      <c r="S884" s="344" t="s">
        <v>477</v>
      </c>
      <c r="T884" s="345"/>
      <c r="U884" s="345"/>
      <c r="V884" s="345"/>
      <c r="W884" s="345"/>
      <c r="X884" s="346"/>
      <c r="Y884" s="252" t="s">
        <v>727</v>
      </c>
      <c r="Z884" s="252"/>
      <c r="AA884" s="252"/>
      <c r="AB884" s="252"/>
      <c r="AC884" s="252"/>
      <c r="AD884" s="252"/>
    </row>
    <row r="885" spans="1:34" ht="15" customHeight="1">
      <c r="A885" s="75"/>
      <c r="B885" s="66"/>
      <c r="C885" s="252"/>
      <c r="D885" s="252"/>
      <c r="E885" s="252"/>
      <c r="F885" s="252"/>
      <c r="G885" s="252"/>
      <c r="H885" s="252"/>
      <c r="I885" s="252"/>
      <c r="J885" s="252"/>
      <c r="K885" s="252"/>
      <c r="L885" s="252"/>
      <c r="M885" s="252"/>
      <c r="N885" s="252"/>
      <c r="O885" s="252"/>
      <c r="P885" s="252"/>
      <c r="Q885" s="252"/>
      <c r="R885" s="252"/>
      <c r="S885" s="347"/>
      <c r="T885" s="348"/>
      <c r="U885" s="348"/>
      <c r="V885" s="348"/>
      <c r="W885" s="348"/>
      <c r="X885" s="349"/>
      <c r="Y885" s="256" t="s">
        <v>710</v>
      </c>
      <c r="Z885" s="252"/>
      <c r="AA885" s="252"/>
      <c r="AB885" s="256" t="s">
        <v>711</v>
      </c>
      <c r="AC885" s="256"/>
      <c r="AD885" s="256"/>
      <c r="AG885" s="121" t="s">
        <v>5632</v>
      </c>
    </row>
    <row r="886" spans="1:34" ht="15" customHeight="1">
      <c r="A886" s="75"/>
      <c r="B886" s="66"/>
      <c r="C886" s="81" t="s">
        <v>66</v>
      </c>
      <c r="D886" s="313" t="s">
        <v>416</v>
      </c>
      <c r="E886" s="314"/>
      <c r="F886" s="314"/>
      <c r="G886" s="314"/>
      <c r="H886" s="314"/>
      <c r="I886" s="314"/>
      <c r="J886" s="314"/>
      <c r="K886" s="314"/>
      <c r="L886" s="314"/>
      <c r="M886" s="314"/>
      <c r="N886" s="314"/>
      <c r="O886" s="314"/>
      <c r="P886" s="314"/>
      <c r="Q886" s="314"/>
      <c r="R886" s="314"/>
      <c r="S886" s="315"/>
      <c r="T886" s="246"/>
      <c r="U886" s="246"/>
      <c r="V886" s="246"/>
      <c r="W886" s="246"/>
      <c r="X886" s="316"/>
      <c r="Y886" s="310"/>
      <c r="Z886" s="325"/>
      <c r="AA886" s="325"/>
      <c r="AB886" s="310"/>
      <c r="AC886" s="310"/>
      <c r="AD886" s="310"/>
      <c r="AG886" s="5">
        <f t="shared" ref="AG886:AG891" si="83">IF($AJ$902=$AH$902,0,
IF(OR(AND(S886=1,COUNTA(Y886:AD886)=1),AND(S886&gt;1,COUNTA(Y886:AD886)=0)),0,1))</f>
        <v>0</v>
      </c>
      <c r="AH886" s="5">
        <f>IF(COUNTA(Y886:AD886)&gt;1,1,0)</f>
        <v>0</v>
      </c>
    </row>
    <row r="887" spans="1:34" ht="15" customHeight="1">
      <c r="A887" s="75"/>
      <c r="B887" s="66"/>
      <c r="C887" s="122" t="s">
        <v>67</v>
      </c>
      <c r="D887" s="322" t="s">
        <v>417</v>
      </c>
      <c r="E887" s="314"/>
      <c r="F887" s="314"/>
      <c r="G887" s="314"/>
      <c r="H887" s="314"/>
      <c r="I887" s="314"/>
      <c r="J887" s="314"/>
      <c r="K887" s="314"/>
      <c r="L887" s="314"/>
      <c r="M887" s="314"/>
      <c r="N887" s="314"/>
      <c r="O887" s="314"/>
      <c r="P887" s="314"/>
      <c r="Q887" s="314"/>
      <c r="R887" s="314"/>
      <c r="S887" s="315"/>
      <c r="T887" s="246"/>
      <c r="U887" s="246"/>
      <c r="V887" s="246"/>
      <c r="W887" s="246"/>
      <c r="X887" s="316"/>
      <c r="Y887" s="310"/>
      <c r="Z887" s="325"/>
      <c r="AA887" s="325"/>
      <c r="AB887" s="310"/>
      <c r="AC887" s="310"/>
      <c r="AD887" s="310"/>
      <c r="AG887" s="5">
        <f t="shared" si="83"/>
        <v>0</v>
      </c>
      <c r="AH887" s="5">
        <f t="shared" ref="AH887:AH891" si="84">IF(COUNTA(Y887:AD887)&gt;1,1,0)</f>
        <v>0</v>
      </c>
    </row>
    <row r="888" spans="1:34" ht="15" customHeight="1">
      <c r="A888" s="75"/>
      <c r="B888" s="66"/>
      <c r="C888" s="122" t="s">
        <v>68</v>
      </c>
      <c r="D888" s="322" t="s">
        <v>418</v>
      </c>
      <c r="E888" s="314"/>
      <c r="F888" s="314"/>
      <c r="G888" s="314"/>
      <c r="H888" s="314"/>
      <c r="I888" s="314"/>
      <c r="J888" s="314"/>
      <c r="K888" s="314"/>
      <c r="L888" s="314"/>
      <c r="M888" s="314"/>
      <c r="N888" s="314"/>
      <c r="O888" s="314"/>
      <c r="P888" s="314"/>
      <c r="Q888" s="314"/>
      <c r="R888" s="314"/>
      <c r="S888" s="315"/>
      <c r="T888" s="246"/>
      <c r="U888" s="246"/>
      <c r="V888" s="246"/>
      <c r="W888" s="246"/>
      <c r="X888" s="316"/>
      <c r="Y888" s="310"/>
      <c r="Z888" s="325"/>
      <c r="AA888" s="325"/>
      <c r="AB888" s="310"/>
      <c r="AC888" s="310"/>
      <c r="AD888" s="310"/>
      <c r="AG888" s="5">
        <f t="shared" si="83"/>
        <v>0</v>
      </c>
      <c r="AH888" s="5">
        <f t="shared" si="84"/>
        <v>0</v>
      </c>
    </row>
    <row r="889" spans="1:34" ht="15" customHeight="1">
      <c r="A889" s="75"/>
      <c r="B889" s="66"/>
      <c r="C889" s="122" t="s">
        <v>69</v>
      </c>
      <c r="D889" s="322" t="s">
        <v>419</v>
      </c>
      <c r="E889" s="314"/>
      <c r="F889" s="314"/>
      <c r="G889" s="314"/>
      <c r="H889" s="314"/>
      <c r="I889" s="314"/>
      <c r="J889" s="314"/>
      <c r="K889" s="314"/>
      <c r="L889" s="314"/>
      <c r="M889" s="314"/>
      <c r="N889" s="314"/>
      <c r="O889" s="314"/>
      <c r="P889" s="314"/>
      <c r="Q889" s="314"/>
      <c r="R889" s="314"/>
      <c r="S889" s="315"/>
      <c r="T889" s="246"/>
      <c r="U889" s="246"/>
      <c r="V889" s="246"/>
      <c r="W889" s="246"/>
      <c r="X889" s="316"/>
      <c r="Y889" s="310"/>
      <c r="Z889" s="325"/>
      <c r="AA889" s="325"/>
      <c r="AB889" s="310"/>
      <c r="AC889" s="310"/>
      <c r="AD889" s="310"/>
      <c r="AG889" s="5">
        <f t="shared" si="83"/>
        <v>0</v>
      </c>
      <c r="AH889" s="5">
        <f t="shared" si="84"/>
        <v>0</v>
      </c>
    </row>
    <row r="890" spans="1:34" ht="15" customHeight="1">
      <c r="A890" s="75"/>
      <c r="B890" s="66"/>
      <c r="C890" s="122" t="s">
        <v>70</v>
      </c>
      <c r="D890" s="322" t="s">
        <v>420</v>
      </c>
      <c r="E890" s="314"/>
      <c r="F890" s="314"/>
      <c r="G890" s="314"/>
      <c r="H890" s="314"/>
      <c r="I890" s="314"/>
      <c r="J890" s="314"/>
      <c r="K890" s="314"/>
      <c r="L890" s="314"/>
      <c r="M890" s="314"/>
      <c r="N890" s="314"/>
      <c r="O890" s="314"/>
      <c r="P890" s="314"/>
      <c r="Q890" s="314"/>
      <c r="R890" s="314"/>
      <c r="S890" s="315"/>
      <c r="T890" s="246"/>
      <c r="U890" s="246"/>
      <c r="V890" s="246"/>
      <c r="W890" s="246"/>
      <c r="X890" s="316"/>
      <c r="Y890" s="310"/>
      <c r="Z890" s="325"/>
      <c r="AA890" s="325"/>
      <c r="AB890" s="310"/>
      <c r="AC890" s="310"/>
      <c r="AD890" s="310"/>
      <c r="AG890" s="5">
        <f t="shared" si="83"/>
        <v>0</v>
      </c>
      <c r="AH890" s="5">
        <f t="shared" si="84"/>
        <v>0</v>
      </c>
    </row>
    <row r="891" spans="1:34" ht="15" customHeight="1">
      <c r="A891" s="75"/>
      <c r="B891" s="66"/>
      <c r="C891" s="122" t="s">
        <v>71</v>
      </c>
      <c r="D891" s="322" t="s">
        <v>187</v>
      </c>
      <c r="E891" s="314"/>
      <c r="F891" s="314"/>
      <c r="G891" s="314"/>
      <c r="H891" s="314"/>
      <c r="I891" s="314"/>
      <c r="J891" s="314"/>
      <c r="K891" s="314"/>
      <c r="L891" s="314"/>
      <c r="M891" s="314"/>
      <c r="N891" s="314"/>
      <c r="O891" s="314"/>
      <c r="P891" s="314"/>
      <c r="Q891" s="314"/>
      <c r="R891" s="314"/>
      <c r="S891" s="315"/>
      <c r="T891" s="246"/>
      <c r="U891" s="246"/>
      <c r="V891" s="246"/>
      <c r="W891" s="246"/>
      <c r="X891" s="316"/>
      <c r="Y891" s="310"/>
      <c r="Z891" s="325"/>
      <c r="AA891" s="325"/>
      <c r="AB891" s="310"/>
      <c r="AC891" s="310"/>
      <c r="AD891" s="310"/>
      <c r="AG891" s="5">
        <f t="shared" si="83"/>
        <v>0</v>
      </c>
      <c r="AH891" s="5">
        <f t="shared" si="84"/>
        <v>0</v>
      </c>
    </row>
    <row r="892" spans="1:34" ht="15" customHeight="1">
      <c r="A892" s="75"/>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G892" s="66"/>
      <c r="AH892" s="97">
        <f>SUM(AH886:AH891)</f>
        <v>0</v>
      </c>
    </row>
    <row r="893" spans="1:34" ht="45" customHeight="1">
      <c r="A893" s="75"/>
      <c r="B893" s="66"/>
      <c r="C893" s="323" t="s">
        <v>188</v>
      </c>
      <c r="D893" s="323"/>
      <c r="E893" s="324"/>
      <c r="F893" s="315"/>
      <c r="G893" s="246"/>
      <c r="H893" s="246"/>
      <c r="I893" s="246"/>
      <c r="J893" s="246"/>
      <c r="K893" s="246"/>
      <c r="L893" s="246"/>
      <c r="M893" s="246"/>
      <c r="N893" s="246"/>
      <c r="O893" s="246"/>
      <c r="P893" s="246"/>
      <c r="Q893" s="246"/>
      <c r="R893" s="246"/>
      <c r="S893" s="246"/>
      <c r="T893" s="246"/>
      <c r="U893" s="246"/>
      <c r="V893" s="246"/>
      <c r="W893" s="246"/>
      <c r="X893" s="246"/>
      <c r="Y893" s="246"/>
      <c r="Z893" s="246"/>
      <c r="AA893" s="246"/>
      <c r="AB893" s="246"/>
      <c r="AC893" s="246"/>
      <c r="AD893" s="316"/>
      <c r="AG893" s="5">
        <f>IF(S891=1,1,0)</f>
        <v>0</v>
      </c>
    </row>
    <row r="894" spans="1:34" ht="15" customHeight="1">
      <c r="A894" s="75"/>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row>
    <row r="895" spans="1:34" ht="24" customHeight="1">
      <c r="A895" s="75"/>
      <c r="B895" s="66"/>
      <c r="C895" s="294" t="s">
        <v>117</v>
      </c>
      <c r="D895" s="294"/>
      <c r="E895" s="294"/>
      <c r="F895" s="294"/>
      <c r="G895" s="294"/>
      <c r="H895" s="294"/>
      <c r="I895" s="294"/>
      <c r="J895" s="294"/>
      <c r="K895" s="294"/>
      <c r="L895" s="294"/>
      <c r="M895" s="294"/>
      <c r="N895" s="294"/>
      <c r="O895" s="294"/>
      <c r="P895" s="294"/>
      <c r="Q895" s="294"/>
      <c r="R895" s="294"/>
      <c r="S895" s="294"/>
      <c r="T895" s="294"/>
      <c r="U895" s="294"/>
      <c r="V895" s="294"/>
      <c r="W895" s="294"/>
      <c r="X895" s="294"/>
      <c r="Y895" s="294"/>
      <c r="Z895" s="294"/>
      <c r="AA895" s="294"/>
      <c r="AB895" s="294"/>
      <c r="AC895" s="294"/>
      <c r="AD895" s="294"/>
    </row>
    <row r="896" spans="1:34" ht="60" customHeight="1">
      <c r="A896" s="75"/>
      <c r="B896" s="66"/>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317"/>
      <c r="Z896" s="317"/>
      <c r="AA896" s="317"/>
      <c r="AB896" s="317"/>
      <c r="AC896" s="317"/>
      <c r="AD896" s="317"/>
    </row>
    <row r="897" spans="1:37" ht="15" customHeight="1">
      <c r="A897" s="61"/>
      <c r="B897" s="309"/>
      <c r="C897" s="309"/>
      <c r="D897" s="309"/>
      <c r="E897" s="309"/>
      <c r="F897" s="309"/>
      <c r="G897" s="309"/>
      <c r="H897" s="309"/>
      <c r="I897" s="309"/>
      <c r="J897" s="309"/>
      <c r="K897" s="309"/>
      <c r="L897" s="309"/>
      <c r="M897" s="309"/>
      <c r="N897" s="309"/>
      <c r="O897" s="309"/>
      <c r="P897" s="309"/>
      <c r="Q897" s="309"/>
      <c r="R897" s="309"/>
      <c r="S897" s="309"/>
      <c r="T897" s="309"/>
      <c r="U897" s="309"/>
      <c r="V897" s="309"/>
      <c r="W897" s="309"/>
      <c r="X897" s="309"/>
      <c r="Y897" s="309"/>
      <c r="Z897" s="309"/>
      <c r="AA897" s="309"/>
      <c r="AB897" s="309"/>
      <c r="AC897" s="309"/>
      <c r="AD897" s="309"/>
      <c r="AE897" s="73"/>
      <c r="AF897" s="77"/>
      <c r="AG897"/>
      <c r="AH897"/>
      <c r="AI897"/>
      <c r="AJ897"/>
    </row>
    <row r="898" spans="1:37" ht="15" customHeight="1">
      <c r="A898" s="61"/>
      <c r="B898" s="309" t="str">
        <f>IF(AH892=0,"","Error: las columnas ''Meses'' e ''Indefinido'' son excluyentes entre sí, en cada numeral sólo puede hacer uso en una de ellas")</f>
        <v/>
      </c>
      <c r="C898" s="309"/>
      <c r="D898" s="309"/>
      <c r="E898" s="309"/>
      <c r="F898" s="309"/>
      <c r="G898" s="309"/>
      <c r="H898" s="309"/>
      <c r="I898" s="309"/>
      <c r="J898" s="309"/>
      <c r="K898" s="309"/>
      <c r="L898" s="309"/>
      <c r="M898" s="309"/>
      <c r="N898" s="309"/>
      <c r="O898" s="309"/>
      <c r="P898" s="309"/>
      <c r="Q898" s="309"/>
      <c r="R898" s="309"/>
      <c r="S898" s="309"/>
      <c r="T898" s="309"/>
      <c r="U898" s="309"/>
      <c r="V898" s="309"/>
      <c r="W898" s="309"/>
      <c r="X898" s="309"/>
      <c r="Y898" s="309"/>
      <c r="Z898" s="309"/>
      <c r="AA898" s="309"/>
      <c r="AB898" s="309"/>
      <c r="AC898" s="309"/>
      <c r="AD898" s="309"/>
      <c r="AE898" s="73"/>
      <c r="AF898" s="77"/>
      <c r="AG898"/>
      <c r="AH898"/>
      <c r="AI898"/>
      <c r="AJ898"/>
    </row>
    <row r="899" spans="1:37" ht="15" customHeight="1">
      <c r="A899" s="61"/>
      <c r="B899" s="309"/>
      <c r="C899" s="309"/>
      <c r="D899" s="309"/>
      <c r="E899" s="309"/>
      <c r="F899" s="309"/>
      <c r="G899" s="309"/>
      <c r="H899" s="309"/>
      <c r="I899" s="309"/>
      <c r="J899" s="309"/>
      <c r="K899" s="309"/>
      <c r="L899" s="309"/>
      <c r="M899" s="309"/>
      <c r="N899" s="309"/>
      <c r="O899" s="309"/>
      <c r="P899" s="309"/>
      <c r="Q899" s="309"/>
      <c r="R899" s="309"/>
      <c r="S899" s="309"/>
      <c r="T899" s="309"/>
      <c r="U899" s="309"/>
      <c r="V899" s="309"/>
      <c r="W899" s="309"/>
      <c r="X899" s="309"/>
      <c r="Y899" s="309"/>
      <c r="Z899" s="309"/>
      <c r="AA899" s="309"/>
      <c r="AB899" s="309"/>
      <c r="AC899" s="309"/>
      <c r="AD899" s="309"/>
      <c r="AE899" s="73"/>
      <c r="AF899" s="77"/>
      <c r="AG899"/>
      <c r="AH899"/>
      <c r="AI899"/>
      <c r="AJ899"/>
    </row>
    <row r="900" spans="1:37" ht="15" customHeight="1">
      <c r="A900" s="61"/>
      <c r="B900" s="309"/>
      <c r="C900" s="309"/>
      <c r="D900" s="309"/>
      <c r="E900" s="309"/>
      <c r="F900" s="309"/>
      <c r="G900" s="309"/>
      <c r="H900" s="309"/>
      <c r="I900" s="309"/>
      <c r="J900" s="309"/>
      <c r="K900" s="309"/>
      <c r="L900" s="309"/>
      <c r="M900" s="309"/>
      <c r="N900" s="309"/>
      <c r="O900" s="309"/>
      <c r="P900" s="309"/>
      <c r="Q900" s="309"/>
      <c r="R900" s="309"/>
      <c r="S900" s="309"/>
      <c r="T900" s="309"/>
      <c r="U900" s="309"/>
      <c r="V900" s="309"/>
      <c r="W900" s="309"/>
      <c r="X900" s="309"/>
      <c r="Y900" s="309"/>
      <c r="Z900" s="309"/>
      <c r="AA900" s="309"/>
      <c r="AB900" s="309"/>
      <c r="AC900" s="309"/>
      <c r="AD900" s="309"/>
      <c r="AE900" s="73"/>
      <c r="AF900" s="77"/>
      <c r="AG900"/>
      <c r="AH900"/>
      <c r="AI900"/>
      <c r="AJ900"/>
    </row>
    <row r="901" spans="1:37" ht="15" customHeight="1">
      <c r="A901" s="61"/>
      <c r="B901" s="309" t="str">
        <f>IF(OR(AND(AG893&gt;0,F893=""),AND(AG893=0,F893&lt;&gt;"")),"Error: especificar la otra materia en caso de registrar ''1'' en el numeral 6","")</f>
        <v/>
      </c>
      <c r="C901" s="309"/>
      <c r="D901" s="309"/>
      <c r="E901" s="309"/>
      <c r="F901" s="309"/>
      <c r="G901" s="309"/>
      <c r="H901" s="309"/>
      <c r="I901" s="309"/>
      <c r="J901" s="309"/>
      <c r="K901" s="309"/>
      <c r="L901" s="309"/>
      <c r="M901" s="309"/>
      <c r="N901" s="309"/>
      <c r="O901" s="309"/>
      <c r="P901" s="309"/>
      <c r="Q901" s="309"/>
      <c r="R901" s="309"/>
      <c r="S901" s="309"/>
      <c r="T901" s="309"/>
      <c r="U901" s="309"/>
      <c r="V901" s="309"/>
      <c r="W901" s="309"/>
      <c r="X901" s="309"/>
      <c r="Y901" s="309"/>
      <c r="Z901" s="309"/>
      <c r="AA901" s="309"/>
      <c r="AB901" s="309"/>
      <c r="AC901" s="309"/>
      <c r="AD901" s="309"/>
      <c r="AE901" s="73"/>
      <c r="AF901" s="77"/>
      <c r="AG901"/>
      <c r="AH901" t="s">
        <v>5621</v>
      </c>
      <c r="AI901" t="s">
        <v>5622</v>
      </c>
      <c r="AJ901" t="s">
        <v>5623</v>
      </c>
      <c r="AK901" s="5" t="s">
        <v>5624</v>
      </c>
    </row>
    <row r="902" spans="1:37" ht="15" customHeight="1">
      <c r="A902" s="61"/>
      <c r="B902" s="277" t="str">
        <f>IF(AK902=0,"","Error: debe completar toda la información en las celdas requeridas")</f>
        <v/>
      </c>
      <c r="C902" s="277"/>
      <c r="D902" s="277"/>
      <c r="E902" s="277"/>
      <c r="F902" s="277"/>
      <c r="G902" s="277"/>
      <c r="H902" s="277"/>
      <c r="I902" s="277"/>
      <c r="J902" s="277"/>
      <c r="K902" s="277"/>
      <c r="L902" s="277"/>
      <c r="M902" s="277"/>
      <c r="N902" s="277"/>
      <c r="O902" s="277"/>
      <c r="P902" s="277"/>
      <c r="Q902" s="277"/>
      <c r="R902" s="277"/>
      <c r="S902" s="277"/>
      <c r="T902" s="277"/>
      <c r="U902" s="277"/>
      <c r="V902" s="277"/>
      <c r="W902" s="277"/>
      <c r="X902" s="277"/>
      <c r="Y902" s="277"/>
      <c r="Z902" s="277"/>
      <c r="AA902" s="277"/>
      <c r="AB902" s="277"/>
      <c r="AC902" s="277"/>
      <c r="AD902" s="277"/>
      <c r="AE902" s="73"/>
      <c r="AF902" s="77"/>
      <c r="AG902"/>
      <c r="AH902">
        <v>72</v>
      </c>
      <c r="AI902"/>
      <c r="AJ902">
        <f>COUNTBLANK(S886:AD891)</f>
        <v>72</v>
      </c>
      <c r="AK902" s="5">
        <f>SUM(AG886:AG891)</f>
        <v>0</v>
      </c>
    </row>
    <row r="903" spans="1:37" ht="24" customHeight="1">
      <c r="A903" s="71" t="s">
        <v>619</v>
      </c>
      <c r="B903" s="318" t="s">
        <v>479</v>
      </c>
      <c r="C903" s="318"/>
      <c r="D903" s="318"/>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c r="AA903" s="318"/>
      <c r="AB903" s="318"/>
      <c r="AC903" s="318"/>
      <c r="AD903" s="318"/>
    </row>
    <row r="904" spans="1:37" ht="15" customHeight="1" thickBot="1">
      <c r="A904" s="71"/>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G904" t="s">
        <v>5626</v>
      </c>
      <c r="AH904" t="s">
        <v>5627</v>
      </c>
      <c r="AI904" t="s">
        <v>5628</v>
      </c>
      <c r="AJ904" t="s">
        <v>5629</v>
      </c>
    </row>
    <row r="905" spans="1:37" ht="15" customHeight="1" thickBot="1">
      <c r="A905" s="71"/>
      <c r="B905" s="72"/>
      <c r="C905" s="319"/>
      <c r="D905" s="320"/>
      <c r="E905" s="320"/>
      <c r="F905" s="321"/>
      <c r="G905" s="143" t="s">
        <v>478</v>
      </c>
      <c r="H905" s="144"/>
      <c r="I905" s="144"/>
      <c r="J905" s="144"/>
      <c r="K905" s="144"/>
      <c r="L905" s="144"/>
      <c r="M905" s="144"/>
      <c r="N905" s="144"/>
      <c r="O905" s="144"/>
      <c r="P905" s="144"/>
      <c r="Q905" s="144"/>
      <c r="R905" s="144"/>
      <c r="S905" s="144"/>
      <c r="T905" s="144"/>
      <c r="U905" s="144"/>
      <c r="V905" s="144"/>
      <c r="W905" s="144"/>
      <c r="X905" s="144"/>
      <c r="Y905" s="144"/>
      <c r="Z905" s="144"/>
      <c r="AA905" s="144"/>
      <c r="AB905" s="144"/>
      <c r="AC905" s="144"/>
      <c r="AD905" s="144"/>
      <c r="AG905">
        <f>C905</f>
        <v>0</v>
      </c>
      <c r="AH905">
        <f>COUNTIF(E907:H909,"NS")</f>
        <v>0</v>
      </c>
      <c r="AI905" s="103">
        <f>SUM(E907:H909)</f>
        <v>0</v>
      </c>
      <c r="AJ905" s="104">
        <f>IF(AJ918=AH918, 0,  IF(OR(AND(AG905=0, AH905&gt;0),AND(AG905="NS", AI905&gt;0), AND(AG905="NS", AH905=0, AI905=0)), 1, IF(OR(AND(AG905&gt;0, AH905=2), AND(AG905="NS", AH905=2), AND(AG905="NS", AI905=0, AH905&gt;0), AG905=AI905), 0, 1)))</f>
        <v>0</v>
      </c>
    </row>
    <row r="906" spans="1:37" ht="15" customHeight="1">
      <c r="A906" s="71"/>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row>
    <row r="907" spans="1:37" ht="15" customHeight="1">
      <c r="A907" s="87"/>
      <c r="B907" s="26"/>
      <c r="C907" s="26"/>
      <c r="D907" s="26"/>
      <c r="E907" s="310"/>
      <c r="F907" s="310"/>
      <c r="G907" s="310"/>
      <c r="H907" s="310"/>
      <c r="I907" s="14" t="s">
        <v>176</v>
      </c>
      <c r="J907" s="26"/>
      <c r="K907" s="26"/>
      <c r="L907" s="26"/>
      <c r="M907" s="26"/>
      <c r="N907" s="26"/>
      <c r="O907" s="26"/>
      <c r="P907" s="26"/>
      <c r="Q907" s="26"/>
      <c r="R907" s="26"/>
      <c r="S907" s="26"/>
      <c r="T907" s="26"/>
      <c r="U907" s="26"/>
      <c r="V907" s="26"/>
      <c r="W907" s="26"/>
      <c r="X907" s="26"/>
      <c r="Y907" s="26"/>
      <c r="Z907" s="26"/>
      <c r="AA907" s="26"/>
      <c r="AB907" s="26"/>
      <c r="AC907" s="26"/>
      <c r="AD907" s="26"/>
    </row>
    <row r="908" spans="1:37" ht="15" customHeight="1">
      <c r="A908" s="87"/>
      <c r="B908" s="26"/>
      <c r="C908" s="26"/>
      <c r="D908" s="26"/>
      <c r="E908" s="26"/>
      <c r="F908" s="26"/>
      <c r="G908" s="26"/>
      <c r="H908" s="26"/>
      <c r="I908" s="14"/>
      <c r="J908" s="26"/>
      <c r="K908" s="26"/>
      <c r="L908" s="26"/>
      <c r="M908" s="26"/>
      <c r="N908" s="26"/>
      <c r="O908" s="26"/>
      <c r="P908" s="26"/>
      <c r="Q908" s="26"/>
      <c r="R908" s="26"/>
      <c r="S908" s="26"/>
      <c r="T908" s="26"/>
      <c r="U908" s="26"/>
      <c r="V908" s="26"/>
      <c r="W908" s="26"/>
      <c r="X908" s="26"/>
      <c r="Y908" s="26"/>
      <c r="Z908" s="26"/>
      <c r="AA908" s="26"/>
      <c r="AB908" s="26"/>
      <c r="AC908" s="26"/>
      <c r="AD908" s="26"/>
    </row>
    <row r="909" spans="1:37" ht="15" customHeight="1">
      <c r="A909" s="87"/>
      <c r="B909" s="26"/>
      <c r="C909" s="26"/>
      <c r="D909" s="26"/>
      <c r="E909" s="310"/>
      <c r="F909" s="310"/>
      <c r="G909" s="310"/>
      <c r="H909" s="310"/>
      <c r="I909" s="14" t="s">
        <v>177</v>
      </c>
      <c r="J909" s="26"/>
      <c r="K909" s="26"/>
      <c r="L909" s="26"/>
      <c r="M909" s="26"/>
      <c r="N909" s="26"/>
      <c r="O909" s="26"/>
      <c r="P909" s="26"/>
      <c r="Q909" s="26"/>
      <c r="R909" s="26"/>
      <c r="S909" s="26"/>
      <c r="T909" s="26"/>
      <c r="U909" s="26"/>
      <c r="V909" s="26"/>
      <c r="W909" s="26"/>
      <c r="X909" s="26"/>
      <c r="Y909" s="26"/>
      <c r="Z909" s="26"/>
      <c r="AA909" s="26"/>
      <c r="AB909" s="26"/>
      <c r="AC909" s="26"/>
      <c r="AD909" s="26"/>
    </row>
    <row r="910" spans="1:37" ht="15" customHeight="1">
      <c r="A910" s="87"/>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spans="1:37" ht="24" customHeight="1">
      <c r="A911" s="71"/>
      <c r="B911" s="72"/>
      <c r="C911" s="294" t="s">
        <v>117</v>
      </c>
      <c r="D911" s="294"/>
      <c r="E911" s="294"/>
      <c r="F911" s="294"/>
      <c r="G911" s="294"/>
      <c r="H911" s="294"/>
      <c r="I911" s="294"/>
      <c r="J911" s="294"/>
      <c r="K911" s="294"/>
      <c r="L911" s="294"/>
      <c r="M911" s="294"/>
      <c r="N911" s="294"/>
      <c r="O911" s="294"/>
      <c r="P911" s="294"/>
      <c r="Q911" s="294"/>
      <c r="R911" s="294"/>
      <c r="S911" s="294"/>
      <c r="T911" s="294"/>
      <c r="U911" s="294"/>
      <c r="V911" s="294"/>
      <c r="W911" s="294"/>
      <c r="X911" s="294"/>
      <c r="Y911" s="294"/>
      <c r="Z911" s="294"/>
      <c r="AA911" s="294"/>
      <c r="AB911" s="294"/>
      <c r="AC911" s="294"/>
      <c r="AD911" s="294"/>
    </row>
    <row r="912" spans="1:37" ht="60" customHeight="1">
      <c r="A912" s="71"/>
      <c r="B912" s="72"/>
      <c r="C912" s="312"/>
      <c r="D912" s="312"/>
      <c r="E912" s="312"/>
      <c r="F912" s="312"/>
      <c r="G912" s="312"/>
      <c r="H912" s="312"/>
      <c r="I912" s="312"/>
      <c r="J912" s="312"/>
      <c r="K912" s="312"/>
      <c r="L912" s="312"/>
      <c r="M912" s="312"/>
      <c r="N912" s="312"/>
      <c r="O912" s="312"/>
      <c r="P912" s="312"/>
      <c r="Q912" s="312"/>
      <c r="R912" s="312"/>
      <c r="S912" s="312"/>
      <c r="T912" s="312"/>
      <c r="U912" s="312"/>
      <c r="V912" s="312"/>
      <c r="W912" s="312"/>
      <c r="X912" s="312"/>
      <c r="Y912" s="312"/>
      <c r="Z912" s="312"/>
      <c r="AA912" s="312"/>
      <c r="AB912" s="312"/>
      <c r="AC912" s="312"/>
      <c r="AD912" s="312"/>
    </row>
    <row r="913" spans="1:52" ht="15" customHeight="1">
      <c r="A913" s="61"/>
      <c r="B913" s="309"/>
      <c r="C913" s="309"/>
      <c r="D913" s="309"/>
      <c r="E913" s="309"/>
      <c r="F913" s="309"/>
      <c r="G913" s="309"/>
      <c r="H913" s="309"/>
      <c r="I913" s="309"/>
      <c r="J913" s="309"/>
      <c r="K913" s="309"/>
      <c r="L913" s="309"/>
      <c r="M913" s="309"/>
      <c r="N913" s="309"/>
      <c r="O913" s="309"/>
      <c r="P913" s="309"/>
      <c r="Q913" s="309"/>
      <c r="R913" s="309"/>
      <c r="S913" s="309"/>
      <c r="T913" s="309"/>
      <c r="U913" s="309"/>
      <c r="V913" s="309"/>
      <c r="W913" s="309"/>
      <c r="X913" s="309"/>
      <c r="Y913" s="309"/>
      <c r="Z913" s="309"/>
      <c r="AA913" s="309"/>
      <c r="AB913" s="309"/>
      <c r="AC913" s="309"/>
      <c r="AD913" s="309"/>
      <c r="AE913" s="73"/>
      <c r="AF913" s="77"/>
      <c r="AG913"/>
      <c r="AH913"/>
      <c r="AI913"/>
      <c r="AJ913"/>
    </row>
    <row r="914" spans="1:52" ht="15" customHeight="1">
      <c r="A914" s="61"/>
      <c r="B914" s="309" t="str">
        <f>IF(AJ905=0,"","Error: verificar sumas")</f>
        <v/>
      </c>
      <c r="C914" s="309"/>
      <c r="D914" s="309"/>
      <c r="E914" s="309"/>
      <c r="F914" s="309"/>
      <c r="G914" s="309"/>
      <c r="H914" s="309"/>
      <c r="I914" s="309"/>
      <c r="J914" s="309"/>
      <c r="K914" s="309"/>
      <c r="L914" s="309"/>
      <c r="M914" s="309"/>
      <c r="N914" s="309"/>
      <c r="O914" s="309"/>
      <c r="P914" s="309"/>
      <c r="Q914" s="309"/>
      <c r="R914" s="309"/>
      <c r="S914" s="309"/>
      <c r="T914" s="309"/>
      <c r="U914" s="309"/>
      <c r="V914" s="309"/>
      <c r="W914" s="309"/>
      <c r="X914" s="309"/>
      <c r="Y914" s="309"/>
      <c r="Z914" s="309"/>
      <c r="AA914" s="309"/>
      <c r="AB914" s="309"/>
      <c r="AC914" s="309"/>
      <c r="AD914" s="309"/>
      <c r="AE914" s="73"/>
      <c r="AF914" s="77"/>
      <c r="AG914"/>
      <c r="AH914"/>
      <c r="AI914"/>
      <c r="AJ914"/>
    </row>
    <row r="915" spans="1:52" ht="15" customHeight="1">
      <c r="A915" s="61"/>
      <c r="B915" s="309"/>
      <c r="C915" s="309"/>
      <c r="D915" s="309"/>
      <c r="E915" s="309"/>
      <c r="F915" s="309"/>
      <c r="G915" s="309"/>
      <c r="H915" s="309"/>
      <c r="I915" s="309"/>
      <c r="J915" s="309"/>
      <c r="K915" s="309"/>
      <c r="L915" s="309"/>
      <c r="M915" s="309"/>
      <c r="N915" s="309"/>
      <c r="O915" s="309"/>
      <c r="P915" s="309"/>
      <c r="Q915" s="309"/>
      <c r="R915" s="309"/>
      <c r="S915" s="309"/>
      <c r="T915" s="309"/>
      <c r="U915" s="309"/>
      <c r="V915" s="309"/>
      <c r="W915" s="309"/>
      <c r="X915" s="309"/>
      <c r="Y915" s="309"/>
      <c r="Z915" s="309"/>
      <c r="AA915" s="309"/>
      <c r="AB915" s="309"/>
      <c r="AC915" s="309"/>
      <c r="AD915" s="309"/>
      <c r="AE915" s="73"/>
      <c r="AF915" s="77"/>
      <c r="AG915"/>
      <c r="AH915"/>
      <c r="AI915"/>
      <c r="AJ915"/>
    </row>
    <row r="916" spans="1:52" ht="15" customHeight="1">
      <c r="A916" s="61"/>
      <c r="B916" s="309"/>
      <c r="C916" s="309"/>
      <c r="D916" s="309"/>
      <c r="E916" s="309"/>
      <c r="F916" s="309"/>
      <c r="G916" s="309"/>
      <c r="H916" s="309"/>
      <c r="I916" s="309"/>
      <c r="J916" s="309"/>
      <c r="K916" s="309"/>
      <c r="L916" s="309"/>
      <c r="M916" s="309"/>
      <c r="N916" s="309"/>
      <c r="O916" s="309"/>
      <c r="P916" s="309"/>
      <c r="Q916" s="309"/>
      <c r="R916" s="309"/>
      <c r="S916" s="309"/>
      <c r="T916" s="309"/>
      <c r="U916" s="309"/>
      <c r="V916" s="309"/>
      <c r="W916" s="309"/>
      <c r="X916" s="309"/>
      <c r="Y916" s="309"/>
      <c r="Z916" s="309"/>
      <c r="AA916" s="309"/>
      <c r="AB916" s="309"/>
      <c r="AC916" s="309"/>
      <c r="AD916" s="309"/>
      <c r="AE916" s="73"/>
      <c r="AF916" s="77"/>
      <c r="AG916"/>
      <c r="AH916"/>
      <c r="AI916"/>
      <c r="AJ916"/>
    </row>
    <row r="917" spans="1:52" ht="15" customHeight="1">
      <c r="A917" s="61"/>
      <c r="B917" s="309"/>
      <c r="C917" s="309"/>
      <c r="D917" s="309"/>
      <c r="E917" s="309"/>
      <c r="F917" s="309"/>
      <c r="G917" s="309"/>
      <c r="H917" s="309"/>
      <c r="I917" s="309"/>
      <c r="J917" s="309"/>
      <c r="K917" s="309"/>
      <c r="L917" s="309"/>
      <c r="M917" s="309"/>
      <c r="N917" s="309"/>
      <c r="O917" s="309"/>
      <c r="P917" s="309"/>
      <c r="Q917" s="309"/>
      <c r="R917" s="309"/>
      <c r="S917" s="309"/>
      <c r="T917" s="309"/>
      <c r="U917" s="309"/>
      <c r="V917" s="309"/>
      <c r="W917" s="309"/>
      <c r="X917" s="309"/>
      <c r="Y917" s="309"/>
      <c r="Z917" s="309"/>
      <c r="AA917" s="309"/>
      <c r="AB917" s="309"/>
      <c r="AC917" s="309"/>
      <c r="AD917" s="309"/>
      <c r="AE917" s="73"/>
      <c r="AF917" s="77"/>
      <c r="AG917"/>
      <c r="AH917" t="s">
        <v>5621</v>
      </c>
      <c r="AI917" t="s">
        <v>5622</v>
      </c>
      <c r="AJ917" t="s">
        <v>5623</v>
      </c>
      <c r="AK917" s="5" t="s">
        <v>5624</v>
      </c>
    </row>
    <row r="918" spans="1:52" ht="15" customHeight="1">
      <c r="A918" s="61"/>
      <c r="B918" s="277" t="str">
        <f>IF(AK918=0,"","Error: debe completar toda la información en las celdas requeridas")</f>
        <v/>
      </c>
      <c r="C918" s="277"/>
      <c r="D918" s="277"/>
      <c r="E918" s="277"/>
      <c r="F918" s="277"/>
      <c r="G918" s="277"/>
      <c r="H918" s="277"/>
      <c r="I918" s="277"/>
      <c r="J918" s="277"/>
      <c r="K918" s="277"/>
      <c r="L918" s="277"/>
      <c r="M918" s="277"/>
      <c r="N918" s="277"/>
      <c r="O918" s="277"/>
      <c r="P918" s="277"/>
      <c r="Q918" s="277"/>
      <c r="R918" s="277"/>
      <c r="S918" s="277"/>
      <c r="T918" s="277"/>
      <c r="U918" s="277"/>
      <c r="V918" s="277"/>
      <c r="W918" s="277"/>
      <c r="X918" s="277"/>
      <c r="Y918" s="277"/>
      <c r="Z918" s="277"/>
      <c r="AA918" s="277"/>
      <c r="AB918" s="277"/>
      <c r="AC918" s="277"/>
      <c r="AD918" s="277"/>
      <c r="AE918" s="73"/>
      <c r="AF918" s="77"/>
      <c r="AG918"/>
      <c r="AH918">
        <v>29</v>
      </c>
      <c r="AI918">
        <v>26</v>
      </c>
      <c r="AJ918">
        <f>COUNTBLANK(C905:H909)</f>
        <v>29</v>
      </c>
      <c r="AK918" s="5">
        <f>IF(OR(AJ918=AH918,AJ918=AI918),0,1)</f>
        <v>0</v>
      </c>
    </row>
    <row r="919" spans="1:52" ht="36" customHeight="1">
      <c r="A919" s="71" t="s">
        <v>621</v>
      </c>
      <c r="B919" s="331" t="s">
        <v>481</v>
      </c>
      <c r="C919" s="331" t="s">
        <v>190</v>
      </c>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row>
    <row r="920" spans="1:52" ht="36" customHeight="1">
      <c r="A920" s="87"/>
      <c r="B920" s="26"/>
      <c r="C920" s="326" t="s">
        <v>652</v>
      </c>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row>
    <row r="921" spans="1:52" ht="48" customHeight="1">
      <c r="A921" s="123"/>
      <c r="B921" s="66"/>
      <c r="C921" s="294" t="s">
        <v>482</v>
      </c>
      <c r="D921" s="294"/>
      <c r="E921" s="294"/>
      <c r="F921" s="294"/>
      <c r="G921" s="294"/>
      <c r="H921" s="294"/>
      <c r="I921" s="294"/>
      <c r="J921" s="294"/>
      <c r="K921" s="294"/>
      <c r="L921" s="294"/>
      <c r="M921" s="294"/>
      <c r="N921" s="294"/>
      <c r="O921" s="294"/>
      <c r="P921" s="294"/>
      <c r="Q921" s="294"/>
      <c r="R921" s="294"/>
      <c r="S921" s="294"/>
      <c r="T921" s="294"/>
      <c r="U921" s="294"/>
      <c r="V921" s="294"/>
      <c r="W921" s="294"/>
      <c r="X921" s="294"/>
      <c r="Y921" s="294"/>
      <c r="Z921" s="294"/>
      <c r="AA921" s="294"/>
      <c r="AB921" s="294"/>
      <c r="AC921" s="294"/>
      <c r="AD921" s="294"/>
    </row>
    <row r="922" spans="1:52" s="73" customFormat="1" ht="48" customHeight="1">
      <c r="A922" s="124"/>
      <c r="B922" s="66"/>
      <c r="C922" s="294" t="s">
        <v>483</v>
      </c>
      <c r="D922" s="294"/>
      <c r="E922" s="294"/>
      <c r="F922" s="294"/>
      <c r="G922" s="294"/>
      <c r="H922" s="294"/>
      <c r="I922" s="294"/>
      <c r="J922" s="294"/>
      <c r="K922" s="294"/>
      <c r="L922" s="294"/>
      <c r="M922" s="294"/>
      <c r="N922" s="294"/>
      <c r="O922" s="294"/>
      <c r="P922" s="294"/>
      <c r="Q922" s="294"/>
      <c r="R922" s="294"/>
      <c r="S922" s="294"/>
      <c r="T922" s="294"/>
      <c r="U922" s="294"/>
      <c r="V922" s="294"/>
      <c r="W922" s="294"/>
      <c r="X922" s="294"/>
      <c r="Y922" s="294"/>
      <c r="Z922" s="294"/>
      <c r="AA922" s="294"/>
      <c r="AB922" s="294"/>
      <c r="AC922" s="294"/>
      <c r="AD922" s="294"/>
      <c r="AF922" s="74"/>
    </row>
    <row r="923" spans="1:52" ht="15" customHeight="1">
      <c r="A923" s="123"/>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M923" s="407" t="s">
        <v>5639</v>
      </c>
      <c r="AN923" s="407"/>
      <c r="AO923" s="407"/>
      <c r="AP923" s="407"/>
      <c r="AQ923" s="407"/>
      <c r="AR923" s="407"/>
      <c r="AS923" s="407"/>
      <c r="AT923" s="407"/>
      <c r="AU923" s="407"/>
    </row>
    <row r="924" spans="1:52" ht="24" customHeight="1">
      <c r="A924" s="123"/>
      <c r="B924" s="66"/>
      <c r="C924" s="344" t="s">
        <v>476</v>
      </c>
      <c r="D924" s="345"/>
      <c r="E924" s="345"/>
      <c r="F924" s="345"/>
      <c r="G924" s="345"/>
      <c r="H924" s="345"/>
      <c r="I924" s="345"/>
      <c r="J924" s="345"/>
      <c r="K924" s="345"/>
      <c r="L924" s="346"/>
      <c r="M924" s="249" t="s">
        <v>480</v>
      </c>
      <c r="N924" s="250"/>
      <c r="O924" s="250"/>
      <c r="P924" s="250"/>
      <c r="Q924" s="250"/>
      <c r="R924" s="250"/>
      <c r="S924" s="250"/>
      <c r="T924" s="250"/>
      <c r="U924" s="250"/>
      <c r="V924" s="250"/>
      <c r="W924" s="250"/>
      <c r="X924" s="250"/>
      <c r="Y924" s="250"/>
      <c r="Z924" s="250"/>
      <c r="AA924" s="250"/>
      <c r="AB924" s="250"/>
      <c r="AC924" s="250"/>
      <c r="AD924" s="251"/>
      <c r="AM924" s="406" t="s">
        <v>5638</v>
      </c>
      <c r="AN924" s="406"/>
      <c r="AO924" s="406"/>
      <c r="AP924" s="406" t="s">
        <v>5637</v>
      </c>
      <c r="AQ924" s="406"/>
      <c r="AR924" s="406"/>
      <c r="AS924" s="406" t="s">
        <v>5631</v>
      </c>
      <c r="AT924" s="406"/>
      <c r="AU924" s="406"/>
    </row>
    <row r="925" spans="1:52" ht="15" customHeight="1">
      <c r="A925" s="123"/>
      <c r="B925" s="66"/>
      <c r="C925" s="347"/>
      <c r="D925" s="348"/>
      <c r="E925" s="348"/>
      <c r="F925" s="348"/>
      <c r="G925" s="348"/>
      <c r="H925" s="348"/>
      <c r="I925" s="348"/>
      <c r="J925" s="348"/>
      <c r="K925" s="348"/>
      <c r="L925" s="349"/>
      <c r="M925" s="249" t="s">
        <v>112</v>
      </c>
      <c r="N925" s="250"/>
      <c r="O925" s="250"/>
      <c r="P925" s="250"/>
      <c r="Q925" s="250"/>
      <c r="R925" s="251"/>
      <c r="S925" s="253" t="s">
        <v>113</v>
      </c>
      <c r="T925" s="254"/>
      <c r="U925" s="254"/>
      <c r="V925" s="254"/>
      <c r="W925" s="254"/>
      <c r="X925" s="255"/>
      <c r="Y925" s="253" t="s">
        <v>114</v>
      </c>
      <c r="Z925" s="254"/>
      <c r="AA925" s="254"/>
      <c r="AB925" s="254"/>
      <c r="AC925" s="254"/>
      <c r="AD925" s="255"/>
      <c r="AG925" s="5" t="s">
        <v>5633</v>
      </c>
      <c r="AH925" s="60" t="s">
        <v>5632</v>
      </c>
      <c r="AI925" t="s">
        <v>5626</v>
      </c>
      <c r="AJ925" t="s">
        <v>5627</v>
      </c>
      <c r="AK925" t="s">
        <v>5628</v>
      </c>
      <c r="AL925" t="s">
        <v>5629</v>
      </c>
      <c r="AM925" s="125" t="s">
        <v>5634</v>
      </c>
      <c r="AN925" s="125" t="s">
        <v>5635</v>
      </c>
      <c r="AO925" s="125" t="s">
        <v>5636</v>
      </c>
      <c r="AP925" s="125" t="s">
        <v>5634</v>
      </c>
      <c r="AQ925" s="125" t="s">
        <v>5635</v>
      </c>
      <c r="AR925" s="125" t="s">
        <v>5636</v>
      </c>
      <c r="AS925" s="125" t="s">
        <v>5634</v>
      </c>
      <c r="AT925" s="125" t="s">
        <v>5635</v>
      </c>
      <c r="AU925" s="125" t="s">
        <v>5636</v>
      </c>
    </row>
    <row r="926" spans="1:52" ht="15" customHeight="1">
      <c r="A926" s="123"/>
      <c r="B926" s="66"/>
      <c r="C926" s="102" t="s">
        <v>66</v>
      </c>
      <c r="D926" s="336" t="s">
        <v>416</v>
      </c>
      <c r="E926" s="337"/>
      <c r="F926" s="337"/>
      <c r="G926" s="337"/>
      <c r="H926" s="337"/>
      <c r="I926" s="337"/>
      <c r="J926" s="337"/>
      <c r="K926" s="337"/>
      <c r="L926" s="338"/>
      <c r="M926" s="315"/>
      <c r="N926" s="246"/>
      <c r="O926" s="246"/>
      <c r="P926" s="246"/>
      <c r="Q926" s="246"/>
      <c r="R926" s="316"/>
      <c r="S926" s="315"/>
      <c r="T926" s="246"/>
      <c r="U926" s="246"/>
      <c r="V926" s="246"/>
      <c r="W926" s="246"/>
      <c r="X926" s="316"/>
      <c r="Y926" s="315"/>
      <c r="Z926" s="246"/>
      <c r="AA926" s="246"/>
      <c r="AB926" s="246"/>
      <c r="AC926" s="246"/>
      <c r="AD926" s="316"/>
      <c r="AG926" s="5">
        <f>IF(S886&gt;1,1,0)</f>
        <v>0</v>
      </c>
      <c r="AH926" s="5">
        <f>IF($AJ$941=$AH$941,0,
IF(OR(AND(AG926=0,COUNTA(M926:AD926)=3),AND(AG926=1,COUNTA(M926:AD926)=0)),0,1))</f>
        <v>0</v>
      </c>
      <c r="AI926">
        <f>M926</f>
        <v>0</v>
      </c>
      <c r="AJ926">
        <f>COUNTIF(S926:AD926,"NS")</f>
        <v>0</v>
      </c>
      <c r="AK926" s="103">
        <f>SUM(S926:AD926)</f>
        <v>0</v>
      </c>
      <c r="AL926" s="104">
        <f>IF(AJ941=AH941, 0,  IF(OR(AND(AI926=0, AJ926&gt;0),AND(AI926="NS", AK926&gt;0), AND(AI926="NS", AJ926=0, AK926=0)), 1, IF(OR(AND(AI926&gt;0, AJ926=2), AND(AI926="NS", AJ926=2), AND(AI926="NS", AK926=0, AJ926&gt;0), AI926=AK926), 0, 1)))</f>
        <v>0</v>
      </c>
      <c r="AM926" s="126">
        <f>$C$905</f>
        <v>0</v>
      </c>
      <c r="AN926" s="126">
        <f>$E$907</f>
        <v>0</v>
      </c>
      <c r="AO926" s="126">
        <f>$E$909</f>
        <v>0</v>
      </c>
      <c r="AP926" s="127">
        <f>M926</f>
        <v>0</v>
      </c>
      <c r="AQ926" s="127">
        <f>S926</f>
        <v>0</v>
      </c>
      <c r="AR926" s="127">
        <f>Y926</f>
        <v>0</v>
      </c>
      <c r="AS926" s="126">
        <f>IF(AJ941=AH941,0,
IF(OR(AND(AM926="NS",AP926&lt;&gt;"NA",OR(AP926="NS",AP926=0)),AND(AM926="NA",AP926&lt;&gt;"NS",OR(AP926="NA",AP926=0))),0,
IF(OR(AND(AM926&lt;&gt;"NS",AM926&lt;&gt;"NA",AP926&lt;&gt;"NS",AP926&lt;&gt;"NA",AP926&gt;AM926),
AND(AP926&gt;0,OR(AM926="NS",AM926="NA")),
AND(AM926&lt;&gt;"NS",AM926&lt;&gt;"NA",AM926&gt;=0,AP926="NA"),
AND(AM926&lt;&gt;"NS",AM926&lt;&gt;"NA",AM926=0,AP926="NS")),1,0)))</f>
        <v>0</v>
      </c>
      <c r="AT926" s="126">
        <f>IF(AJ941=AH941,0,
IF(OR(AND(AN926="NS",AQ926&lt;&gt;"NA",OR(AQ926="NS",AQ926=0)),AND(AN926="NA",AQ926&lt;&gt;"NS",OR(AQ926="NA",AQ926=0))),0,
IF(OR(AND(AN926&lt;&gt;"NS",AN926&lt;&gt;"NA",AQ926&lt;&gt;"NS",AQ926&lt;&gt;"NA",AQ926&gt;AN926),
AND(AQ926&gt;0,OR(AN926="NS",AN926="NA")),
AND(AN926&lt;&gt;"NS",AN926&lt;&gt;"NA",AN926&gt;=0,AQ926="NA"),
AND(AN926&lt;&gt;"NS",AN926&lt;&gt;"NA",AN926=0,AQ926="NS")),1,0)))</f>
        <v>0</v>
      </c>
      <c r="AU926" s="126">
        <f>IF(AJ941=AH941,0,
IF(OR(AND(AO926="NS",AR926&lt;&gt;"NA",OR(AR926="NS",AR926=0)),AND(AO926="NA",AR926&lt;&gt;"NS",OR(AR926="NA",AR926=0))),0,
IF(OR(AND(AO926&lt;&gt;"NS",AO926&lt;&gt;"NA",AR926&lt;&gt;"NS",AR926&lt;&gt;"NA",AR926&gt;AO926),
AND(AR926&gt;0,OR(AO926="NS",AO926="NA")),
AND(AO926&lt;&gt;"NS",AO926&lt;&gt;"NA",AO926&gt;=0,AR926="NA"),
AND(AO926&lt;&gt;"NS",AO926&lt;&gt;"NA",AO926=0,AR926="NS")),1,0)))</f>
        <v>0</v>
      </c>
      <c r="AW926" s="408" t="s">
        <v>5641</v>
      </c>
      <c r="AX926" s="408"/>
      <c r="AY926" s="408"/>
      <c r="AZ926" s="408"/>
    </row>
    <row r="927" spans="1:52" ht="15" customHeight="1">
      <c r="A927" s="123"/>
      <c r="B927" s="66"/>
      <c r="C927" s="129" t="s">
        <v>67</v>
      </c>
      <c r="D927" s="336" t="s">
        <v>417</v>
      </c>
      <c r="E927" s="337"/>
      <c r="F927" s="337"/>
      <c r="G927" s="337"/>
      <c r="H927" s="337"/>
      <c r="I927" s="337"/>
      <c r="J927" s="337"/>
      <c r="K927" s="337"/>
      <c r="L927" s="338"/>
      <c r="M927" s="315"/>
      <c r="N927" s="246"/>
      <c r="O927" s="246"/>
      <c r="P927" s="246"/>
      <c r="Q927" s="246"/>
      <c r="R927" s="316"/>
      <c r="S927" s="315"/>
      <c r="T927" s="246"/>
      <c r="U927" s="246"/>
      <c r="V927" s="246"/>
      <c r="W927" s="246"/>
      <c r="X927" s="316"/>
      <c r="Y927" s="315"/>
      <c r="Z927" s="246"/>
      <c r="AA927" s="246"/>
      <c r="AB927" s="246"/>
      <c r="AC927" s="246"/>
      <c r="AD927" s="316"/>
      <c r="AG927" s="5">
        <f t="shared" ref="AG927:AG931" si="85">IF(S887&gt;1,1,0)</f>
        <v>0</v>
      </c>
      <c r="AH927" s="5">
        <f t="shared" ref="AH927:AH931" si="86">IF($AJ$941=$AH$941,0,
IF(OR(AND(AG927=0,COUNTA(M927:AD927)=3),AND(AG927=1,COUNTA(M927:AD927)=0)),0,1))</f>
        <v>0</v>
      </c>
      <c r="AI927">
        <f t="shared" ref="AI927:AI931" si="87">M927</f>
        <v>0</v>
      </c>
      <c r="AJ927">
        <f t="shared" ref="AJ927:AJ931" si="88">COUNTIF(S927:AD927,"NS")</f>
        <v>0</v>
      </c>
      <c r="AK927" s="103">
        <f t="shared" ref="AK927:AK931" si="89">SUM(S927:AD927)</f>
        <v>0</v>
      </c>
      <c r="AL927" s="104">
        <f>IF(AJ941=AH941, 0,  IF(OR(AND(AI927=0, AJ927&gt;0),AND(AI927="NS", AK927&gt;0), AND(AI927="NS", AJ927=0, AK927=0)), 1, IF(OR(AND(AI927&gt;0, AJ927=2), AND(AI927="NS", AJ927=2), AND(AI927="NS", AK927=0, AJ927&gt;0), AI927=AK927), 0, 1)))</f>
        <v>0</v>
      </c>
      <c r="AP927" s="127">
        <f t="shared" ref="AP927:AP931" si="90">M927</f>
        <v>0</v>
      </c>
      <c r="AQ927" s="127">
        <f t="shared" ref="AQ927:AQ931" si="91">S927</f>
        <v>0</v>
      </c>
      <c r="AR927" s="127">
        <f t="shared" ref="AR927:AR930" si="92">Y927</f>
        <v>0</v>
      </c>
      <c r="AS927" s="126">
        <f>IF(AJ941=AH941,0,
IF(OR(AND(AM926="NS",AP927&lt;&gt;"NA",OR(AP927="NS",AP927=0)),AND(AM926="NA",AP927&lt;&gt;"NS",OR(AP927="NA",AP927=0))),0,
IF(OR(AND(AM926&lt;&gt;"NS",AM926&lt;&gt;"NA",AP927&lt;&gt;"NS",AP927&lt;&gt;"NA",AP927&gt;AM926),
AND(AP927&gt;0,OR(AM926="NS",AM926="NA")),
AND(AM926&lt;&gt;"NS",AM926&lt;&gt;"NA",AM926&gt;=0,AP927="NA"),
AND(AM926&lt;&gt;"NS",AM926&lt;&gt;"NA",AM926=0,AP927="NS")),1,0)))</f>
        <v>0</v>
      </c>
      <c r="AT927" s="126">
        <f>IF(AJ941=AH941,0,
IF(OR(AND(AN926="NS",AQ927&lt;&gt;"NA",OR(AQ927="NS",AQ927=0)),AND(AN926="NA",AQ927&lt;&gt;"NS",OR(AQ927="NA",AQ927=0))),0,
IF(OR(AND(AN926&lt;&gt;"NS",AN926&lt;&gt;"NA",AQ927&lt;&gt;"NS",AQ927&lt;&gt;"NA",AQ927&gt;AN926),
AND(AQ927&gt;0,OR(AN926="NS",AN926="NA")),
AND(AN926&lt;&gt;"NS",AN926&lt;&gt;"NA",AN926&gt;=0,AQ927="NA"),
AND(AN926&lt;&gt;"NS",AN926&lt;&gt;"NA",AN926=0,AQ927="NS")),1,0)))</f>
        <v>0</v>
      </c>
      <c r="AU927" s="126">
        <f>IF(AJ941=AH941,0,
IF(OR(AND(AO926="NS",AR927&lt;&gt;"NA",OR(AR927="NS",AR927=0)),AND(AO926="NA",AR927&lt;&gt;"NS",OR(AR927="NA",AR927=0))),0,
IF(OR(AND(AO926&lt;&gt;"NS",AO926&lt;&gt;"NA",AR927&lt;&gt;"NS",AR927&lt;&gt;"NA",AR927&gt;AO926),
AND(AR927&gt;0,OR(AO926="NS",AO926="NA")),
AND(AO926&lt;&gt;"NS",AO926&lt;&gt;"NA",AO926&gt;=0,AR927="NA"),
AND(AO926&lt;&gt;"NS",AO926&lt;&gt;"NA",AO926=0,AR927="NS")),1,0)))</f>
        <v>0</v>
      </c>
    </row>
    <row r="928" spans="1:52" ht="15" customHeight="1">
      <c r="A928" s="123"/>
      <c r="B928" s="66"/>
      <c r="C928" s="129" t="s">
        <v>68</v>
      </c>
      <c r="D928" s="336" t="s">
        <v>418</v>
      </c>
      <c r="E928" s="337"/>
      <c r="F928" s="337"/>
      <c r="G928" s="337"/>
      <c r="H928" s="337"/>
      <c r="I928" s="337"/>
      <c r="J928" s="337"/>
      <c r="K928" s="337"/>
      <c r="L928" s="338"/>
      <c r="M928" s="315"/>
      <c r="N928" s="246"/>
      <c r="O928" s="246"/>
      <c r="P928" s="246"/>
      <c r="Q928" s="246"/>
      <c r="R928" s="316"/>
      <c r="S928" s="315"/>
      <c r="T928" s="246"/>
      <c r="U928" s="246"/>
      <c r="V928" s="246"/>
      <c r="W928" s="246"/>
      <c r="X928" s="316"/>
      <c r="Y928" s="315"/>
      <c r="Z928" s="246"/>
      <c r="AA928" s="246"/>
      <c r="AB928" s="246"/>
      <c r="AC928" s="246"/>
      <c r="AD928" s="316"/>
      <c r="AG928" s="5">
        <f t="shared" si="85"/>
        <v>0</v>
      </c>
      <c r="AH928" s="5">
        <f t="shared" si="86"/>
        <v>0</v>
      </c>
      <c r="AI928">
        <f t="shared" si="87"/>
        <v>0</v>
      </c>
      <c r="AJ928">
        <f t="shared" si="88"/>
        <v>0</v>
      </c>
      <c r="AK928" s="103">
        <f t="shared" si="89"/>
        <v>0</v>
      </c>
      <c r="AL928" s="104">
        <f>IF(AJ941=AH941, 0,  IF(OR(AND(AI928=0, AJ928&gt;0),AND(AI928="NS", AK928&gt;0), AND(AI928="NS", AJ928=0, AK928=0)), 1, IF(OR(AND(AI928&gt;0, AJ928=2), AND(AI928="NS", AJ928=2), AND(AI928="NS", AK928=0, AJ928&gt;0), AI928=AK928), 0, 1)))</f>
        <v>0</v>
      </c>
      <c r="AP928" s="127">
        <f t="shared" si="90"/>
        <v>0</v>
      </c>
      <c r="AQ928" s="127">
        <f t="shared" si="91"/>
        <v>0</v>
      </c>
      <c r="AR928" s="127">
        <f t="shared" si="92"/>
        <v>0</v>
      </c>
      <c r="AS928" s="126">
        <f>IF(AJ941=AH941,0,
IF(OR(AND(AM926="NS",AP928&lt;&gt;"NA",OR(AP928="NS",AP928=0)),AND(AM926="NA",AP928&lt;&gt;"NS",OR(AP928="NA",AP928=0))),0,
IF(OR(AND(AM926&lt;&gt;"NS",AM926&lt;&gt;"NA",AP928&lt;&gt;"NS",AP928&lt;&gt;"NA",AP928&gt;AM926),
AND(AP928&gt;0,OR(AM926="NS",AM926="NA")),
AND(AM926&lt;&gt;"NS",AM926&lt;&gt;"NA",AM926&gt;=0,AP928="NA"),
AND(AM926&lt;&gt;"NS",AM926&lt;&gt;"NA",AM926=0,AP928="NS")),1,0)))</f>
        <v>0</v>
      </c>
      <c r="AT928" s="126">
        <f>IF(AJ941=AH941,0,
IF(OR(AND(AN926="NS",AQ928&lt;&gt;"NA",OR(AQ928="NS",AQ928=0)),AND(AN926="NA",AQ928&lt;&gt;"NS",OR(AQ928="NA",AQ928=0))),0,
IF(OR(AND(AN926&lt;&gt;"NS",AN926&lt;&gt;"NA",AQ928&lt;&gt;"NS",AQ928&lt;&gt;"NA",AQ928&gt;AN926),
AND(AQ928&gt;0,OR(AN926="NS",AN926="NA")),
AND(AN926&lt;&gt;"NS",AN926&lt;&gt;"NA",AN926&gt;=0,AQ928="NA"),
AND(AN926&lt;&gt;"NS",AN926&lt;&gt;"NA",AN926=0,AQ928="NS")),1,0)))</f>
        <v>0</v>
      </c>
      <c r="AU928" s="126">
        <f>IF(AJ941=AH941,0,
IF(OR(AND(AO926="NS",AR928&lt;&gt;"NA",OR(AR928="NS",AR928=0)),AND(AO926="NA",AR928&lt;&gt;"NS",OR(AR928="NA",AR928=0))),0,
IF(OR(AND(AO926&lt;&gt;"NS",AO926&lt;&gt;"NA",AR928&lt;&gt;"NS",AR928&lt;&gt;"NA",AR928&gt;AO926),
AND(AR928&gt;0,OR(AO926="NS",AO926="NA")),
AND(AO926&lt;&gt;"NS",AO926&lt;&gt;"NA",AO926&gt;=0,AR928="NA"),
AND(AO926&lt;&gt;"NS",AO926&lt;&gt;"NA",AO926=0,AR928="NS")),1,0)))</f>
        <v>0</v>
      </c>
      <c r="AX928" s="125" t="s">
        <v>5634</v>
      </c>
      <c r="AY928" s="125" t="s">
        <v>5635</v>
      </c>
      <c r="AZ928" s="125" t="s">
        <v>5636</v>
      </c>
    </row>
    <row r="929" spans="1:52" ht="15" customHeight="1">
      <c r="A929" s="123"/>
      <c r="B929" s="66"/>
      <c r="C929" s="129" t="s">
        <v>69</v>
      </c>
      <c r="D929" s="336" t="s">
        <v>419</v>
      </c>
      <c r="E929" s="337"/>
      <c r="F929" s="337"/>
      <c r="G929" s="337"/>
      <c r="H929" s="337"/>
      <c r="I929" s="337"/>
      <c r="J929" s="337"/>
      <c r="K929" s="337"/>
      <c r="L929" s="338"/>
      <c r="M929" s="315"/>
      <c r="N929" s="246"/>
      <c r="O929" s="246"/>
      <c r="P929" s="246"/>
      <c r="Q929" s="246"/>
      <c r="R929" s="316"/>
      <c r="S929" s="315"/>
      <c r="T929" s="246"/>
      <c r="U929" s="246"/>
      <c r="V929" s="246"/>
      <c r="W929" s="246"/>
      <c r="X929" s="316"/>
      <c r="Y929" s="315"/>
      <c r="Z929" s="246"/>
      <c r="AA929" s="246"/>
      <c r="AB929" s="246"/>
      <c r="AC929" s="246"/>
      <c r="AD929" s="316"/>
      <c r="AG929" s="5">
        <f t="shared" si="85"/>
        <v>0</v>
      </c>
      <c r="AH929" s="5">
        <f t="shared" si="86"/>
        <v>0</v>
      </c>
      <c r="AI929">
        <f t="shared" si="87"/>
        <v>0</v>
      </c>
      <c r="AJ929">
        <f t="shared" si="88"/>
        <v>0</v>
      </c>
      <c r="AK929" s="103">
        <f t="shared" si="89"/>
        <v>0</v>
      </c>
      <c r="AL929" s="104">
        <f>IF(AJ941=AH941, 0,  IF(OR(AND(AI929=0, AJ929&gt;0),AND(AI929="NS", AK929&gt;0), AND(AI929="NS", AJ929=0, AK929=0)), 1, IF(OR(AND(AI929&gt;0, AJ929=2), AND(AI929="NS", AJ929=2), AND(AI929="NS", AK929=0, AJ929&gt;0), AI929=AK929), 0, 1)))</f>
        <v>0</v>
      </c>
      <c r="AP929" s="127">
        <f t="shared" si="90"/>
        <v>0</v>
      </c>
      <c r="AQ929" s="127">
        <f t="shared" si="91"/>
        <v>0</v>
      </c>
      <c r="AR929" s="127">
        <f t="shared" si="92"/>
        <v>0</v>
      </c>
      <c r="AS929" s="126">
        <f>IF(AJ941=AH941,0,
IF(OR(AND(AM926="NS",AP929&lt;&gt;"NA",OR(AP929="NS",AP929=0)),AND(AM926="NA",AP929&lt;&gt;"NS",OR(AP929="NA",AP929=0))),0,
IF(OR(AND(AM926&lt;&gt;"NS",AM926&lt;&gt;"NA",AP929&lt;&gt;"NS",AP929&lt;&gt;"NA",AP929&gt;AM926),
AND(AP929&gt;0,OR(AM926="NS",AM926="NA")),
AND(AM926&lt;&gt;"NS",AM926&lt;&gt;"NA",AM926&gt;=0,AP929="NA"),
AND(AM926&lt;&gt;"NS",AM926&lt;&gt;"NA",AM926=0,AP929="NS")),1,0)))</f>
        <v>0</v>
      </c>
      <c r="AT929" s="126">
        <f>IF(AJ941=AH941,0,
IF(OR(AND(AN926="NS",AQ929&lt;&gt;"NA",OR(AQ929="NS",AQ929=0)),AND(AN926="NA",AQ929&lt;&gt;"NS",OR(AQ929="NA",AQ929=0))),0,
IF(OR(AND(AN926&lt;&gt;"NS",AN926&lt;&gt;"NA",AQ929&lt;&gt;"NS",AQ929&lt;&gt;"NA",AQ929&gt;AN926),
AND(AQ929&gt;0,OR(AN926="NS",AN926="NA")),
AND(AN926&lt;&gt;"NS",AN926&lt;&gt;"NA",AN926&gt;=0,AQ929="NA"),
AND(AN926&lt;&gt;"NS",AN926&lt;&gt;"NA",AN926=0,AQ929="NS")),1,0)))</f>
        <v>0</v>
      </c>
      <c r="AU929" s="126">
        <f>IF(AJ941=AH941,0,
IF(OR(AND(AO926="NS",AR929&lt;&gt;"NA",OR(AR929="NS",AR929=0)),AND(AO926="NA",AR929&lt;&gt;"NS",OR(AR929="NA",AR929=0))),0,
IF(OR(AND(AO926&lt;&gt;"NS",AO926&lt;&gt;"NA",AR929&lt;&gt;"NS",AR929&lt;&gt;"NA",AR929&gt;AO926),
AND(AR929&gt;0,OR(AO926="NS",AO926="NA")),
AND(AO926&lt;&gt;"NS",AO926&lt;&gt;"NA",AO926&gt;=0,AR929="NA"),
AND(AO926&lt;&gt;"NS",AO926&lt;&gt;"NA",AO926=0,AR929="NS")),1,0)))</f>
        <v>0</v>
      </c>
      <c r="AW929" s="5">
        <v>8.1300000000000008</v>
      </c>
      <c r="AX929" s="126">
        <f>C905</f>
        <v>0</v>
      </c>
      <c r="AY929" s="126">
        <f>E907</f>
        <v>0</v>
      </c>
      <c r="AZ929" s="126">
        <f>E909</f>
        <v>0</v>
      </c>
    </row>
    <row r="930" spans="1:52" ht="15" customHeight="1">
      <c r="A930" s="123"/>
      <c r="B930" s="66"/>
      <c r="C930" s="129" t="s">
        <v>70</v>
      </c>
      <c r="D930" s="336" t="s">
        <v>420</v>
      </c>
      <c r="E930" s="337"/>
      <c r="F930" s="337"/>
      <c r="G930" s="337"/>
      <c r="H930" s="337"/>
      <c r="I930" s="337"/>
      <c r="J930" s="337"/>
      <c r="K930" s="337"/>
      <c r="L930" s="338"/>
      <c r="M930" s="315"/>
      <c r="N930" s="246"/>
      <c r="O930" s="246"/>
      <c r="P930" s="246"/>
      <c r="Q930" s="246"/>
      <c r="R930" s="316"/>
      <c r="S930" s="315"/>
      <c r="T930" s="246"/>
      <c r="U930" s="246"/>
      <c r="V930" s="246"/>
      <c r="W930" s="246"/>
      <c r="X930" s="316"/>
      <c r="Y930" s="315"/>
      <c r="Z930" s="246"/>
      <c r="AA930" s="246"/>
      <c r="AB930" s="246"/>
      <c r="AC930" s="246"/>
      <c r="AD930" s="316"/>
      <c r="AG930" s="5">
        <f t="shared" si="85"/>
        <v>0</v>
      </c>
      <c r="AH930" s="5">
        <f t="shared" si="86"/>
        <v>0</v>
      </c>
      <c r="AI930">
        <f t="shared" si="87"/>
        <v>0</v>
      </c>
      <c r="AJ930">
        <f t="shared" si="88"/>
        <v>0</v>
      </c>
      <c r="AK930" s="103">
        <f t="shared" si="89"/>
        <v>0</v>
      </c>
      <c r="AL930" s="104">
        <f>IF(AJ941=AH941, 0,  IF(OR(AND(AI930=0, AJ930&gt;0),AND(AI930="NS", AK930&gt;0), AND(AI930="NS", AJ930=0, AK930=0)), 1, IF(OR(AND(AI930&gt;0, AJ930=2), AND(AI930="NS", AJ930=2), AND(AI930="NS", AK930=0, AJ930&gt;0), AI930=AK930), 0, 1)))</f>
        <v>0</v>
      </c>
      <c r="AP930" s="127">
        <f>M930</f>
        <v>0</v>
      </c>
      <c r="AQ930" s="127">
        <f t="shared" si="91"/>
        <v>0</v>
      </c>
      <c r="AR930" s="127">
        <f t="shared" si="92"/>
        <v>0</v>
      </c>
      <c r="AS930" s="126">
        <f>IF(AJ941=AH941,0,
IF(OR(AND(AM926="NS",AP930&lt;&gt;"NA",OR(AP930="NS",AP930=0)),AND(AM926="NA",AP930&lt;&gt;"NS",OR(AP930="NA",AP930=0))),0,
IF(OR(AND(AM926&lt;&gt;"NS",AM926&lt;&gt;"NA",AP930&lt;&gt;"NS",AP930&lt;&gt;"NA",AP930&gt;AM926),
AND(AP930&gt;0,OR(AM926="NS",AM926="NA")),
AND(AM926&lt;&gt;"NS",AM926&lt;&gt;"NA",AM926&gt;=0,AP930="NA"),
AND(AM926&lt;&gt;"NS",AM926&lt;&gt;"NA",AM926=0,AP930="NS")),1,0)))</f>
        <v>0</v>
      </c>
      <c r="AT930" s="126">
        <f>IF(AJ941=AH941,0,
IF(OR(AND(AN926="NS",AQ930&lt;&gt;"NA",OR(AQ930="NS",AQ930=0)),AND(AN926="NA",AQ930&lt;&gt;"NS",OR(AQ930="NA",AQ930=0))),0,
IF(OR(AND(AN926&lt;&gt;"NS",AN926&lt;&gt;"NA",AQ930&lt;&gt;"NS",AQ930&lt;&gt;"NA",AQ930&gt;AN926),
AND(AQ930&gt;0,OR(AN926="NS",AN926="NA")),
AND(AN926&lt;&gt;"NS",AN926&lt;&gt;"NA",AN926&gt;=0,AQ930="NA"),
AND(AN926&lt;&gt;"NS",AN926&lt;&gt;"NA",AN926=0,AQ930="NS")),1,0)))</f>
        <v>0</v>
      </c>
      <c r="AU930" s="126">
        <f>IF(AJ941=AH941,0,
IF(OR(AND(AO926="NS",AR930&lt;&gt;"NA",OR(AR930="NS",AR930=0)),AND(AO926="NA",AR930&lt;&gt;"NS",OR(AR930="NA",AR930=0))),0,
IF(OR(AND(AO926&lt;&gt;"NS",AO926&lt;&gt;"NA",AR930&lt;&gt;"NS",AR930&lt;&gt;"NA",AR930&gt;AO926),
AND(AR930&gt;0,OR(AO926="NS",AO926="NA")),
AND(AO926&lt;&gt;"NS",AO926&lt;&gt;"NA",AO926&gt;=0,AR930="NA"),
AND(AO926&lt;&gt;"NS",AO926&lt;&gt;"NA",AO926=0,AR930="NS")),1,0)))</f>
        <v>0</v>
      </c>
      <c r="AW930" s="5">
        <v>8.14</v>
      </c>
      <c r="AX930" s="127">
        <f>M932</f>
        <v>0</v>
      </c>
      <c r="AY930" s="127">
        <f>S932</f>
        <v>0</v>
      </c>
      <c r="AZ930" s="127">
        <f>Y932</f>
        <v>0</v>
      </c>
    </row>
    <row r="931" spans="1:52" ht="15" customHeight="1">
      <c r="A931" s="123"/>
      <c r="B931" s="66"/>
      <c r="C931" s="129" t="s">
        <v>71</v>
      </c>
      <c r="D931" s="336" t="s">
        <v>193</v>
      </c>
      <c r="E931" s="337"/>
      <c r="F931" s="337"/>
      <c r="G931" s="337"/>
      <c r="H931" s="337"/>
      <c r="I931" s="337"/>
      <c r="J931" s="337"/>
      <c r="K931" s="337"/>
      <c r="L931" s="338"/>
      <c r="M931" s="315"/>
      <c r="N931" s="246"/>
      <c r="O931" s="246"/>
      <c r="P931" s="246"/>
      <c r="Q931" s="246"/>
      <c r="R931" s="316"/>
      <c r="S931" s="315"/>
      <c r="T931" s="246"/>
      <c r="U931" s="246"/>
      <c r="V931" s="246"/>
      <c r="W931" s="246"/>
      <c r="X931" s="316"/>
      <c r="Y931" s="315"/>
      <c r="Z931" s="246"/>
      <c r="AA931" s="246"/>
      <c r="AB931" s="246"/>
      <c r="AC931" s="246"/>
      <c r="AD931" s="316"/>
      <c r="AG931" s="5">
        <f t="shared" si="85"/>
        <v>0</v>
      </c>
      <c r="AH931" s="5">
        <f t="shared" si="86"/>
        <v>0</v>
      </c>
      <c r="AI931">
        <f t="shared" si="87"/>
        <v>0</v>
      </c>
      <c r="AJ931">
        <f t="shared" si="88"/>
        <v>0</v>
      </c>
      <c r="AK931" s="103">
        <f t="shared" si="89"/>
        <v>0</v>
      </c>
      <c r="AL931" s="104">
        <f>IF(AJ941=AH941, 0,  IF(OR(AND(AI931=0, AJ931&gt;0),AND(AI931="NS", AK931&gt;0), AND(AI931="NS", AJ931=0, AK931=0)), 1, IF(OR(AND(AI931&gt;0, AJ931=2), AND(AI931="NS", AJ931=2), AND(AI931="NS", AK931=0, AJ931&gt;0), AI931=AK931), 0, 1)))</f>
        <v>0</v>
      </c>
      <c r="AP931" s="127">
        <f t="shared" si="90"/>
        <v>0</v>
      </c>
      <c r="AQ931" s="127">
        <f t="shared" si="91"/>
        <v>0</v>
      </c>
      <c r="AR931" s="127">
        <f>Y931</f>
        <v>0</v>
      </c>
      <c r="AS931" s="126">
        <f>IF(AJ941=AH941,0,
IF(OR(AND(AM926="NS",AP931&lt;&gt;"NA",OR(AP931="NS",AP931=0)),AND(AM926="NA",AP931&lt;&gt;"NS",OR(AP931="NA",AP931=0))),0,
IF(OR(AND(AM926&lt;&gt;"NS",AM926&lt;&gt;"NA",AP931&lt;&gt;"NS",AP931&lt;&gt;"NA",AP931&gt;AM926),
AND(AP931&gt;0,OR(AM926="NS",AM926="NA")),
AND(AM926&lt;&gt;"NS",AM926&lt;&gt;"NA",AM926&gt;=0,AP931="NA"),
AND(AM926&lt;&gt;"NS",AM926&lt;&gt;"NA",AM926=0,AP931="NS")),1,0)))</f>
        <v>0</v>
      </c>
      <c r="AT931" s="126">
        <f>IF(AJ941=AH941,0,
IF(OR(AND(AN926="NS",AQ931&lt;&gt;"NA",OR(AQ931="NS",AQ931=0)),AND(AN926="NA",AQ931&lt;&gt;"NS",OR(AQ931="NA",AQ931=0))),0,
IF(OR(AND(AN926&lt;&gt;"NS",AN926&lt;&gt;"NA",AQ931&lt;&gt;"NS",AQ931&lt;&gt;"NA",AQ931&gt;AN926),
AND(AQ931&gt;0,OR(AN926="NS",AN926="NA")),
AND(AN926&lt;&gt;"NS",AN926&lt;&gt;"NA",AN926&gt;=0,AQ931="NA"),
AND(AN926&lt;&gt;"NS",AN926&lt;&gt;"NA",AN926=0,AQ931="NS")),1,0)))</f>
        <v>0</v>
      </c>
      <c r="AU931" s="126">
        <f>IF(AJ941=AH941,0,
IF(OR(AND(AO926="NS",AR931&lt;&gt;"NA",OR(AR931="NS",AR931=0)),AND(AO926="NA",AR931&lt;&gt;"NS",OR(AR931="NA",AR931=0))),0,
IF(OR(AND(AO926&lt;&gt;"NS",AO926&lt;&gt;"NA",AR931&lt;&gt;"NS",AR931&lt;&gt;"NA",AR931&gt;AO926),
AND(AR931&gt;0,OR(AO926="NS",AO926="NA")),
AND(AO926&lt;&gt;"NS",AO926&lt;&gt;"NA",AO926&gt;=0,AR931="NA"),
AND(AO926&lt;&gt;"NS",AO926&lt;&gt;"NA",AO926=0,AR931="NS")),1,0)))</f>
        <v>0</v>
      </c>
      <c r="AW931" s="5" t="s">
        <v>5640</v>
      </c>
      <c r="AX931" s="126">
        <f>IF(AJ941=AH941,0,
IF(OR(AND(AX930="NS",AX929="NS"),AND(AX930="NA",AX929="NA"),AND(AX929&lt;&gt;"NS",AX929&lt;&gt;"NA",AX930&lt;&gt;"NS",AX930&lt;&gt;"NA",AX929&lt;=AX930),AND(AX929&lt;&gt;"NS",AX929&lt;&gt;"NA",AX929&gt;0,AX930="NS")),0,
1))</f>
        <v>0</v>
      </c>
      <c r="AY931" s="126">
        <f>IF(AJ941=AH941,0,
IF(OR(AND(AY930="NS",AY929="NS"),AND(AY930="NA",AY929="NA"),AND(AY929&lt;&gt;"NS",AY929&lt;&gt;"NA",AY930&lt;&gt;"NS",AY930&lt;&gt;"NA",AY929&lt;=AY930),AND(AY929&lt;&gt;"NS",AY929&lt;&gt;"NA",AY929&gt;0,AY930="NS")),0,
1))</f>
        <v>0</v>
      </c>
      <c r="AZ931" s="126">
        <f>IF(AJ941=AH941,0,
IF(OR(AND(AZ930="NS",AZ929="NS"),AND(AZ930="NA",AZ929="NA"),AND(AZ929&lt;&gt;"NS",AZ929&lt;&gt;"NA",AZ930&lt;&gt;"NS",AZ930&lt;&gt;"NA",AZ929&lt;=AZ930),AND(AZ929&lt;&gt;"NS",AZ929&lt;&gt;"NA",AZ929&gt;0,AZ930="NS")),0,
1))</f>
        <v>0</v>
      </c>
    </row>
    <row r="932" spans="1:52" ht="15" customHeight="1">
      <c r="A932" s="123"/>
      <c r="B932" s="66"/>
      <c r="C932" s="26"/>
      <c r="D932" s="26"/>
      <c r="E932" s="26"/>
      <c r="F932" s="26"/>
      <c r="G932" s="26"/>
      <c r="H932" s="26"/>
      <c r="I932" s="26"/>
      <c r="J932" s="26"/>
      <c r="K932" s="73"/>
      <c r="L932" s="106" t="s">
        <v>116</v>
      </c>
      <c r="M932" s="249">
        <f>IF(AND(SUM(M926:R931)=0,COUNTIF(M926:R931,"NS")&gt;0),"NS",
IF(AND(SUM(M926:R931)=0,COUNTIF(M926:R931,0)&gt;0),0,
IF(AND(SUM(M926:R931)=0,COUNTIF(M926:R931,"NA")&gt;0),"NA",
SUM(M926:R931))))</f>
        <v>0</v>
      </c>
      <c r="N932" s="250"/>
      <c r="O932" s="250"/>
      <c r="P932" s="250"/>
      <c r="Q932" s="250"/>
      <c r="R932" s="251"/>
      <c r="S932" s="249">
        <f>IF(AND(SUM(S926:X931)=0,COUNTIF(S926:X931,"NS")&gt;0),"NS",
IF(AND(SUM(S926:X931)=0,COUNTIF(S926:X931,0)&gt;0),0,
IF(AND(SUM(S926:X931)=0,COUNTIF(S926:X931,"NA")&gt;0),"NA",
SUM(S926:X931))))</f>
        <v>0</v>
      </c>
      <c r="T932" s="250"/>
      <c r="U932" s="250"/>
      <c r="V932" s="250"/>
      <c r="W932" s="250"/>
      <c r="X932" s="251"/>
      <c r="Y932" s="249">
        <f>IF(AND(SUM(Y926:AD931)=0,COUNTIF(Y926:AD931,"NS")&gt;0),"NS",
IF(AND(SUM(Y926:AD931)=0,COUNTIF(Y926:AD931,0)&gt;0),0,
IF(AND(SUM(Y926:AD931)=0,COUNTIF(Y926:AD931,"NA")&gt;0),"NA",
SUM(Y926:AD931))))</f>
        <v>0</v>
      </c>
      <c r="Z932" s="250"/>
      <c r="AA932" s="250"/>
      <c r="AB932" s="250"/>
      <c r="AC932" s="250"/>
      <c r="AD932" s="251"/>
      <c r="AH932" s="60">
        <f>SUM(AH926:AH931)</f>
        <v>0</v>
      </c>
      <c r="AL932" s="60">
        <f>SUM(AL926:AL931)</f>
        <v>0</v>
      </c>
      <c r="AS932" s="60">
        <f>SUM(AS926:AU931)</f>
        <v>0</v>
      </c>
      <c r="AX932" s="60">
        <f>SUM(AX931:AZ931)</f>
        <v>0</v>
      </c>
    </row>
    <row r="933" spans="1:52" ht="15" customHeight="1">
      <c r="A933" s="123"/>
      <c r="B933" s="66"/>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row>
    <row r="934" spans="1:52" ht="24" customHeight="1">
      <c r="A934" s="123"/>
      <c r="B934" s="66"/>
      <c r="C934" s="294" t="s">
        <v>117</v>
      </c>
      <c r="D934" s="294"/>
      <c r="E934" s="294"/>
      <c r="F934" s="294"/>
      <c r="G934" s="294"/>
      <c r="H934" s="294"/>
      <c r="I934" s="294"/>
      <c r="J934" s="294"/>
      <c r="K934" s="294"/>
      <c r="L934" s="294"/>
      <c r="M934" s="294"/>
      <c r="N934" s="294"/>
      <c r="O934" s="294"/>
      <c r="P934" s="294"/>
      <c r="Q934" s="294"/>
      <c r="R934" s="294"/>
      <c r="S934" s="294"/>
      <c r="T934" s="294"/>
      <c r="U934" s="294"/>
      <c r="V934" s="294"/>
      <c r="W934" s="294"/>
      <c r="X934" s="294"/>
      <c r="Y934" s="294"/>
      <c r="Z934" s="294"/>
      <c r="AA934" s="294"/>
      <c r="AB934" s="294"/>
      <c r="AC934" s="294"/>
      <c r="AD934" s="294"/>
    </row>
    <row r="935" spans="1:52" ht="60" customHeight="1">
      <c r="A935" s="123"/>
      <c r="B935" s="66"/>
      <c r="C935" s="312"/>
      <c r="D935" s="312"/>
      <c r="E935" s="312"/>
      <c r="F935" s="312"/>
      <c r="G935" s="312"/>
      <c r="H935" s="312"/>
      <c r="I935" s="312"/>
      <c r="J935" s="312"/>
      <c r="K935" s="312"/>
      <c r="L935" s="312"/>
      <c r="M935" s="312"/>
      <c r="N935" s="312"/>
      <c r="O935" s="312"/>
      <c r="P935" s="312"/>
      <c r="Q935" s="312"/>
      <c r="R935" s="312"/>
      <c r="S935" s="312"/>
      <c r="T935" s="312"/>
      <c r="U935" s="312"/>
      <c r="V935" s="312"/>
      <c r="W935" s="312"/>
      <c r="X935" s="312"/>
      <c r="Y935" s="312"/>
      <c r="Z935" s="312"/>
      <c r="AA935" s="312"/>
      <c r="AB935" s="312"/>
      <c r="AC935" s="312"/>
      <c r="AD935" s="312"/>
    </row>
    <row r="936" spans="1:52" ht="15" customHeight="1">
      <c r="A936" s="61"/>
      <c r="B936" s="309" t="str">
        <f>IF(OR(AH936=0,AND(AH936&gt;0,C935&lt;&gt;"")),"","Si registró NS favor de emitir un comentario que explique su uso en la casilla al final de la pregunta")</f>
        <v/>
      </c>
      <c r="C936" s="309"/>
      <c r="D936" s="309"/>
      <c r="E936" s="309"/>
      <c r="F936" s="309"/>
      <c r="G936" s="309"/>
      <c r="H936" s="309"/>
      <c r="I936" s="309"/>
      <c r="J936" s="309"/>
      <c r="K936" s="309"/>
      <c r="L936" s="309"/>
      <c r="M936" s="309"/>
      <c r="N936" s="309"/>
      <c r="O936" s="309"/>
      <c r="P936" s="309"/>
      <c r="Q936" s="309"/>
      <c r="R936" s="309"/>
      <c r="S936" s="309"/>
      <c r="T936" s="309"/>
      <c r="U936" s="309"/>
      <c r="V936" s="309"/>
      <c r="W936" s="309"/>
      <c r="X936" s="309"/>
      <c r="Y936" s="309"/>
      <c r="Z936" s="309"/>
      <c r="AA936" s="309"/>
      <c r="AB936" s="309"/>
      <c r="AC936" s="309"/>
      <c r="AD936" s="309"/>
      <c r="AE936" s="73"/>
      <c r="AF936" s="77"/>
      <c r="AG936" t="s">
        <v>5627</v>
      </c>
      <c r="AH936">
        <f>COUNTIF(M926:AD931,"NS")</f>
        <v>0</v>
      </c>
      <c r="AI936"/>
      <c r="AJ936"/>
    </row>
    <row r="937" spans="1:52" ht="15" customHeight="1">
      <c r="A937" s="61"/>
      <c r="B937" s="309" t="str">
        <f>IF(AL932=0,"","Error: verificar sumas")</f>
        <v/>
      </c>
      <c r="C937" s="309"/>
      <c r="D937" s="309"/>
      <c r="E937" s="309"/>
      <c r="F937" s="309"/>
      <c r="G937" s="309"/>
      <c r="H937" s="309"/>
      <c r="I937" s="309"/>
      <c r="J937" s="309"/>
      <c r="K937" s="309"/>
      <c r="L937" s="309"/>
      <c r="M937" s="309"/>
      <c r="N937" s="309"/>
      <c r="O937" s="309"/>
      <c r="P937" s="309"/>
      <c r="Q937" s="309"/>
      <c r="R937" s="309"/>
      <c r="S937" s="309"/>
      <c r="T937" s="309"/>
      <c r="U937" s="309"/>
      <c r="V937" s="309"/>
      <c r="W937" s="309"/>
      <c r="X937" s="309"/>
      <c r="Y937" s="309"/>
      <c r="Z937" s="309"/>
      <c r="AA937" s="309"/>
      <c r="AB937" s="309"/>
      <c r="AC937" s="309"/>
      <c r="AD937" s="309"/>
      <c r="AE937" s="73"/>
      <c r="AF937" s="77"/>
      <c r="AG937"/>
      <c r="AH937"/>
      <c r="AI937"/>
      <c r="AJ937"/>
    </row>
    <row r="938" spans="1:52" ht="15" customHeight="1">
      <c r="A938" s="61"/>
      <c r="B938" s="309" t="str">
        <f>IF(AX932=0,"","Error: verificar la consistencia con la pregunta 8.37 de acuerdo con la segunda instrucción")</f>
        <v/>
      </c>
      <c r="C938" s="309"/>
      <c r="D938" s="309"/>
      <c r="E938" s="309"/>
      <c r="F938" s="309"/>
      <c r="G938" s="309"/>
      <c r="H938" s="309"/>
      <c r="I938" s="309"/>
      <c r="J938" s="309"/>
      <c r="K938" s="309"/>
      <c r="L938" s="309"/>
      <c r="M938" s="309"/>
      <c r="N938" s="309"/>
      <c r="O938" s="309"/>
      <c r="P938" s="309"/>
      <c r="Q938" s="309"/>
      <c r="R938" s="309"/>
      <c r="S938" s="309"/>
      <c r="T938" s="309"/>
      <c r="U938" s="309"/>
      <c r="V938" s="309"/>
      <c r="W938" s="309"/>
      <c r="X938" s="309"/>
      <c r="Y938" s="309"/>
      <c r="Z938" s="309"/>
      <c r="AA938" s="309"/>
      <c r="AB938" s="309"/>
      <c r="AC938" s="309"/>
      <c r="AD938" s="309"/>
      <c r="AE938" s="73"/>
      <c r="AF938" s="77"/>
      <c r="AG938"/>
      <c r="AH938"/>
      <c r="AI938"/>
      <c r="AJ938"/>
    </row>
    <row r="939" spans="1:52" ht="15" customHeight="1">
      <c r="A939" s="61"/>
      <c r="B939" s="309" t="str">
        <f>IF(AS932=0,"","Error: verificar la consistencia con la pregunta 8.37 de acuerdo con la tercera instrucción")</f>
        <v/>
      </c>
      <c r="C939" s="309"/>
      <c r="D939" s="309"/>
      <c r="E939" s="309"/>
      <c r="F939" s="309"/>
      <c r="G939" s="309"/>
      <c r="H939" s="309"/>
      <c r="I939" s="309"/>
      <c r="J939" s="309"/>
      <c r="K939" s="309"/>
      <c r="L939" s="309"/>
      <c r="M939" s="309"/>
      <c r="N939" s="309"/>
      <c r="O939" s="309"/>
      <c r="P939" s="309"/>
      <c r="Q939" s="309"/>
      <c r="R939" s="309"/>
      <c r="S939" s="309"/>
      <c r="T939" s="309"/>
      <c r="U939" s="309"/>
      <c r="V939" s="309"/>
      <c r="W939" s="309"/>
      <c r="X939" s="309"/>
      <c r="Y939" s="309"/>
      <c r="Z939" s="309"/>
      <c r="AA939" s="309"/>
      <c r="AB939" s="309"/>
      <c r="AC939" s="309"/>
      <c r="AD939" s="309"/>
      <c r="AE939" s="73"/>
      <c r="AF939" s="77"/>
      <c r="AG939"/>
      <c r="AH939"/>
      <c r="AI939"/>
      <c r="AJ939"/>
    </row>
    <row r="940" spans="1:52" ht="15" customHeight="1">
      <c r="A940" s="61"/>
      <c r="B940" s="309"/>
      <c r="C940" s="309"/>
      <c r="D940" s="309"/>
      <c r="E940" s="309"/>
      <c r="F940" s="309"/>
      <c r="G940" s="309"/>
      <c r="H940" s="309"/>
      <c r="I940" s="309"/>
      <c r="J940" s="309"/>
      <c r="K940" s="309"/>
      <c r="L940" s="309"/>
      <c r="M940" s="309"/>
      <c r="N940" s="309"/>
      <c r="O940" s="309"/>
      <c r="P940" s="309"/>
      <c r="Q940" s="309"/>
      <c r="R940" s="309"/>
      <c r="S940" s="309"/>
      <c r="T940" s="309"/>
      <c r="U940" s="309"/>
      <c r="V940" s="309"/>
      <c r="W940" s="309"/>
      <c r="X940" s="309"/>
      <c r="Y940" s="309"/>
      <c r="Z940" s="309"/>
      <c r="AA940" s="309"/>
      <c r="AB940" s="309"/>
      <c r="AC940" s="309"/>
      <c r="AD940" s="309"/>
      <c r="AE940" s="73"/>
      <c r="AF940" s="77"/>
      <c r="AG940"/>
      <c r="AH940" t="s">
        <v>5621</v>
      </c>
      <c r="AI940" t="s">
        <v>5622</v>
      </c>
      <c r="AJ940" t="s">
        <v>5623</v>
      </c>
      <c r="AK940" s="5" t="s">
        <v>5624</v>
      </c>
    </row>
    <row r="941" spans="1:52" ht="15" customHeight="1">
      <c r="A941" s="61"/>
      <c r="B941" s="277" t="str">
        <f>IF(AH932=0,"","Error: debe completar toda la información en las celdas requeridas")</f>
        <v/>
      </c>
      <c r="C941" s="277"/>
      <c r="D941" s="277"/>
      <c r="E941" s="277"/>
      <c r="F941" s="277"/>
      <c r="G941" s="277"/>
      <c r="H941" s="277"/>
      <c r="I941" s="277"/>
      <c r="J941" s="277"/>
      <c r="K941" s="277"/>
      <c r="L941" s="277"/>
      <c r="M941" s="277"/>
      <c r="N941" s="277"/>
      <c r="O941" s="277"/>
      <c r="P941" s="277"/>
      <c r="Q941" s="277"/>
      <c r="R941" s="277"/>
      <c r="S941" s="277"/>
      <c r="T941" s="277"/>
      <c r="U941" s="277"/>
      <c r="V941" s="277"/>
      <c r="W941" s="277"/>
      <c r="X941" s="277"/>
      <c r="Y941" s="277"/>
      <c r="Z941" s="277"/>
      <c r="AA941" s="277"/>
      <c r="AB941" s="277"/>
      <c r="AC941" s="277"/>
      <c r="AD941" s="277"/>
      <c r="AE941" s="73"/>
      <c r="AF941" s="77"/>
      <c r="AG941"/>
      <c r="AH941">
        <v>108</v>
      </c>
      <c r="AI941"/>
      <c r="AJ941">
        <f>COUNTBLANK(M926:AD931)</f>
        <v>108</v>
      </c>
      <c r="AK941" s="5">
        <f>IF(OR(AJ941=AH941,AJ941=AI941),0,1)</f>
        <v>0</v>
      </c>
    </row>
    <row r="942" spans="1:52" ht="36" customHeight="1">
      <c r="A942" s="71" t="s">
        <v>622</v>
      </c>
      <c r="B942" s="373" t="s">
        <v>486</v>
      </c>
      <c r="C942" s="373" t="s">
        <v>190</v>
      </c>
      <c r="D942" s="373"/>
      <c r="E942" s="373"/>
      <c r="F942" s="373"/>
      <c r="G942" s="373"/>
      <c r="H942" s="373"/>
      <c r="I942" s="373"/>
      <c r="J942" s="373"/>
      <c r="K942" s="373"/>
      <c r="L942" s="373"/>
      <c r="M942" s="373"/>
      <c r="N942" s="373"/>
      <c r="O942" s="373"/>
      <c r="P942" s="373"/>
      <c r="Q942" s="373"/>
      <c r="R942" s="373"/>
      <c r="S942" s="373"/>
      <c r="T942" s="373"/>
      <c r="U942" s="373"/>
      <c r="V942" s="373"/>
      <c r="W942" s="373"/>
      <c r="X942" s="373"/>
      <c r="Y942" s="373"/>
      <c r="Z942" s="373"/>
      <c r="AA942" s="373"/>
      <c r="AB942" s="373"/>
      <c r="AC942" s="373"/>
      <c r="AD942" s="373"/>
    </row>
    <row r="943" spans="1:52" ht="48" customHeight="1">
      <c r="A943" s="123"/>
      <c r="B943" s="66"/>
      <c r="C943" s="294" t="s">
        <v>623</v>
      </c>
      <c r="D943" s="294"/>
      <c r="E943" s="294"/>
      <c r="F943" s="294"/>
      <c r="G943" s="294"/>
      <c r="H943" s="294"/>
      <c r="I943" s="294"/>
      <c r="J943" s="294"/>
      <c r="K943" s="294"/>
      <c r="L943" s="294"/>
      <c r="M943" s="294"/>
      <c r="N943" s="294"/>
      <c r="O943" s="294"/>
      <c r="P943" s="294"/>
      <c r="Q943" s="294"/>
      <c r="R943" s="294"/>
      <c r="S943" s="294"/>
      <c r="T943" s="294"/>
      <c r="U943" s="294"/>
      <c r="V943" s="294"/>
      <c r="W943" s="294"/>
      <c r="X943" s="294"/>
      <c r="Y943" s="294"/>
      <c r="Z943" s="294"/>
      <c r="AA943" s="294"/>
      <c r="AB943" s="294"/>
      <c r="AC943" s="294"/>
      <c r="AD943" s="294"/>
      <c r="AG943" s="5">
        <f>IF(OR(S886&gt;1,M926=0,M926="NS"),1,0)</f>
        <v>1</v>
      </c>
      <c r="AH943" s="5">
        <v>1</v>
      </c>
    </row>
    <row r="944" spans="1:52" ht="36" customHeight="1">
      <c r="A944" s="123"/>
      <c r="B944" s="66"/>
      <c r="C944" s="294" t="s">
        <v>487</v>
      </c>
      <c r="D944" s="294"/>
      <c r="E944" s="294"/>
      <c r="F944" s="294"/>
      <c r="G944" s="294"/>
      <c r="H944" s="294"/>
      <c r="I944" s="294"/>
      <c r="J944" s="294"/>
      <c r="K944" s="294"/>
      <c r="L944" s="294"/>
      <c r="M944" s="294"/>
      <c r="N944" s="294"/>
      <c r="O944" s="294"/>
      <c r="P944" s="294"/>
      <c r="Q944" s="294"/>
      <c r="R944" s="294"/>
      <c r="S944" s="294"/>
      <c r="T944" s="294"/>
      <c r="U944" s="294"/>
      <c r="V944" s="294"/>
      <c r="W944" s="294"/>
      <c r="X944" s="294"/>
      <c r="Y944" s="294"/>
      <c r="Z944" s="294"/>
      <c r="AA944" s="294"/>
      <c r="AB944" s="294"/>
      <c r="AC944" s="294"/>
      <c r="AD944" s="294"/>
    </row>
    <row r="945" spans="1:52" s="73" customFormat="1" ht="48" customHeight="1">
      <c r="A945" s="124"/>
      <c r="B945" s="66"/>
      <c r="C945" s="294" t="s">
        <v>488</v>
      </c>
      <c r="D945" s="294"/>
      <c r="E945" s="294"/>
      <c r="F945" s="294"/>
      <c r="G945" s="294"/>
      <c r="H945" s="294"/>
      <c r="I945" s="294"/>
      <c r="J945" s="294"/>
      <c r="K945" s="294"/>
      <c r="L945" s="294"/>
      <c r="M945" s="294"/>
      <c r="N945" s="294"/>
      <c r="O945" s="294"/>
      <c r="P945" s="294"/>
      <c r="Q945" s="294"/>
      <c r="R945" s="294"/>
      <c r="S945" s="294"/>
      <c r="T945" s="294"/>
      <c r="U945" s="294"/>
      <c r="V945" s="294"/>
      <c r="W945" s="294"/>
      <c r="X945" s="294"/>
      <c r="Y945" s="294"/>
      <c r="Z945" s="294"/>
      <c r="AA945" s="294"/>
      <c r="AB945" s="294"/>
      <c r="AC945" s="294"/>
      <c r="AD945" s="294"/>
      <c r="AF945" s="74"/>
    </row>
    <row r="946" spans="1:52" s="73" customFormat="1" ht="24" customHeight="1">
      <c r="A946" s="123"/>
      <c r="B946" s="66"/>
      <c r="C946" s="294" t="s">
        <v>489</v>
      </c>
      <c r="D946" s="294"/>
      <c r="E946" s="294"/>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F946" s="74"/>
    </row>
    <row r="947" spans="1:52" ht="15" customHeight="1">
      <c r="A947" s="123"/>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row>
    <row r="948" spans="1:52" ht="24" customHeight="1">
      <c r="A948" s="123"/>
      <c r="B948" s="66"/>
      <c r="C948" s="252" t="s">
        <v>484</v>
      </c>
      <c r="D948" s="252"/>
      <c r="E948" s="252"/>
      <c r="F948" s="252"/>
      <c r="G948" s="252"/>
      <c r="H948" s="252"/>
      <c r="I948" s="252"/>
      <c r="J948" s="252"/>
      <c r="K948" s="252"/>
      <c r="L948" s="252"/>
      <c r="M948" s="252" t="s">
        <v>485</v>
      </c>
      <c r="N948" s="252"/>
      <c r="O948" s="252"/>
      <c r="P948" s="252"/>
      <c r="Q948" s="252"/>
      <c r="R948" s="252"/>
      <c r="S948" s="252"/>
      <c r="T948" s="252"/>
      <c r="U948" s="252"/>
      <c r="V948" s="252"/>
      <c r="W948" s="252"/>
      <c r="X948" s="252"/>
      <c r="Y948" s="252"/>
      <c r="Z948" s="252"/>
      <c r="AA948" s="252"/>
      <c r="AB948" s="252"/>
      <c r="AC948" s="252"/>
      <c r="AD948" s="252"/>
    </row>
    <row r="949" spans="1:52" ht="15" customHeight="1">
      <c r="A949" s="123"/>
      <c r="B949" s="66"/>
      <c r="C949" s="252"/>
      <c r="D949" s="252"/>
      <c r="E949" s="252"/>
      <c r="F949" s="252"/>
      <c r="G949" s="252"/>
      <c r="H949" s="252"/>
      <c r="I949" s="252"/>
      <c r="J949" s="252"/>
      <c r="K949" s="252"/>
      <c r="L949" s="252"/>
      <c r="M949" s="249" t="s">
        <v>112</v>
      </c>
      <c r="N949" s="250"/>
      <c r="O949" s="250"/>
      <c r="P949" s="250"/>
      <c r="Q949" s="250"/>
      <c r="R949" s="403"/>
      <c r="S949" s="404" t="s">
        <v>113</v>
      </c>
      <c r="T949" s="254"/>
      <c r="U949" s="254"/>
      <c r="V949" s="254"/>
      <c r="W949" s="254"/>
      <c r="X949" s="405"/>
      <c r="Y949" s="404" t="s">
        <v>114</v>
      </c>
      <c r="Z949" s="254"/>
      <c r="AA949" s="254"/>
      <c r="AB949" s="254"/>
      <c r="AC949" s="254"/>
      <c r="AD949" s="405"/>
      <c r="AG949" t="s">
        <v>5626</v>
      </c>
      <c r="AH949" t="s">
        <v>5627</v>
      </c>
      <c r="AI949" t="s">
        <v>5628</v>
      </c>
      <c r="AJ949" t="s">
        <v>5629</v>
      </c>
      <c r="AK949"/>
      <c r="AL949"/>
      <c r="AM949" s="125" t="s">
        <v>5634</v>
      </c>
      <c r="AN949" s="125" t="s">
        <v>5635</v>
      </c>
      <c r="AO949" s="125" t="s">
        <v>5636</v>
      </c>
      <c r="AP949" s="125" t="s">
        <v>5634</v>
      </c>
      <c r="AQ949" s="125" t="s">
        <v>5635</v>
      </c>
      <c r="AR949" s="125" t="s">
        <v>5636</v>
      </c>
      <c r="AS949" s="125" t="s">
        <v>5634</v>
      </c>
      <c r="AT949" s="125" t="s">
        <v>5635</v>
      </c>
      <c r="AU949" s="125" t="s">
        <v>5636</v>
      </c>
    </row>
    <row r="950" spans="1:52" ht="15" customHeight="1">
      <c r="A950" s="123"/>
      <c r="B950" s="66"/>
      <c r="C950" s="102" t="s">
        <v>66</v>
      </c>
      <c r="D950" s="336" t="s">
        <v>196</v>
      </c>
      <c r="E950" s="337"/>
      <c r="F950" s="337"/>
      <c r="G950" s="337"/>
      <c r="H950" s="337"/>
      <c r="I950" s="337"/>
      <c r="J950" s="337"/>
      <c r="K950" s="337"/>
      <c r="L950" s="338"/>
      <c r="M950" s="315"/>
      <c r="N950" s="246"/>
      <c r="O950" s="246"/>
      <c r="P950" s="246"/>
      <c r="Q950" s="246"/>
      <c r="R950" s="316"/>
      <c r="S950" s="315"/>
      <c r="T950" s="246"/>
      <c r="U950" s="246"/>
      <c r="V950" s="246"/>
      <c r="W950" s="246"/>
      <c r="X950" s="316"/>
      <c r="Y950" s="315"/>
      <c r="Z950" s="246"/>
      <c r="AA950" s="246"/>
      <c r="AB950" s="246"/>
      <c r="AC950" s="246"/>
      <c r="AD950" s="316"/>
      <c r="AG950">
        <f>M950</f>
        <v>0</v>
      </c>
      <c r="AH950">
        <f>COUNTIF(S950:AD950,"NS")</f>
        <v>0</v>
      </c>
      <c r="AI950" s="103">
        <f>SUM(S950:AD950)</f>
        <v>0</v>
      </c>
      <c r="AJ950" s="104">
        <f>IF(AJ968=AH968, 0,  IF(OR(AND(AG950=0, AH950&gt;0),AND(AG950="NS", AI950&gt;0), AND(AG950="NS", AH950=0, AI950=0)), 1, IF(OR(AND(AG950&gt;0, AH950=2), AND(AG950="NS", AH950=2), AND(AG950="NS", AI950=0, AH950&gt;0), AG950=AI950), 0, 1)))</f>
        <v>0</v>
      </c>
      <c r="AK950" s="103"/>
      <c r="AL950"/>
      <c r="AM950" s="126">
        <f>$M$926</f>
        <v>0</v>
      </c>
      <c r="AN950" s="126">
        <f>$S$926</f>
        <v>0</v>
      </c>
      <c r="AO950" s="126">
        <f>$Y$926</f>
        <v>0</v>
      </c>
      <c r="AP950" s="127">
        <f>M950</f>
        <v>0</v>
      </c>
      <c r="AQ950" s="127">
        <f>S950</f>
        <v>0</v>
      </c>
      <c r="AR950" s="127">
        <f>Y950</f>
        <v>0</v>
      </c>
      <c r="AS950" s="126">
        <f>IF(AJ968=AH968,0,
IF(OR(AND(AM950="NS",AP950&lt;&gt;"NA",OR(AP950="NS",AP950=0)),AND(AM950="NA",AP950&lt;&gt;"NS",OR(AP950="NA",AP950=0))),0,
IF(OR(AND(AM950&lt;&gt;"NS",AM950&lt;&gt;"NA",AP950&lt;&gt;"NS",AP950&lt;&gt;"NA",AP950&gt;AM950),
AND(AP950&gt;0,OR(AM950="NS",AM950="NA")),
AND(AM950&lt;&gt;"NS",AM950&lt;&gt;"NA",AM950&gt;=0,AP950="NA"),
AND(AM950&lt;&gt;"NS",AM950&lt;&gt;"NA",AM950=0,AP950="NS")),1,0)))</f>
        <v>0</v>
      </c>
      <c r="AT950" s="126">
        <f>IF(AJ968=AH968,0,
IF(OR(AND(AN950="NS",AQ950&lt;&gt;"NA",OR(AQ950="NS",AQ950=0)),AND(AN950="NA",AQ950&lt;&gt;"NS",OR(AQ950="NA",AQ950=0))),0,
IF(OR(AND(AN950&lt;&gt;"NS",AN950&lt;&gt;"NA",AQ950&lt;&gt;"NS",AQ950&lt;&gt;"NA",AQ950&gt;AN950),
AND(AQ950&gt;0,OR(AN950="NS",AN950="NA")),
AND(AN950&lt;&gt;"NS",AN950&lt;&gt;"NA",AN950&gt;=0,AQ950="NA"),
AND(AN950&lt;&gt;"NS",AN950&lt;&gt;"NA",AN950=0,AQ950="NS")),1,0)))</f>
        <v>0</v>
      </c>
      <c r="AU950" s="126">
        <f>IF(AJ968=AH968,0,
IF(OR(AND(AO950="NS",AR950&lt;&gt;"NA",OR(AR950="NS",AR950=0)),AND(AO950="NA",AR950&lt;&gt;"NS",OR(AR950="NA",AR950=0))),0,
IF(OR(AND(AO950&lt;&gt;"NS",AO950&lt;&gt;"NA",AR950&lt;&gt;"NS",AR950&lt;&gt;"NA",AR950&gt;AO950),
AND(AR950&gt;0,OR(AO950="NS",AO950="NA")),
AND(AO950&lt;&gt;"NS",AO950&lt;&gt;"NA",AO950&gt;=0,AR950="NA"),
AND(AO950&lt;&gt;"NS",AO950&lt;&gt;"NA",AO950=0,AR950="NS")),1,0)))</f>
        <v>0</v>
      </c>
      <c r="AW950" s="408" t="s">
        <v>5641</v>
      </c>
      <c r="AX950" s="408"/>
      <c r="AY950" s="408"/>
      <c r="AZ950" s="408"/>
    </row>
    <row r="951" spans="1:52" ht="15" customHeight="1">
      <c r="A951" s="123"/>
      <c r="B951" s="66"/>
      <c r="C951" s="129" t="s">
        <v>67</v>
      </c>
      <c r="D951" s="336" t="s">
        <v>197</v>
      </c>
      <c r="E951" s="337"/>
      <c r="F951" s="337"/>
      <c r="G951" s="337"/>
      <c r="H951" s="337"/>
      <c r="I951" s="337"/>
      <c r="J951" s="337"/>
      <c r="K951" s="337"/>
      <c r="L951" s="338"/>
      <c r="M951" s="315"/>
      <c r="N951" s="246"/>
      <c r="O951" s="246"/>
      <c r="P951" s="246"/>
      <c r="Q951" s="246"/>
      <c r="R951" s="316"/>
      <c r="S951" s="315"/>
      <c r="T951" s="246"/>
      <c r="U951" s="246"/>
      <c r="V951" s="246"/>
      <c r="W951" s="246"/>
      <c r="X951" s="316"/>
      <c r="Y951" s="315"/>
      <c r="Z951" s="246"/>
      <c r="AA951" s="246"/>
      <c r="AB951" s="246"/>
      <c r="AC951" s="246"/>
      <c r="AD951" s="316"/>
      <c r="AG951">
        <f t="shared" ref="AG951:AG955" si="93">M951</f>
        <v>0</v>
      </c>
      <c r="AH951">
        <f>COUNTIF(S951:AD951,"NS")</f>
        <v>0</v>
      </c>
      <c r="AI951" s="103">
        <f t="shared" ref="AI951:AI955" si="94">SUM(S951:AD951)</f>
        <v>0</v>
      </c>
      <c r="AJ951" s="104">
        <f>IF(AJ968=AH968, 0,  IF(OR(AND(AG951=0, AH951&gt;0),AND(AG951="NS", AI951&gt;0), AND(AG951="NS", AH951=0, AI951=0)), 1, IF(OR(AND(AG951&gt;0, AH951=2), AND(AG951="NS", AH951=2), AND(AG951="NS", AI951=0, AH951&gt;0), AG951=AI951), 0, 1)))</f>
        <v>0</v>
      </c>
      <c r="AK951" s="103"/>
      <c r="AL951"/>
      <c r="AM951" s="126"/>
      <c r="AN951" s="126"/>
      <c r="AO951" s="126"/>
      <c r="AP951" s="127">
        <f t="shared" ref="AP951:AP955" si="95">M951</f>
        <v>0</v>
      </c>
      <c r="AQ951" s="127">
        <f t="shared" ref="AQ951:AQ955" si="96">S951</f>
        <v>0</v>
      </c>
      <c r="AR951" s="127">
        <f t="shared" ref="AR951:AR954" si="97">Y951</f>
        <v>0</v>
      </c>
      <c r="AS951" s="126">
        <f>IF(AJ968=AH968,0,
IF(OR(AND(AM950="NS",AP951&lt;&gt;"NA",OR(AP951="NS",AP951=0)),AND(AM950="NA",AP951&lt;&gt;"NS",OR(AP951="NA",AP951=0))),0,
IF(OR(AND(AM950&lt;&gt;"NS",AM950&lt;&gt;"NA",AP951&lt;&gt;"NS",AP951&lt;&gt;"NA",AP951&gt;AM950),
AND(AP951&gt;0,OR(AM950="NS",AM950="NA")),
AND(AM950&lt;&gt;"NS",AM950&lt;&gt;"NA",AM950&gt;=0,AP951="NA"),
AND(AM950&lt;&gt;"NS",AM950&lt;&gt;"NA",AM950=0,AP951="NS")),1,0)))</f>
        <v>0</v>
      </c>
      <c r="AT951" s="126">
        <f>IF(AJ968=AH968,0,
IF(OR(AND(AN950="NS",AQ951&lt;&gt;"NA",OR(AQ951="NS",AQ951=0)),AND(AN950="NA",AQ951&lt;&gt;"NS",OR(AQ951="NA",AQ951=0))),0,
IF(OR(AND(AN950&lt;&gt;"NS",AN950&lt;&gt;"NA",AQ951&lt;&gt;"NS",AQ951&lt;&gt;"NA",AQ951&gt;AN950),
AND(AQ951&gt;0,OR(AN950="NS",AN950="NA")),
AND(AN950&lt;&gt;"NS",AN950&lt;&gt;"NA",AN950&gt;=0,AQ951="NA"),
AND(AN950&lt;&gt;"NS",AN950&lt;&gt;"NA",AN950=0,AQ951="NS")),1,0)))</f>
        <v>0</v>
      </c>
      <c r="AU951" s="126">
        <f>IF(AJ968=AH968,0,
IF(OR(AND(AO950="NS",AR951&lt;&gt;"NA",OR(AR951="NS",AR951=0)),AND(AO950="NA",AR951&lt;&gt;"NS",OR(AR951="NA",AR951=0))),0,
IF(OR(AND(AO950&lt;&gt;"NS",AO950&lt;&gt;"NA",AR951&lt;&gt;"NS",AR951&lt;&gt;"NA",AR951&gt;AO950),
AND(AR951&gt;0,OR(AO950="NS",AO950="NA")),
AND(AO950&lt;&gt;"NS",AO950&lt;&gt;"NA",AO950&gt;=0,AR951="NA"),
AND(AO950&lt;&gt;"NS",AO950&lt;&gt;"NA",AO950=0,AR951="NS")),1,0)))</f>
        <v>0</v>
      </c>
    </row>
    <row r="952" spans="1:52" ht="15" customHeight="1">
      <c r="A952" s="123"/>
      <c r="B952" s="66"/>
      <c r="C952" s="129" t="s">
        <v>68</v>
      </c>
      <c r="D952" s="336" t="s">
        <v>198</v>
      </c>
      <c r="E952" s="337"/>
      <c r="F952" s="337"/>
      <c r="G952" s="337"/>
      <c r="H952" s="337"/>
      <c r="I952" s="337"/>
      <c r="J952" s="337"/>
      <c r="K952" s="337"/>
      <c r="L952" s="338"/>
      <c r="M952" s="315"/>
      <c r="N952" s="246"/>
      <c r="O952" s="246"/>
      <c r="P952" s="246"/>
      <c r="Q952" s="246"/>
      <c r="R952" s="316"/>
      <c r="S952" s="315"/>
      <c r="T952" s="246"/>
      <c r="U952" s="246"/>
      <c r="V952" s="246"/>
      <c r="W952" s="246"/>
      <c r="X952" s="316"/>
      <c r="Y952" s="315"/>
      <c r="Z952" s="246"/>
      <c r="AA952" s="246"/>
      <c r="AB952" s="246"/>
      <c r="AC952" s="246"/>
      <c r="AD952" s="316"/>
      <c r="AG952">
        <f t="shared" si="93"/>
        <v>0</v>
      </c>
      <c r="AH952">
        <f t="shared" ref="AH952:AH956" si="98">COUNTIF(S952:AD952,"NS")</f>
        <v>0</v>
      </c>
      <c r="AI952" s="103">
        <f t="shared" si="94"/>
        <v>0</v>
      </c>
      <c r="AJ952" s="104">
        <f>IF(AJ968=AH968, 0,  IF(OR(AND(AG952=0, AH952&gt;0),AND(AG952="NS", AI952&gt;0), AND(AG952="NS", AH952=0, AI952=0)), 1, IF(OR(AND(AG952&gt;0, AH952=2), AND(AG952="NS", AH952=2), AND(AG952="NS", AI952=0, AH952&gt;0), AG952=AI952), 0, 1)))</f>
        <v>0</v>
      </c>
      <c r="AM952" s="126"/>
      <c r="AN952" s="126"/>
      <c r="AO952" s="126"/>
      <c r="AP952" s="127">
        <f t="shared" si="95"/>
        <v>0</v>
      </c>
      <c r="AQ952" s="127">
        <f t="shared" si="96"/>
        <v>0</v>
      </c>
      <c r="AR952" s="127">
        <f t="shared" si="97"/>
        <v>0</v>
      </c>
      <c r="AS952" s="126">
        <f>IF(AJ968=AH968,0,
IF(OR(AND(AM950="NS",AP952&lt;&gt;"NA",OR(AP952="NS",AP952=0)),AND(AM950="NA",AP952&lt;&gt;"NS",OR(AP952="NA",AP952=0))),0,
IF(OR(AND(AM950&lt;&gt;"NS",AM950&lt;&gt;"NA",AP952&lt;&gt;"NS",AP952&lt;&gt;"NA",AP952&gt;AM950),
AND(AP952&gt;0,OR(AM950="NS",AM950="NA")),
AND(AM950&lt;&gt;"NS",AM950&lt;&gt;"NA",AM950&gt;=0,AP952="NA"),
AND(AM950&lt;&gt;"NS",AM950&lt;&gt;"NA",AM950=0,AP952="NS")),1,0)))</f>
        <v>0</v>
      </c>
      <c r="AT952" s="126">
        <f>IF(AJ968=AH968,0,
IF(OR(AND(AN950="NS",AQ952&lt;&gt;"NA",OR(AQ952="NS",AQ952=0)),AND(AN950="NA",AQ952&lt;&gt;"NS",OR(AQ952="NA",AQ952=0))),0,
IF(OR(AND(AN950&lt;&gt;"NS",AN950&lt;&gt;"NA",AQ952&lt;&gt;"NS",AQ952&lt;&gt;"NA",AQ952&gt;AN950),
AND(AQ952&gt;0,OR(AN950="NS",AN950="NA")),
AND(AN950&lt;&gt;"NS",AN950&lt;&gt;"NA",AN950&gt;=0,AQ952="NA"),
AND(AN950&lt;&gt;"NS",AN950&lt;&gt;"NA",AN950=0,AQ952="NS")),1,0)))</f>
        <v>0</v>
      </c>
      <c r="AU952" s="126">
        <f>IF(AJ968=AH968,0,
IF(OR(AND(AO950="NS",AR952&lt;&gt;"NA",OR(AR952="NS",AR952=0)),AND(AO950="NA",AR952&lt;&gt;"NS",OR(AR952="NA",AR952=0))),0,
IF(OR(AND(AO950&lt;&gt;"NS",AO950&lt;&gt;"NA",AR952&lt;&gt;"NS",AR952&lt;&gt;"NA",AR952&gt;AO950),
AND(AR952&gt;0,OR(AO950="NS",AO950="NA")),
AND(AO950&lt;&gt;"NS",AO950&lt;&gt;"NA",AO950&gt;=0,AR952="NA"),
AND(AO950&lt;&gt;"NS",AO950&lt;&gt;"NA",AO950=0,AR952="NS")),1,0)))</f>
        <v>0</v>
      </c>
      <c r="AX952" s="126" t="str">
        <f>AM949</f>
        <v>T</v>
      </c>
      <c r="AY952" s="126" t="str">
        <f t="shared" ref="AY952" si="99">AN949</f>
        <v>H</v>
      </c>
      <c r="AZ952" s="126" t="str">
        <f t="shared" ref="AZ952" si="100">AO949</f>
        <v>M</v>
      </c>
    </row>
    <row r="953" spans="1:52" ht="15" customHeight="1">
      <c r="A953" s="123"/>
      <c r="B953" s="66"/>
      <c r="C953" s="129" t="s">
        <v>69</v>
      </c>
      <c r="D953" s="336" t="s">
        <v>199</v>
      </c>
      <c r="E953" s="337"/>
      <c r="F953" s="337"/>
      <c r="G953" s="337"/>
      <c r="H953" s="337"/>
      <c r="I953" s="337"/>
      <c r="J953" s="337"/>
      <c r="K953" s="337"/>
      <c r="L953" s="338"/>
      <c r="M953" s="315"/>
      <c r="N953" s="246"/>
      <c r="O953" s="246"/>
      <c r="P953" s="246"/>
      <c r="Q953" s="246"/>
      <c r="R953" s="316"/>
      <c r="S953" s="315"/>
      <c r="T953" s="246"/>
      <c r="U953" s="246"/>
      <c r="V953" s="246"/>
      <c r="W953" s="246"/>
      <c r="X953" s="316"/>
      <c r="Y953" s="315"/>
      <c r="Z953" s="246"/>
      <c r="AA953" s="246"/>
      <c r="AB953" s="246"/>
      <c r="AC953" s="246"/>
      <c r="AD953" s="316"/>
      <c r="AG953">
        <f>M953</f>
        <v>0</v>
      </c>
      <c r="AH953">
        <f t="shared" si="98"/>
        <v>0</v>
      </c>
      <c r="AI953" s="103">
        <f t="shared" si="94"/>
        <v>0</v>
      </c>
      <c r="AJ953" s="104">
        <f>IF(AJ968=AH968, 0,  IF(OR(AND(AG953=0, AH953&gt;0),AND(AG953="NS", AI953&gt;0), AND(AG953="NS", AH953=0, AI953=0)), 1, IF(OR(AND(AG953&gt;0, AH953=2), AND(AG953="NS", AH953=2), AND(AG953="NS", AI953=0, AH953&gt;0), AG953=AI953), 0, 1)))</f>
        <v>0</v>
      </c>
      <c r="AM953" s="126"/>
      <c r="AN953" s="126"/>
      <c r="AO953" s="126"/>
      <c r="AP953" s="127">
        <f t="shared" si="95"/>
        <v>0</v>
      </c>
      <c r="AQ953" s="127">
        <f t="shared" si="96"/>
        <v>0</v>
      </c>
      <c r="AR953" s="127">
        <f t="shared" si="97"/>
        <v>0</v>
      </c>
      <c r="AS953" s="126">
        <f>IF(AJ968=AH968,0,
IF(OR(AND(AM950="NS",AP953&lt;&gt;"NA",OR(AP953="NS",AP953=0)),AND(AM950="NA",AP953&lt;&gt;"NS",OR(AP953="NA",AP953=0))),0,
IF(OR(AND(AM950&lt;&gt;"NS",AM950&lt;&gt;"NA",AP953&lt;&gt;"NS",AP953&lt;&gt;"NA",AP953&gt;AM950),
AND(AP953&gt;0,OR(AM950="NS",AM950="NA")),
AND(AM950&lt;&gt;"NS",AM950&lt;&gt;"NA",AM950&gt;=0,AP953="NA"),
AND(AM950&lt;&gt;"NS",AM950&lt;&gt;"NA",AM950=0,AP953="NS")),1,0)))</f>
        <v>0</v>
      </c>
      <c r="AT953" s="126">
        <f>IF(AJ968=AH968,0,
IF(OR(AND(AN950="NS",AQ953&lt;&gt;"NA",OR(AQ953="NS",AQ953=0)),AND(AN950="NA",AQ953&lt;&gt;"NS",OR(AQ953="NA",AQ953=0))),0,
IF(OR(AND(AN950&lt;&gt;"NS",AN950&lt;&gt;"NA",AQ953&lt;&gt;"NS",AQ953&lt;&gt;"NA",AQ953&gt;AN950),
AND(AQ953&gt;0,OR(AN950="NS",AN950="NA")),
AND(AN950&lt;&gt;"NS",AN950&lt;&gt;"NA",AN950&gt;=0,AQ953="NA"),
AND(AN950&lt;&gt;"NS",AN950&lt;&gt;"NA",AN950=0,AQ953="NS")),1,0)))</f>
        <v>0</v>
      </c>
      <c r="AU953" s="126">
        <f>IF(AJ968=AH968,0,
IF(OR(AND(AO950="NS",AR953&lt;&gt;"NA",OR(AR953="NS",AR953=0)),AND(AO950="NA",AR953&lt;&gt;"NS",OR(AR953="NA",AR953=0))),0,
IF(OR(AND(AO950&lt;&gt;"NS",AO950&lt;&gt;"NA",AR953&lt;&gt;"NS",AR953&lt;&gt;"NA",AR953&gt;AO950),
AND(AR953&gt;0,OR(AO950="NS",AO950="NA")),
AND(AO950&lt;&gt;"NS",AO950&lt;&gt;"NA",AO950&gt;=0,AR953="NA"),
AND(AO950&lt;&gt;"NS",AO950&lt;&gt;"NA",AO950=0,AR953="NS")),1,0)))</f>
        <v>0</v>
      </c>
      <c r="AW953" s="5">
        <v>8.3800000000000008</v>
      </c>
      <c r="AX953" s="126">
        <f>$M$926</f>
        <v>0</v>
      </c>
      <c r="AY953" s="126">
        <f>$S$926</f>
        <v>0</v>
      </c>
      <c r="AZ953" s="126">
        <f>$Y$926</f>
        <v>0</v>
      </c>
    </row>
    <row r="954" spans="1:52" ht="24" customHeight="1">
      <c r="A954" s="123"/>
      <c r="B954" s="66"/>
      <c r="C954" s="129" t="s">
        <v>70</v>
      </c>
      <c r="D954" s="336" t="s">
        <v>200</v>
      </c>
      <c r="E954" s="337"/>
      <c r="F954" s="337"/>
      <c r="G954" s="337"/>
      <c r="H954" s="337"/>
      <c r="I954" s="337"/>
      <c r="J954" s="337"/>
      <c r="K954" s="337"/>
      <c r="L954" s="338"/>
      <c r="M954" s="315"/>
      <c r="N954" s="246"/>
      <c r="O954" s="246"/>
      <c r="P954" s="246"/>
      <c r="Q954" s="246"/>
      <c r="R954" s="316"/>
      <c r="S954" s="315"/>
      <c r="T954" s="246"/>
      <c r="U954" s="246"/>
      <c r="V954" s="246"/>
      <c r="W954" s="246"/>
      <c r="X954" s="316"/>
      <c r="Y954" s="315"/>
      <c r="Z954" s="246"/>
      <c r="AA954" s="246"/>
      <c r="AB954" s="246"/>
      <c r="AC954" s="246"/>
      <c r="AD954" s="316"/>
      <c r="AG954">
        <f t="shared" si="93"/>
        <v>0</v>
      </c>
      <c r="AH954">
        <f t="shared" si="98"/>
        <v>0</v>
      </c>
      <c r="AI954" s="103">
        <f t="shared" si="94"/>
        <v>0</v>
      </c>
      <c r="AJ954" s="104">
        <f>IF(AJ968=AH968, 0,  IF(OR(AND(AG954=0, AH954&gt;0),AND(AG954="NS", AI954&gt;0), AND(AG954="NS", AH954=0, AI954=0)), 1, IF(OR(AND(AG954&gt;0, AH954=2), AND(AG954="NS", AH954=2), AND(AG954="NS", AI954=0, AH954&gt;0), AG954=AI954), 0, 1)))</f>
        <v>0</v>
      </c>
      <c r="AM954" s="126"/>
      <c r="AN954" s="126"/>
      <c r="AO954" s="126"/>
      <c r="AP954" s="127">
        <f t="shared" si="95"/>
        <v>0</v>
      </c>
      <c r="AQ954" s="127">
        <f t="shared" si="96"/>
        <v>0</v>
      </c>
      <c r="AR954" s="127">
        <f t="shared" si="97"/>
        <v>0</v>
      </c>
      <c r="AS954" s="126">
        <f>IF(AJ968=AH968,0,
IF(OR(AND(AM950="NS",AP954&lt;&gt;"NA",OR(AP954="NS",AP954=0)),AND(AM950="NA",AP954&lt;&gt;"NS",OR(AP954="NA",AP954=0))),0,
IF(OR(AND(AM950&lt;&gt;"NS",AM950&lt;&gt;"NA",AP954&lt;&gt;"NS",AP954&lt;&gt;"NA",AP954&gt;AM950),
AND(AP954&gt;0,OR(AM950="NS",AM950="NA")),
AND(AM950&lt;&gt;"NS",AM950&lt;&gt;"NA",AM950&gt;=0,AP954="NA"),
AND(AM950&lt;&gt;"NS",AM950&lt;&gt;"NA",AM950=0,AP954="NS")),1,0)))</f>
        <v>0</v>
      </c>
      <c r="AT954" s="126">
        <f>IF(AJ968=AH968,0,
IF(OR(AND(AN950="NS",AQ954&lt;&gt;"NA",OR(AQ954="NS",AQ954=0)),AND(AN950="NA",AQ954&lt;&gt;"NS",OR(AQ954="NA",AQ954=0))),0,
IF(OR(AND(AN950&lt;&gt;"NS",AN950&lt;&gt;"NA",AQ954&lt;&gt;"NS",AQ954&lt;&gt;"NA",AQ954&gt;AN950),
AND(AQ954&gt;0,OR(AN950="NS",AN950="NA")),
AND(AN950&lt;&gt;"NS",AN950&lt;&gt;"NA",AN950&gt;=0,AQ954="NA"),
AND(AN950&lt;&gt;"NS",AN950&lt;&gt;"NA",AN950=0,AQ954="NS")),1,0)))</f>
        <v>0</v>
      </c>
      <c r="AU954" s="126">
        <f>IF(AJ968=AH968,0,
IF(OR(AND(AO950="NS",AR954&lt;&gt;"NA",OR(AR954="NS",AR954=0)),AND(AO950="NA",AR954&lt;&gt;"NS",OR(AR954="NA",AR954=0))),0,
IF(OR(AND(AO950&lt;&gt;"NS",AO950&lt;&gt;"NA",AR954&lt;&gt;"NS",AR954&lt;&gt;"NA",AR954&gt;AO950),
AND(AR954&gt;0,OR(AO950="NS",AO950="NA")),
AND(AO950&lt;&gt;"NS",AO950&lt;&gt;"NA",AO950&gt;=0,AR954="NA"),
AND(AO950&lt;&gt;"NS",AO950&lt;&gt;"NA",AO950=0,AR954="NS")),1,0)))</f>
        <v>0</v>
      </c>
      <c r="AW954" s="5">
        <v>8.39</v>
      </c>
      <c r="AX954" s="127">
        <f>M957</f>
        <v>0</v>
      </c>
      <c r="AY954" s="127">
        <f>S957</f>
        <v>0</v>
      </c>
      <c r="AZ954" s="127">
        <f>Y957</f>
        <v>0</v>
      </c>
    </row>
    <row r="955" spans="1:52" ht="24" customHeight="1">
      <c r="A955" s="123"/>
      <c r="B955" s="66"/>
      <c r="C955" s="129" t="s">
        <v>71</v>
      </c>
      <c r="D955" s="336" t="s">
        <v>201</v>
      </c>
      <c r="E955" s="337"/>
      <c r="F955" s="337"/>
      <c r="G955" s="337"/>
      <c r="H955" s="337"/>
      <c r="I955" s="337"/>
      <c r="J955" s="337"/>
      <c r="K955" s="337"/>
      <c r="L955" s="338"/>
      <c r="M955" s="315"/>
      <c r="N955" s="246"/>
      <c r="O955" s="246"/>
      <c r="P955" s="246"/>
      <c r="Q955" s="246"/>
      <c r="R955" s="316"/>
      <c r="S955" s="315"/>
      <c r="T955" s="246"/>
      <c r="U955" s="246"/>
      <c r="V955" s="246"/>
      <c r="W955" s="246"/>
      <c r="X955" s="316"/>
      <c r="Y955" s="315"/>
      <c r="Z955" s="246"/>
      <c r="AA955" s="246"/>
      <c r="AB955" s="246"/>
      <c r="AC955" s="246"/>
      <c r="AD955" s="316"/>
      <c r="AG955">
        <f t="shared" si="93"/>
        <v>0</v>
      </c>
      <c r="AH955">
        <f t="shared" si="98"/>
        <v>0</v>
      </c>
      <c r="AI955" s="103">
        <f t="shared" si="94"/>
        <v>0</v>
      </c>
      <c r="AJ955" s="104">
        <f>IF(AJ968=AH968, 0,  IF(OR(AND(AG955=0, AH955&gt;0),AND(AG955="NS", AI955&gt;0), AND(AG955="NS", AH955=0, AI955=0)), 1, IF(OR(AND(AG955&gt;0, AH955=2), AND(AG955="NS", AH955=2), AND(AG955="NS", AI955=0, AH955&gt;0), AG955=AI955), 0, 1)))</f>
        <v>0</v>
      </c>
      <c r="AM955" s="126"/>
      <c r="AN955" s="126"/>
      <c r="AO955" s="126"/>
      <c r="AP955" s="127">
        <f t="shared" si="95"/>
        <v>0</v>
      </c>
      <c r="AQ955" s="127">
        <f t="shared" si="96"/>
        <v>0</v>
      </c>
      <c r="AR955" s="127">
        <f>Y955</f>
        <v>0</v>
      </c>
      <c r="AS955" s="126">
        <f>IF(AJ968=AH968,0,
IF(OR(AND(AM950="NS",AP955&lt;&gt;"NA",OR(AP955="NS",AP955=0)),AND(AM950="NA",AP955&lt;&gt;"NS",OR(AP955="NA",AP955=0))),0,
IF(OR(AND(AM950&lt;&gt;"NS",AM950&lt;&gt;"NA",AP955&lt;&gt;"NS",AP955&lt;&gt;"NA",AP955&gt;AM950),
AND(AP955&gt;0,OR(AM950="NS",AM950="NA")),
AND(AM950&lt;&gt;"NS",AM950&lt;&gt;"NA",AM950&gt;=0,AP955="NA"),
AND(AM950&lt;&gt;"NS",AM950&lt;&gt;"NA",AM950=0,AP955="NS")),1,0)))</f>
        <v>0</v>
      </c>
      <c r="AT955" s="126">
        <f>IF(AJ968=AH968,0,
IF(OR(AND(AN950="NS",AQ955&lt;&gt;"NA",OR(AQ955="NS",AQ955=0)),AND(AN950="NA",AQ955&lt;&gt;"NS",OR(AQ955="NA",AQ955=0))),0,
IF(OR(AND(AN950&lt;&gt;"NS",AN950&lt;&gt;"NA",AQ955&lt;&gt;"NS",AQ955&lt;&gt;"NA",AQ955&gt;AN950),
AND(AQ955&gt;0,OR(AN950="NS",AN950="NA")),
AND(AN950&lt;&gt;"NS",AN950&lt;&gt;"NA",AN950&gt;=0,AQ955="NA"),
AND(AN950&lt;&gt;"NS",AN950&lt;&gt;"NA",AN950=0,AQ955="NS")),1,0)))</f>
        <v>0</v>
      </c>
      <c r="AU955" s="126">
        <f>IF(AJ968=AH968,0,
IF(OR(AND(AO950="NS",AR955&lt;&gt;"NA",OR(AR955="NS",AR955=0)),AND(AO950="NA",AR955&lt;&gt;"NS",OR(AR955="NA",AR955=0))),0,
IF(OR(AND(AO950&lt;&gt;"NS",AO950&lt;&gt;"NA",AR955&lt;&gt;"NS",AR955&lt;&gt;"NA",AR955&gt;AO950),
AND(AR955&gt;0,OR(AO950="NS",AO950="NA")),
AND(AO950&lt;&gt;"NS",AO950&lt;&gt;"NA",AO950&gt;=0,AR955="NA"),
AND(AO950&lt;&gt;"NS",AO950&lt;&gt;"NA",AO950=0,AR955="NS")),1,0)))</f>
        <v>0</v>
      </c>
      <c r="AW955" s="5" t="s">
        <v>5640</v>
      </c>
      <c r="AX955" s="126">
        <f>IF(AJ968=AH968,0,
IF(OR(AND(AX954="NS",AX953="NS"),AND(AX954="NA",AX953="NA"),AND(AX953&lt;&gt;"NS",AX953&lt;&gt;"NA",AX954&lt;&gt;"NS",AX954&lt;&gt;"NA",AX953&lt;=AX954),AND(AX953&lt;&gt;"NS",AX953&lt;&gt;"NA",AX953&gt;0,AX954="NS")),0,
1))</f>
        <v>0</v>
      </c>
      <c r="AY955" s="126">
        <f>IF(AJ968=AH968,0,
IF(OR(AND(AY954="NS",AY953="NS"),AND(AY954="NA",AY953="NA"),AND(AY953&lt;&gt;"NS",AY953&lt;&gt;"NA",AY954&lt;&gt;"NS",AY954&lt;&gt;"NA",AY953&lt;=AY954),AND(AY953&lt;&gt;"NS",AY953&lt;&gt;"NA",AY953&gt;0,AY954="NS")),0,
1))</f>
        <v>0</v>
      </c>
      <c r="AZ955" s="126">
        <f>IF(AJ968=AH968,0,
IF(OR(AND(AZ954="NS",AZ953="NS"),AND(AZ954="NA",AZ953="NA"),AND(AZ953&lt;&gt;"NS",AZ953&lt;&gt;"NA",AZ954&lt;&gt;"NS",AZ954&lt;&gt;"NA",AZ953&lt;=AZ954),AND(AZ953&lt;&gt;"NS",AZ953&lt;&gt;"NA",AZ953&gt;0,AZ954="NS")),0,
1))</f>
        <v>0</v>
      </c>
    </row>
    <row r="956" spans="1:52" ht="24" customHeight="1">
      <c r="A956" s="123"/>
      <c r="B956" s="66"/>
      <c r="C956" s="129" t="s">
        <v>72</v>
      </c>
      <c r="D956" s="336" t="s">
        <v>292</v>
      </c>
      <c r="E956" s="337"/>
      <c r="F956" s="337"/>
      <c r="G956" s="337"/>
      <c r="H956" s="337"/>
      <c r="I956" s="337"/>
      <c r="J956" s="337"/>
      <c r="K956" s="337"/>
      <c r="L956" s="338"/>
      <c r="M956" s="315"/>
      <c r="N956" s="246"/>
      <c r="O956" s="246"/>
      <c r="P956" s="246"/>
      <c r="Q956" s="246"/>
      <c r="R956" s="316"/>
      <c r="S956" s="315"/>
      <c r="T956" s="246"/>
      <c r="U956" s="246"/>
      <c r="V956" s="246"/>
      <c r="W956" s="246"/>
      <c r="X956" s="316"/>
      <c r="Y956" s="315"/>
      <c r="Z956" s="246"/>
      <c r="AA956" s="246"/>
      <c r="AB956" s="246"/>
      <c r="AC956" s="246"/>
      <c r="AD956" s="316"/>
      <c r="AG956">
        <f>M956</f>
        <v>0</v>
      </c>
      <c r="AH956">
        <f t="shared" si="98"/>
        <v>0</v>
      </c>
      <c r="AI956" s="103">
        <f>IF(COUNTIF(S956:AD956,"NA")=2,"NA",SUM(S956:AD956))</f>
        <v>0</v>
      </c>
      <c r="AJ956" s="104">
        <f>IF(AJ968=AH968, 0,  IF(OR(AND(AG956=0, AH956&gt;0),AND(AG956="NS", AI956&gt;0), AND(AG956="NS", AH956=0, AI956=0)), 1, IF(OR(AND(AG956&gt;0, AH956=2), AND(AG956="NS", AH956=2), AND(AG956="NS", AI956=0, AH956&gt;0), AG956=AI956), 0, 1)))</f>
        <v>0</v>
      </c>
      <c r="AP956" s="127">
        <f>IF(M956="NA",0,M956)</f>
        <v>0</v>
      </c>
      <c r="AQ956" s="127">
        <f>IF(S956="NA",0,S956)</f>
        <v>0</v>
      </c>
      <c r="AR956" s="127">
        <f>IF(Y956="NA",0,Y956)</f>
        <v>0</v>
      </c>
      <c r="AS956" s="126">
        <f>IF(AJ968=AH968,0,
IF(OR(AND(AM950="NS",AP956&lt;&gt;"NA",OR(AP956="NS",AP956=0)),AND(AM950="NA",AP956&lt;&gt;"NS",OR(AP956="NA",AP956=0))),0,
IF(OR(AND(AM950&lt;&gt;"NS",AM950&lt;&gt;"NA",AP956&lt;&gt;"NS",AP956&lt;&gt;"NA",AP956&gt;AM950),
AND(AP956&gt;0,OR(AM950="NS",AM950="NA")),
AND(AM950&lt;&gt;"NS",AM950&lt;&gt;"NA",AM950&gt;=0,AP956="NA"),
AND(AM950&lt;&gt;"NS",AM950&lt;&gt;"NA",AM950=0,AP956="NS")),1,0)))</f>
        <v>0</v>
      </c>
      <c r="AT956" s="126">
        <f>IF(AJ968=AH968,0,
IF(OR(AND(AN950="NS",AQ956&lt;&gt;"NA",OR(AQ956="NS",AQ956=0)),AND(AN950="NA",AQ956&lt;&gt;"NS",OR(AQ956="NA",AQ956=0))),0,
IF(OR(AND(AN950&lt;&gt;"NS",AN950&lt;&gt;"NA",AQ956&lt;&gt;"NS",AQ956&lt;&gt;"NA",AQ956&gt;AN950),
AND(AQ956&gt;0,OR(AN950="NS",AN950="NA")),
AND(AN950&lt;&gt;"NS",AN950&lt;&gt;"NA",AN950&gt;=0,AQ956="NA"),
AND(AN950&lt;&gt;"NS",AN950&lt;&gt;"NA",AN950=0,AQ956="NS")),1,0)))</f>
        <v>0</v>
      </c>
      <c r="AU956" s="126">
        <f>IF(AJ968=AH968,0,
IF(OR(AND(AO950="NS",AR956&lt;&gt;"NA",OR(AR956="NS",AR956=0)),AND(AO950="NA",AR956&lt;&gt;"NS",OR(AR956="NA",AR956=0))),0,
IF(OR(AND(AO950&lt;&gt;"NS",AO950&lt;&gt;"NA",AR956&lt;&gt;"NS",AR956&lt;&gt;"NA",AR956&gt;AO950),
AND(AR956&gt;0,OR(AO950="NS",AO950="NA")),
AND(AO950&lt;&gt;"NS",AO950&lt;&gt;"NA",AO950&gt;=0,AR956="NA"),
AND(AO950&lt;&gt;"NS",AO950&lt;&gt;"NA",AO950=0,AR956="NS")),1,0)))</f>
        <v>0</v>
      </c>
      <c r="AX956" s="60">
        <f>SUM(AX955:AZ955)</f>
        <v>0</v>
      </c>
    </row>
    <row r="957" spans="1:52" ht="15" customHeight="1">
      <c r="A957" s="123"/>
      <c r="B957" s="66"/>
      <c r="C957" s="26"/>
      <c r="D957" s="26"/>
      <c r="E957" s="26"/>
      <c r="F957" s="26"/>
      <c r="G957" s="26"/>
      <c r="H957" s="26"/>
      <c r="I957" s="26"/>
      <c r="J957" s="26"/>
      <c r="K957" s="26"/>
      <c r="L957" s="118" t="s">
        <v>116</v>
      </c>
      <c r="M957" s="252">
        <f>IF(AND(SUM(M950:R956)=0,COUNTIF(M950:R956,"NS")&gt;0),"NS",
IF(AND(SUM(M950:R956)=0,COUNTIF(M950:R956,0)&gt;0),0,
IF(AND(SUM(M950:R956)=0,COUNTIF(M950:R956,"NA")&gt;0),"NA",
SUM(M950:R956))))</f>
        <v>0</v>
      </c>
      <c r="N957" s="252"/>
      <c r="O957" s="252"/>
      <c r="P957" s="252"/>
      <c r="Q957" s="252"/>
      <c r="R957" s="252"/>
      <c r="S957" s="252">
        <f>IF(AND(SUM(S950:X956)=0,COUNTIF(S950:X956,"NS")&gt;0),"NS",
IF(AND(SUM(S950:X956)=0,COUNTIF(S950:X956,0)&gt;0),0,
IF(AND(SUM(S950:X956)=0,COUNTIF(S950:X956,"NA")&gt;0),"NA",
SUM(S950:X956))))</f>
        <v>0</v>
      </c>
      <c r="T957" s="252"/>
      <c r="U957" s="252"/>
      <c r="V957" s="252"/>
      <c r="W957" s="252"/>
      <c r="X957" s="252"/>
      <c r="Y957" s="252">
        <f>IF(AND(SUM(Y950:AD956)=0,COUNTIF(Y950:AD956,"NS")&gt;0),"NS",
IF(AND(SUM(Y950:AD956)=0,COUNTIF(Y950:AD956,0)&gt;0),0,
IF(AND(SUM(Y950:AD956)=0,COUNTIF(Y950:AD956,"NA")&gt;0),"NA",
SUM(Y950:AD956))))</f>
        <v>0</v>
      </c>
      <c r="Z957" s="252"/>
      <c r="AA957" s="252"/>
      <c r="AB957" s="252"/>
      <c r="AC957" s="252"/>
      <c r="AD957" s="252"/>
      <c r="AJ957" s="60">
        <f>SUM(AJ950:AJ956)</f>
        <v>0</v>
      </c>
      <c r="AS957" s="60">
        <f>SUM(AS950:AU956)</f>
        <v>0</v>
      </c>
    </row>
    <row r="958" spans="1:52" ht="15" customHeight="1">
      <c r="A958" s="123"/>
      <c r="B958" s="66"/>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row>
    <row r="959" spans="1:52" ht="45" customHeight="1">
      <c r="A959" s="123"/>
      <c r="B959" s="66"/>
      <c r="C959" s="323" t="s">
        <v>293</v>
      </c>
      <c r="D959" s="323"/>
      <c r="E959" s="323"/>
      <c r="F959" s="323"/>
      <c r="G959" s="323"/>
      <c r="H959" s="315"/>
      <c r="I959" s="246"/>
      <c r="J959" s="246"/>
      <c r="K959" s="246"/>
      <c r="L959" s="246"/>
      <c r="M959" s="246"/>
      <c r="N959" s="246"/>
      <c r="O959" s="246"/>
      <c r="P959" s="246"/>
      <c r="Q959" s="246"/>
      <c r="R959" s="246"/>
      <c r="S959" s="246"/>
      <c r="T959" s="246"/>
      <c r="U959" s="246"/>
      <c r="V959" s="246"/>
      <c r="W959" s="246"/>
      <c r="X959" s="246"/>
      <c r="Y959" s="246"/>
      <c r="Z959" s="246"/>
      <c r="AA959" s="246"/>
      <c r="AB959" s="246"/>
      <c r="AC959" s="246"/>
      <c r="AD959" s="316"/>
      <c r="AG959" s="5">
        <f>IF(OR(M956=0,M956="NS",M956="NA"),0,1)</f>
        <v>0</v>
      </c>
    </row>
    <row r="960" spans="1:52" ht="15" customHeight="1">
      <c r="A960" s="123"/>
      <c r="B960" s="66"/>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row>
    <row r="961" spans="1:37" ht="24" customHeight="1">
      <c r="A961" s="123"/>
      <c r="B961" s="66"/>
      <c r="C961" s="294" t="s">
        <v>117</v>
      </c>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4"/>
      <c r="Z961" s="294"/>
      <c r="AA961" s="294"/>
      <c r="AB961" s="294"/>
      <c r="AC961" s="294"/>
      <c r="AD961" s="294"/>
    </row>
    <row r="962" spans="1:37" ht="60" customHeight="1">
      <c r="A962" s="123"/>
      <c r="B962" s="66"/>
      <c r="C962" s="312"/>
      <c r="D962" s="312"/>
      <c r="E962" s="312"/>
      <c r="F962" s="312"/>
      <c r="G962" s="312"/>
      <c r="H962" s="312"/>
      <c r="I962" s="312"/>
      <c r="J962" s="312"/>
      <c r="K962" s="312"/>
      <c r="L962" s="312"/>
      <c r="M962" s="312"/>
      <c r="N962" s="312"/>
      <c r="O962" s="312"/>
      <c r="P962" s="312"/>
      <c r="Q962" s="312"/>
      <c r="R962" s="312"/>
      <c r="S962" s="312"/>
      <c r="T962" s="312"/>
      <c r="U962" s="312"/>
      <c r="V962" s="312"/>
      <c r="W962" s="312"/>
      <c r="X962" s="312"/>
      <c r="Y962" s="312"/>
      <c r="Z962" s="312"/>
      <c r="AA962" s="312"/>
      <c r="AB962" s="312"/>
      <c r="AC962" s="312"/>
      <c r="AD962" s="312"/>
    </row>
    <row r="963" spans="1:37" ht="15" customHeight="1">
      <c r="A963" s="61"/>
      <c r="B963" s="309" t="str">
        <f>IF(OR(AH963=0,AND(AH963&gt;0,C962&lt;&gt;"")),"","Si registró NS favor de emitir un comentario que explique su uso en la casilla al final de la pregunta")</f>
        <v/>
      </c>
      <c r="C963" s="309"/>
      <c r="D963" s="309"/>
      <c r="E963" s="309"/>
      <c r="F963" s="309"/>
      <c r="G963" s="309"/>
      <c r="H963" s="309"/>
      <c r="I963" s="309"/>
      <c r="J963" s="309"/>
      <c r="K963" s="309"/>
      <c r="L963" s="309"/>
      <c r="M963" s="309"/>
      <c r="N963" s="309"/>
      <c r="O963" s="309"/>
      <c r="P963" s="309"/>
      <c r="Q963" s="309"/>
      <c r="R963" s="309"/>
      <c r="S963" s="309"/>
      <c r="T963" s="309"/>
      <c r="U963" s="309"/>
      <c r="V963" s="309"/>
      <c r="W963" s="309"/>
      <c r="X963" s="309"/>
      <c r="Y963" s="309"/>
      <c r="Z963" s="309"/>
      <c r="AA963" s="309"/>
      <c r="AB963" s="309"/>
      <c r="AC963" s="309"/>
      <c r="AD963" s="309"/>
      <c r="AE963" s="73"/>
      <c r="AF963" s="77"/>
      <c r="AG963" t="s">
        <v>5627</v>
      </c>
      <c r="AH963">
        <f>COUNTIF(M950:AD956,"NS")</f>
        <v>0</v>
      </c>
      <c r="AI963"/>
      <c r="AJ963"/>
    </row>
    <row r="964" spans="1:37" ht="15" customHeight="1">
      <c r="A964" s="61"/>
      <c r="B964" s="309" t="str">
        <f>IF(AJ957=0,"","Error: verificar sumas")</f>
        <v/>
      </c>
      <c r="C964" s="309"/>
      <c r="D964" s="309"/>
      <c r="E964" s="309"/>
      <c r="F964" s="309"/>
      <c r="G964" s="309"/>
      <c r="H964" s="309"/>
      <c r="I964" s="309"/>
      <c r="J964" s="309"/>
      <c r="K964" s="309"/>
      <c r="L964" s="309"/>
      <c r="M964" s="309"/>
      <c r="N964" s="309"/>
      <c r="O964" s="309"/>
      <c r="P964" s="309"/>
      <c r="Q964" s="309"/>
      <c r="R964" s="309"/>
      <c r="S964" s="309"/>
      <c r="T964" s="309"/>
      <c r="U964" s="309"/>
      <c r="V964" s="309"/>
      <c r="W964" s="309"/>
      <c r="X964" s="309"/>
      <c r="Y964" s="309"/>
      <c r="Z964" s="309"/>
      <c r="AA964" s="309"/>
      <c r="AB964" s="309"/>
      <c r="AC964" s="309"/>
      <c r="AD964" s="309"/>
      <c r="AE964" s="73"/>
      <c r="AF964" s="77"/>
      <c r="AG964"/>
      <c r="AH964"/>
      <c r="AI964"/>
      <c r="AJ964"/>
    </row>
    <row r="965" spans="1:37" ht="15" customHeight="1">
      <c r="A965" s="61"/>
      <c r="B965" s="309" t="str">
        <f>IF(AX956=0,"","Error: verificar la consistencia con el numeral 1 de la pregunta 8.38, de acuerdo con la segunda instrucción")</f>
        <v/>
      </c>
      <c r="C965" s="309"/>
      <c r="D965" s="309"/>
      <c r="E965" s="309"/>
      <c r="F965" s="309"/>
      <c r="G965" s="309"/>
      <c r="H965" s="309"/>
      <c r="I965" s="309"/>
      <c r="J965" s="309"/>
      <c r="K965" s="309"/>
      <c r="L965" s="309"/>
      <c r="M965" s="309"/>
      <c r="N965" s="309"/>
      <c r="O965" s="309"/>
      <c r="P965" s="309"/>
      <c r="Q965" s="309"/>
      <c r="R965" s="309"/>
      <c r="S965" s="309"/>
      <c r="T965" s="309"/>
      <c r="U965" s="309"/>
      <c r="V965" s="309"/>
      <c r="W965" s="309"/>
      <c r="X965" s="309"/>
      <c r="Y965" s="309"/>
      <c r="Z965" s="309"/>
      <c r="AA965" s="309"/>
      <c r="AB965" s="309"/>
      <c r="AC965" s="309"/>
      <c r="AD965" s="309"/>
      <c r="AE965" s="73"/>
      <c r="AF965" s="77"/>
      <c r="AG965"/>
      <c r="AH965"/>
      <c r="AI965"/>
      <c r="AJ965"/>
    </row>
    <row r="966" spans="1:37" ht="15" customHeight="1">
      <c r="A966" s="61"/>
      <c r="B966" s="309" t="str">
        <f>IF(AS957=0,"","Error: verificar la consistencia con el numeral 1 de la pregunta 8.38, de acuerdo con la tercera instrucción")</f>
        <v/>
      </c>
      <c r="C966" s="309"/>
      <c r="D966" s="309"/>
      <c r="E966" s="309"/>
      <c r="F966" s="309"/>
      <c r="G966" s="309"/>
      <c r="H966" s="309"/>
      <c r="I966" s="309"/>
      <c r="J966" s="309"/>
      <c r="K966" s="309"/>
      <c r="L966" s="309"/>
      <c r="M966" s="309"/>
      <c r="N966" s="309"/>
      <c r="O966" s="309"/>
      <c r="P966" s="309"/>
      <c r="Q966" s="309"/>
      <c r="R966" s="309"/>
      <c r="S966" s="309"/>
      <c r="T966" s="309"/>
      <c r="U966" s="309"/>
      <c r="V966" s="309"/>
      <c r="W966" s="309"/>
      <c r="X966" s="309"/>
      <c r="Y966" s="309"/>
      <c r="Z966" s="309"/>
      <c r="AA966" s="309"/>
      <c r="AB966" s="309"/>
      <c r="AC966" s="309"/>
      <c r="AD966" s="309"/>
      <c r="AE966" s="73"/>
      <c r="AF966" s="77"/>
      <c r="AG966"/>
      <c r="AH966"/>
      <c r="AI966"/>
      <c r="AJ966"/>
    </row>
    <row r="967" spans="1:37" ht="15" customHeight="1">
      <c r="A967" s="61"/>
      <c r="B967" s="309" t="str">
        <f>IF(OR(AND(AG959&gt;0,H959=""),AND(AG959=0,H959&lt;&gt;"")),"Error: especificar el otro tipo de servicio en materia laboral en caso de registrar cantidades mayores a cero en el numeral 7","")</f>
        <v/>
      </c>
      <c r="C967" s="309"/>
      <c r="D967" s="309"/>
      <c r="E967" s="309"/>
      <c r="F967" s="309"/>
      <c r="G967" s="309"/>
      <c r="H967" s="309"/>
      <c r="I967" s="309"/>
      <c r="J967" s="309"/>
      <c r="K967" s="309"/>
      <c r="L967" s="309"/>
      <c r="M967" s="309"/>
      <c r="N967" s="309"/>
      <c r="O967" s="309"/>
      <c r="P967" s="309"/>
      <c r="Q967" s="309"/>
      <c r="R967" s="309"/>
      <c r="S967" s="309"/>
      <c r="T967" s="309"/>
      <c r="U967" s="309"/>
      <c r="V967" s="309"/>
      <c r="W967" s="309"/>
      <c r="X967" s="309"/>
      <c r="Y967" s="309"/>
      <c r="Z967" s="309"/>
      <c r="AA967" s="309"/>
      <c r="AB967" s="309"/>
      <c r="AC967" s="309"/>
      <c r="AD967" s="309"/>
      <c r="AE967" s="73"/>
      <c r="AF967" s="77"/>
      <c r="AG967"/>
      <c r="AH967" t="s">
        <v>5621</v>
      </c>
      <c r="AI967" t="s">
        <v>5622</v>
      </c>
      <c r="AJ967" t="s">
        <v>5623</v>
      </c>
      <c r="AK967" s="5" t="s">
        <v>5624</v>
      </c>
    </row>
    <row r="968" spans="1:37" ht="15" customHeight="1">
      <c r="A968" s="61"/>
      <c r="B968" s="277" t="str">
        <f>IF(AK968=0,"","Error: debe completar toda la información en las celdas requeridas")</f>
        <v/>
      </c>
      <c r="C968" s="277"/>
      <c r="D968" s="277"/>
      <c r="E968" s="277"/>
      <c r="F968" s="277"/>
      <c r="G968" s="277"/>
      <c r="H968" s="277"/>
      <c r="I968" s="277"/>
      <c r="J968" s="277"/>
      <c r="K968" s="277"/>
      <c r="L968" s="277"/>
      <c r="M968" s="277"/>
      <c r="N968" s="277"/>
      <c r="O968" s="277"/>
      <c r="P968" s="277"/>
      <c r="Q968" s="277"/>
      <c r="R968" s="277"/>
      <c r="S968" s="277"/>
      <c r="T968" s="277"/>
      <c r="U968" s="277"/>
      <c r="V968" s="277"/>
      <c r="W968" s="277"/>
      <c r="X968" s="277"/>
      <c r="Y968" s="277"/>
      <c r="Z968" s="277"/>
      <c r="AA968" s="277"/>
      <c r="AB968" s="277"/>
      <c r="AC968" s="277"/>
      <c r="AD968" s="277"/>
      <c r="AE968" s="73"/>
      <c r="AF968" s="77"/>
      <c r="AG968"/>
      <c r="AH968">
        <v>126</v>
      </c>
      <c r="AI968">
        <v>105</v>
      </c>
      <c r="AJ968">
        <f>COUNTBLANK(M950:AD956)</f>
        <v>126</v>
      </c>
      <c r="AK968" s="5">
        <f>IF(OR(AJ968=AH968,AJ968=AI968),0,1)</f>
        <v>0</v>
      </c>
    </row>
    <row r="969" spans="1:37" ht="36" customHeight="1">
      <c r="A969" s="71" t="s">
        <v>624</v>
      </c>
      <c r="B969" s="331" t="s">
        <v>625</v>
      </c>
      <c r="C969" s="331" t="s">
        <v>190</v>
      </c>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c r="AA969" s="331"/>
      <c r="AB969" s="331"/>
      <c r="AC969" s="331"/>
      <c r="AD969" s="331"/>
    </row>
    <row r="970" spans="1:37" ht="36" customHeight="1">
      <c r="A970" s="123"/>
      <c r="B970" s="66"/>
      <c r="C970" s="294" t="s">
        <v>626</v>
      </c>
      <c r="D970" s="294"/>
      <c r="E970" s="294"/>
      <c r="F970" s="29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G970" s="5">
        <f>IF(OR(S887&gt;1,M927=0,M927="NS"),1,0)</f>
        <v>1</v>
      </c>
      <c r="AH970" s="5">
        <v>2</v>
      </c>
    </row>
    <row r="971" spans="1:37" ht="36" customHeight="1">
      <c r="A971" s="123"/>
      <c r="B971" s="66"/>
      <c r="C971" s="326" t="s">
        <v>491</v>
      </c>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row>
    <row r="972" spans="1:37" s="66" customFormat="1" ht="60" customHeight="1">
      <c r="A972" s="87"/>
      <c r="C972" s="294" t="s">
        <v>492</v>
      </c>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F972" s="97"/>
    </row>
    <row r="973" spans="1:37" s="73" customFormat="1" ht="36" customHeight="1">
      <c r="A973" s="124"/>
      <c r="B973" s="66"/>
      <c r="C973" s="294" t="s">
        <v>627</v>
      </c>
      <c r="D973" s="294"/>
      <c r="E973" s="294"/>
      <c r="F973" s="294"/>
      <c r="G973" s="294"/>
      <c r="H973" s="294"/>
      <c r="I973" s="294"/>
      <c r="J973" s="294"/>
      <c r="K973" s="294"/>
      <c r="L973" s="294"/>
      <c r="M973" s="294"/>
      <c r="N973" s="294"/>
      <c r="O973" s="294"/>
      <c r="P973" s="294"/>
      <c r="Q973" s="294"/>
      <c r="R973" s="294"/>
      <c r="S973" s="294"/>
      <c r="T973" s="294"/>
      <c r="U973" s="294"/>
      <c r="V973" s="294"/>
      <c r="W973" s="294"/>
      <c r="X973" s="294"/>
      <c r="Y973" s="294"/>
      <c r="Z973" s="294"/>
      <c r="AA973" s="294"/>
      <c r="AB973" s="294"/>
      <c r="AC973" s="294"/>
      <c r="AD973" s="294"/>
      <c r="AF973" s="74"/>
    </row>
    <row r="974" spans="1:37" s="73" customFormat="1" ht="48" customHeight="1">
      <c r="A974" s="124"/>
      <c r="B974" s="66"/>
      <c r="C974" s="294" t="s">
        <v>628</v>
      </c>
      <c r="D974" s="294"/>
      <c r="E974" s="294"/>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F974" s="74"/>
    </row>
    <row r="975" spans="1:37" s="73" customFormat="1" ht="24" customHeight="1">
      <c r="A975" s="123"/>
      <c r="B975" s="66"/>
      <c r="C975" s="294" t="s">
        <v>493</v>
      </c>
      <c r="D975" s="294"/>
      <c r="E975" s="294"/>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4"/>
      <c r="AF975" s="74"/>
    </row>
    <row r="976" spans="1:37" ht="15" customHeight="1">
      <c r="A976" s="123"/>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row>
    <row r="977" spans="1:52" ht="25.5" customHeight="1">
      <c r="A977" s="123"/>
      <c r="B977" s="66"/>
      <c r="C977" s="252" t="s">
        <v>490</v>
      </c>
      <c r="D977" s="252"/>
      <c r="E977" s="252"/>
      <c r="F977" s="252"/>
      <c r="G977" s="252"/>
      <c r="H977" s="252"/>
      <c r="I977" s="252"/>
      <c r="J977" s="252"/>
      <c r="K977" s="252"/>
      <c r="L977" s="252"/>
      <c r="M977" s="252" t="s">
        <v>494</v>
      </c>
      <c r="N977" s="252"/>
      <c r="O977" s="252"/>
      <c r="P977" s="252"/>
      <c r="Q977" s="252"/>
      <c r="R977" s="252"/>
      <c r="S977" s="252"/>
      <c r="T977" s="252"/>
      <c r="U977" s="252"/>
      <c r="V977" s="252"/>
      <c r="W977" s="252"/>
      <c r="X977" s="252"/>
      <c r="Y977" s="252"/>
      <c r="Z977" s="252"/>
      <c r="AA977" s="252"/>
      <c r="AB977" s="252"/>
      <c r="AC977" s="252"/>
      <c r="AD977" s="252"/>
      <c r="AP977" s="409" t="s">
        <v>5645</v>
      </c>
      <c r="AQ977" s="406"/>
      <c r="AR977" s="406"/>
      <c r="AS977" s="406" t="s">
        <v>5631</v>
      </c>
      <c r="AT977" s="406"/>
      <c r="AU977" s="406"/>
    </row>
    <row r="978" spans="1:52" ht="15" customHeight="1">
      <c r="A978" s="123"/>
      <c r="B978" s="66"/>
      <c r="C978" s="252"/>
      <c r="D978" s="252"/>
      <c r="E978" s="252"/>
      <c r="F978" s="252"/>
      <c r="G978" s="252"/>
      <c r="H978" s="252"/>
      <c r="I978" s="252"/>
      <c r="J978" s="252"/>
      <c r="K978" s="252"/>
      <c r="L978" s="252"/>
      <c r="M978" s="350" t="s">
        <v>112</v>
      </c>
      <c r="N978" s="351"/>
      <c r="O978" s="351"/>
      <c r="P978" s="351"/>
      <c r="Q978" s="351"/>
      <c r="R978" s="351"/>
      <c r="S978" s="352" t="s">
        <v>113</v>
      </c>
      <c r="T978" s="353"/>
      <c r="U978" s="353"/>
      <c r="V978" s="353"/>
      <c r="W978" s="353"/>
      <c r="X978" s="353"/>
      <c r="Y978" s="352" t="s">
        <v>114</v>
      </c>
      <c r="Z978" s="353"/>
      <c r="AA978" s="353"/>
      <c r="AB978" s="353"/>
      <c r="AC978" s="353"/>
      <c r="AD978" s="353"/>
      <c r="AG978" t="s">
        <v>5626</v>
      </c>
      <c r="AH978" t="s">
        <v>5627</v>
      </c>
      <c r="AI978" t="s">
        <v>5628</v>
      </c>
      <c r="AJ978" t="s">
        <v>5629</v>
      </c>
      <c r="AP978" s="125" t="s">
        <v>5634</v>
      </c>
      <c r="AQ978" s="125" t="s">
        <v>5635</v>
      </c>
      <c r="AR978" s="125" t="s">
        <v>5636</v>
      </c>
      <c r="AS978" s="125" t="s">
        <v>5634</v>
      </c>
      <c r="AT978" s="125" t="s">
        <v>5635</v>
      </c>
      <c r="AU978" s="125" t="s">
        <v>5636</v>
      </c>
    </row>
    <row r="979" spans="1:52" ht="15" customHeight="1">
      <c r="A979" s="123"/>
      <c r="B979" s="66"/>
      <c r="C979" s="102" t="s">
        <v>66</v>
      </c>
      <c r="D979" s="374" t="s">
        <v>206</v>
      </c>
      <c r="E979" s="374"/>
      <c r="F979" s="374"/>
      <c r="G979" s="374"/>
      <c r="H979" s="374"/>
      <c r="I979" s="374"/>
      <c r="J979" s="374"/>
      <c r="K979" s="374"/>
      <c r="L979" s="374"/>
      <c r="M979" s="310"/>
      <c r="N979" s="310"/>
      <c r="O979" s="310"/>
      <c r="P979" s="310"/>
      <c r="Q979" s="310"/>
      <c r="R979" s="310"/>
      <c r="S979" s="310"/>
      <c r="T979" s="310"/>
      <c r="U979" s="310"/>
      <c r="V979" s="310"/>
      <c r="W979" s="310"/>
      <c r="X979" s="310"/>
      <c r="Y979" s="310"/>
      <c r="Z979" s="310"/>
      <c r="AA979" s="310"/>
      <c r="AB979" s="310"/>
      <c r="AC979" s="310"/>
      <c r="AD979" s="310"/>
      <c r="AG979">
        <f>M979</f>
        <v>0</v>
      </c>
      <c r="AH979">
        <f>COUNTIF(S979:AD979,"NS")</f>
        <v>0</v>
      </c>
      <c r="AI979" s="103">
        <f t="shared" ref="AI979:AI989" si="101">SUM(S979:AD979)</f>
        <v>0</v>
      </c>
      <c r="AJ979" s="104">
        <f>IF(AJ1002=AH1002, 0,  IF(OR(AND(AG979=0, AH979&gt;0),AND(AG979="NS", AI979&gt;0), AND(AG979="NS", AH979=0, AI979=0)), 1, IF(OR(AND(AG979&gt;0, AH979=2), AND(AG979="NS", AH979=2), AND(AG979="NS", AI979=0, AH979&gt;0), AG979=AI979), 0, 1)))</f>
        <v>0</v>
      </c>
      <c r="AM979" s="5">
        <f>M927</f>
        <v>0</v>
      </c>
      <c r="AN979" s="5">
        <f>S927</f>
        <v>0</v>
      </c>
      <c r="AO979" s="5">
        <f>Y927</f>
        <v>0</v>
      </c>
      <c r="AP979" s="127">
        <f>M979</f>
        <v>0</v>
      </c>
      <c r="AQ979" s="127">
        <f>S979</f>
        <v>0</v>
      </c>
      <c r="AR979" s="127">
        <f>Y979</f>
        <v>0</v>
      </c>
      <c r="AS979" s="126">
        <f>IF(AJ1002=AH1002,0,
IF(OR(AND(AM979="NS",AP979&lt;&gt;"NA",OR(AP979="NS",AP979=0)),AND(AM979="NA",AP979&lt;&gt;"NS",OR(AP979="NA",AP979=0))),0,
IF(OR(AND(AM979&lt;&gt;"NS",AM979&lt;&gt;"NA",AP979&lt;&gt;"NS",AP979&lt;&gt;"NA",AP979&gt;AM979),
AND(AP979&gt;0,OR(AM979="NS",AM979="NA")),
AND(AM979&lt;&gt;"NS",AM979&lt;&gt;"NA",AM979&gt;=0,AP979="NA"),
AND(AM979&lt;&gt;"NS",AM979&lt;&gt;"NA",AM979=0,AP979="NS")),1,0)))</f>
        <v>0</v>
      </c>
      <c r="AT979" s="126">
        <f>IF(AJ1002=AH1002,0,
IF(OR(AND(AN979="NS",AQ979&lt;&gt;"NA",OR(AQ979="NS",AQ979=0)),AND(AN979="NA",AQ979&lt;&gt;"NS",OR(AQ979="NA",AQ979=0))),0,
IF(OR(AND(AN979&lt;&gt;"NS",AN979&lt;&gt;"NA",AQ979&lt;&gt;"NS",AQ979&lt;&gt;"NA",AQ979&gt;AN979),
AND(AQ979&gt;0,OR(AN979="NS",AN979="NA")),
AND(AN979&lt;&gt;"NS",AN979&lt;&gt;"NA",AN979&gt;=0,AQ979="NA"),
AND(AN979&lt;&gt;"NS",AN979&lt;&gt;"NA",AN979=0,AQ979="NS")),1,0)))</f>
        <v>0</v>
      </c>
      <c r="AU979" s="126">
        <f>IF(AJ1002=AH1002,0,
IF(OR(AND(AO979="NS",AR979&lt;&gt;"NA",OR(AR979="NS",AR979=0)),AND(AO979="NA",AR979&lt;&gt;"NS",OR(AR979="NA",AR979=0))),0,
IF(OR(AND(AO979&lt;&gt;"NS",AO979&lt;&gt;"NA",AR979&lt;&gt;"NS",AR979&lt;&gt;"NA",AR979&gt;AO979),
AND(AR979&gt;0,OR(AO979="NS",AO979="NA")),
AND(AO979&lt;&gt;"NS",AO979&lt;&gt;"NA",AO979&gt;=0,AR979="NA"),
AND(AO979&lt;&gt;"NS",AO979&lt;&gt;"NA",AO979=0,AR979="NS")),1,0)))</f>
        <v>0</v>
      </c>
    </row>
    <row r="980" spans="1:52" ht="15" customHeight="1">
      <c r="A980" s="123"/>
      <c r="B980" s="66"/>
      <c r="C980" s="129" t="s">
        <v>67</v>
      </c>
      <c r="D980" s="311" t="s">
        <v>207</v>
      </c>
      <c r="E980" s="311"/>
      <c r="F980" s="311"/>
      <c r="G980" s="311"/>
      <c r="H980" s="311"/>
      <c r="I980" s="311"/>
      <c r="J980" s="311"/>
      <c r="K980" s="311"/>
      <c r="L980" s="311"/>
      <c r="M980" s="310"/>
      <c r="N980" s="310"/>
      <c r="O980" s="310"/>
      <c r="P980" s="310"/>
      <c r="Q980" s="310"/>
      <c r="R980" s="310"/>
      <c r="S980" s="310"/>
      <c r="T980" s="310"/>
      <c r="U980" s="310"/>
      <c r="V980" s="310"/>
      <c r="W980" s="310"/>
      <c r="X980" s="310"/>
      <c r="Y980" s="310"/>
      <c r="Z980" s="310"/>
      <c r="AA980" s="310"/>
      <c r="AB980" s="310"/>
      <c r="AC980" s="310"/>
      <c r="AD980" s="310"/>
      <c r="AG980">
        <f t="shared" ref="AG980:AG990" si="102">M980</f>
        <v>0</v>
      </c>
      <c r="AH980">
        <f t="shared" ref="AH980:AH990" si="103">COUNTIF(S980:AD980,"NS")</f>
        <v>0</v>
      </c>
      <c r="AI980" s="103">
        <f t="shared" si="101"/>
        <v>0</v>
      </c>
      <c r="AJ980" s="104">
        <f>IF(AJ1002=AH1002, 0,  IF(OR(AND(AG980=0, AH980&gt;0),AND(AG980="NS", AI980&gt;0), AND(AG980="NS", AH980=0, AI980=0)), 1, IF(OR(AND(AG980&gt;0, AH980=2), AND(AG980="NS", AH980=2), AND(AG980="NS", AI980=0, AH980&gt;0), AG980=AI980), 0, 1)))</f>
        <v>0</v>
      </c>
      <c r="AP980" s="127">
        <f t="shared" ref="AP980:AP989" si="104">M980</f>
        <v>0</v>
      </c>
      <c r="AQ980" s="127">
        <f t="shared" ref="AQ980:AQ989" si="105">S980</f>
        <v>0</v>
      </c>
      <c r="AR980" s="127">
        <f t="shared" ref="AR980:AR983" si="106">Y980</f>
        <v>0</v>
      </c>
      <c r="AS980" s="126">
        <f>IF(AJ1002=AH1002,0,
IF(OR(AND(AM979="NS",AP980&lt;&gt;"NA",OR(AP980="NS",AP980=0)),AND(AM979="NA",AP980&lt;&gt;"NS",OR(AP980="NA",AP980=0))),0,
IF(OR(AND(AM979&lt;&gt;"NS",AM979&lt;&gt;"NA",AP980&lt;&gt;"NS",AP980&lt;&gt;"NA",AP980&gt;AM979),
AND(AP980&gt;0,OR(AM979="NS",AM979="NA")),
AND(AM979&lt;&gt;"NS",AM979&lt;&gt;"NA",AM979&gt;=0,AP980="NA"),
AND(AM979&lt;&gt;"NS",AM979&lt;&gt;"NA",AM979=0,AP980="NS")),1,0)))</f>
        <v>0</v>
      </c>
      <c r="AT980" s="126">
        <f>IF(AJ1002=AH1002,0,
IF(OR(AND(AN979="NS",AQ980&lt;&gt;"NA",OR(AQ980="NS",AQ980=0)),AND(AN979="NA",AQ980&lt;&gt;"NS",OR(AQ980="NA",AQ980=0))),0,
IF(OR(AND(AN979&lt;&gt;"NS",AN979&lt;&gt;"NA",AQ980&lt;&gt;"NS",AQ980&lt;&gt;"NA",AQ980&gt;AN979),
AND(AQ980&gt;0,OR(AN979="NS",AN979="NA")),
AND(AN979&lt;&gt;"NS",AN979&lt;&gt;"NA",AN979&gt;=0,AQ980="NA"),
AND(AN979&lt;&gt;"NS",AN979&lt;&gt;"NA",AN979=0,AQ980="NS")),1,0)))</f>
        <v>0</v>
      </c>
      <c r="AU980" s="126">
        <f>IF(AJ1002=AH1002,0,
IF(OR(AND(AO979="NS",AR980&lt;&gt;"NA",OR(AR980="NS",AR980=0)),AND(AO979="NA",AR980&lt;&gt;"NS",OR(AR980="NA",AR980=0))),0,
IF(OR(AND(AO979&lt;&gt;"NS",AO979&lt;&gt;"NA",AR980&lt;&gt;"NS",AR980&lt;&gt;"NA",AR980&gt;AO979),
AND(AR980&gt;0,OR(AO979="NS",AO979="NA")),
AND(AO979&lt;&gt;"NS",AO979&lt;&gt;"NA",AO979&gt;=0,AR980="NA"),
AND(AO979&lt;&gt;"NS",AO979&lt;&gt;"NA",AO979=0,AR980="NS")),1,0)))</f>
        <v>0</v>
      </c>
    </row>
    <row r="981" spans="1:52" ht="15" customHeight="1">
      <c r="A981" s="123"/>
      <c r="B981" s="66"/>
      <c r="C981" s="129" t="s">
        <v>68</v>
      </c>
      <c r="D981" s="311" t="s">
        <v>208</v>
      </c>
      <c r="E981" s="311"/>
      <c r="F981" s="311"/>
      <c r="G981" s="311"/>
      <c r="H981" s="311"/>
      <c r="I981" s="311"/>
      <c r="J981" s="311"/>
      <c r="K981" s="311"/>
      <c r="L981" s="311"/>
      <c r="M981" s="310"/>
      <c r="N981" s="310"/>
      <c r="O981" s="310"/>
      <c r="P981" s="310"/>
      <c r="Q981" s="310"/>
      <c r="R981" s="310"/>
      <c r="S981" s="310"/>
      <c r="T981" s="310"/>
      <c r="U981" s="310"/>
      <c r="V981" s="310"/>
      <c r="W981" s="310"/>
      <c r="X981" s="310"/>
      <c r="Y981" s="310"/>
      <c r="Z981" s="310"/>
      <c r="AA981" s="310"/>
      <c r="AB981" s="310"/>
      <c r="AC981" s="310"/>
      <c r="AD981" s="310"/>
      <c r="AG981">
        <f t="shared" si="102"/>
        <v>0</v>
      </c>
      <c r="AH981">
        <f t="shared" si="103"/>
        <v>0</v>
      </c>
      <c r="AI981" s="103">
        <f t="shared" si="101"/>
        <v>0</v>
      </c>
      <c r="AJ981" s="104">
        <f>IF(AJ1002=AH1002, 0,  IF(OR(AND(AG981=0, AH981&gt;0),AND(AG981="NS", AI981&gt;0), AND(AG981="NS", AH981=0, AI981=0)), 1, IF(OR(AND(AG981&gt;0, AH981=2), AND(AG981="NS", AH981=2), AND(AG981="NS", AI981=0, AH981&gt;0), AG981=AI981), 0, 1)))</f>
        <v>0</v>
      </c>
      <c r="AP981" s="127">
        <f t="shared" si="104"/>
        <v>0</v>
      </c>
      <c r="AQ981" s="127">
        <f t="shared" si="105"/>
        <v>0</v>
      </c>
      <c r="AR981" s="127">
        <f t="shared" si="106"/>
        <v>0</v>
      </c>
      <c r="AS981" s="126">
        <f>IF(AJ1002=AH1002,0,
IF(OR(AND(AM979="NS",AP981&lt;&gt;"NA",OR(AP981="NS",AP981=0)),AND(AM979="NA",AP981&lt;&gt;"NS",OR(AP981="NA",AP981=0))),0,
IF(OR(AND(AM979&lt;&gt;"NS",AM979&lt;&gt;"NA",AP981&lt;&gt;"NS",AP981&lt;&gt;"NA",AP981&gt;AM979),
AND(AP981&gt;0,OR(AM979="NS",AM979="NA")),
AND(AM979&lt;&gt;"NS",AM979&lt;&gt;"NA",AM979&gt;=0,AP981="NA"),
AND(AM979&lt;&gt;"NS",AM979&lt;&gt;"NA",AM979=0,AP981="NS")),1,0)))</f>
        <v>0</v>
      </c>
      <c r="AT981" s="126">
        <f>IF(AJ1002=AH1002,0,
IF(OR(AND(AN979="NS",AQ981&lt;&gt;"NA",OR(AQ981="NS",AQ981=0)),AND(AN979="NA",AQ981&lt;&gt;"NS",OR(AQ981="NA",AQ981=0))),0,
IF(OR(AND(AN979&lt;&gt;"NS",AN979&lt;&gt;"NA",AQ981&lt;&gt;"NS",AQ981&lt;&gt;"NA",AQ981&gt;AN979),
AND(AQ981&gt;0,OR(AN979="NS",AN979="NA")),
AND(AN979&lt;&gt;"NS",AN979&lt;&gt;"NA",AN979&gt;=0,AQ981="NA"),
AND(AN979&lt;&gt;"NS",AN979&lt;&gt;"NA",AN979=0,AQ981="NS")),1,0)))</f>
        <v>0</v>
      </c>
      <c r="AU981" s="126">
        <f>IF(AJ1002=AH1002,0,
IF(OR(AND(AO979="NS",AR981&lt;&gt;"NA",OR(AR981="NS",AR981=0)),AND(AO979="NA",AR981&lt;&gt;"NS",OR(AR981="NA",AR981=0))),0,
IF(OR(AND(AO979&lt;&gt;"NS",AO979&lt;&gt;"NA",AR981&lt;&gt;"NS",AR981&lt;&gt;"NA",AR981&gt;AO979),
AND(AR981&gt;0,OR(AO979="NS",AO979="NA")),
AND(AO979&lt;&gt;"NS",AO979&lt;&gt;"NA",AO979&gt;=0,AR981="NA"),
AND(AO979&lt;&gt;"NS",AO979&lt;&gt;"NA",AO979=0,AR981="NS")),1,0)))</f>
        <v>0</v>
      </c>
    </row>
    <row r="982" spans="1:52" ht="15" customHeight="1">
      <c r="A982" s="123"/>
      <c r="B982" s="66"/>
      <c r="C982" s="129" t="s">
        <v>69</v>
      </c>
      <c r="D982" s="311" t="s">
        <v>209</v>
      </c>
      <c r="E982" s="311"/>
      <c r="F982" s="311"/>
      <c r="G982" s="311"/>
      <c r="H982" s="311"/>
      <c r="I982" s="311"/>
      <c r="J982" s="311"/>
      <c r="K982" s="311"/>
      <c r="L982" s="311"/>
      <c r="M982" s="310"/>
      <c r="N982" s="310"/>
      <c r="O982" s="310"/>
      <c r="P982" s="310"/>
      <c r="Q982" s="310"/>
      <c r="R982" s="310"/>
      <c r="S982" s="310"/>
      <c r="T982" s="310"/>
      <c r="U982" s="310"/>
      <c r="V982" s="310"/>
      <c r="W982" s="310"/>
      <c r="X982" s="310"/>
      <c r="Y982" s="310"/>
      <c r="Z982" s="310"/>
      <c r="AA982" s="310"/>
      <c r="AB982" s="310"/>
      <c r="AC982" s="310"/>
      <c r="AD982" s="310"/>
      <c r="AG982">
        <f t="shared" si="102"/>
        <v>0</v>
      </c>
      <c r="AH982">
        <f t="shared" si="103"/>
        <v>0</v>
      </c>
      <c r="AI982" s="103">
        <f t="shared" si="101"/>
        <v>0</v>
      </c>
      <c r="AJ982" s="104">
        <f>IF(AJ1002=AH1002, 0,  IF(OR(AND(AG982=0, AH982&gt;0),AND(AG982="NS", AI982&gt;0), AND(AG982="NS", AH982=0, AI982=0)), 1, IF(OR(AND(AG982&gt;0, AH982=2), AND(AG982="NS", AH982=2), AND(AG982="NS", AI982=0, AH982&gt;0), AG982=AI982), 0, 1)))</f>
        <v>0</v>
      </c>
      <c r="AP982" s="127">
        <f t="shared" si="104"/>
        <v>0</v>
      </c>
      <c r="AQ982" s="127">
        <f t="shared" si="105"/>
        <v>0</v>
      </c>
      <c r="AR982" s="127">
        <f t="shared" si="106"/>
        <v>0</v>
      </c>
      <c r="AS982" s="126">
        <f>IF(AJ1002=AH1002,0,
IF(OR(AND(AM979="NS",AP982&lt;&gt;"NA",OR(AP982="NS",AP982=0)),AND(AM979="NA",AP982&lt;&gt;"NS",OR(AP982="NA",AP982=0))),0,
IF(OR(AND(AM979&lt;&gt;"NS",AM979&lt;&gt;"NA",AP982&lt;&gt;"NS",AP982&lt;&gt;"NA",AP982&gt;AM979),
AND(AP982&gt;0,OR(AM979="NS",AM979="NA")),
AND(AM979&lt;&gt;"NS",AM979&lt;&gt;"NA",AM979&gt;=0,AP982="NA"),
AND(AM979&lt;&gt;"NS",AM979&lt;&gt;"NA",AM979=0,AP982="NS")),1,0)))</f>
        <v>0</v>
      </c>
      <c r="AT982" s="126">
        <f>IF(AJ1002=AH1002,0,
IF(OR(AND(AN979="NS",AQ982&lt;&gt;"NA",OR(AQ982="NS",AQ982=0)),AND(AN979="NA",AQ982&lt;&gt;"NS",OR(AQ982="NA",AQ982=0))),0,
IF(OR(AND(AN979&lt;&gt;"NS",AN979&lt;&gt;"NA",AQ982&lt;&gt;"NS",AQ982&lt;&gt;"NA",AQ982&gt;AN979),
AND(AQ982&gt;0,OR(AN979="NS",AN979="NA")),
AND(AN979&lt;&gt;"NS",AN979&lt;&gt;"NA",AN979&gt;=0,AQ982="NA"),
AND(AN979&lt;&gt;"NS",AN979&lt;&gt;"NA",AN979=0,AQ982="NS")),1,0)))</f>
        <v>0</v>
      </c>
      <c r="AU982" s="126">
        <f>IF(AJ1002=AH1002,0,
IF(OR(AND(AO979="NS",AR982&lt;&gt;"NA",OR(AR982="NS",AR982=0)),AND(AO979="NA",AR982&lt;&gt;"NS",OR(AR982="NA",AR982=0))),0,
IF(OR(AND(AO979&lt;&gt;"NS",AO979&lt;&gt;"NA",AR982&lt;&gt;"NS",AR982&lt;&gt;"NA",AR982&gt;AO979),
AND(AR982&gt;0,OR(AO979="NS",AO979="NA")),
AND(AO979&lt;&gt;"NS",AO979&lt;&gt;"NA",AO979&gt;=0,AR982="NA"),
AND(AO979&lt;&gt;"NS",AO979&lt;&gt;"NA",AO979=0,AR982="NS")),1,0)))</f>
        <v>0</v>
      </c>
    </row>
    <row r="983" spans="1:52" ht="15" customHeight="1">
      <c r="A983" s="123"/>
      <c r="B983" s="66"/>
      <c r="C983" s="129" t="s">
        <v>70</v>
      </c>
      <c r="D983" s="311" t="s">
        <v>427</v>
      </c>
      <c r="E983" s="311"/>
      <c r="F983" s="311"/>
      <c r="G983" s="311"/>
      <c r="H983" s="311"/>
      <c r="I983" s="311"/>
      <c r="J983" s="311"/>
      <c r="K983" s="311"/>
      <c r="L983" s="311"/>
      <c r="M983" s="310"/>
      <c r="N983" s="310"/>
      <c r="O983" s="310"/>
      <c r="P983" s="310"/>
      <c r="Q983" s="310"/>
      <c r="R983" s="310"/>
      <c r="S983" s="310"/>
      <c r="T983" s="310"/>
      <c r="U983" s="310"/>
      <c r="V983" s="310"/>
      <c r="W983" s="310"/>
      <c r="X983" s="310"/>
      <c r="Y983" s="310"/>
      <c r="Z983" s="310"/>
      <c r="AA983" s="310"/>
      <c r="AB983" s="310"/>
      <c r="AC983" s="310"/>
      <c r="AD983" s="310"/>
      <c r="AG983">
        <f t="shared" si="102"/>
        <v>0</v>
      </c>
      <c r="AH983">
        <f t="shared" si="103"/>
        <v>0</v>
      </c>
      <c r="AI983" s="103">
        <f t="shared" si="101"/>
        <v>0</v>
      </c>
      <c r="AJ983" s="104">
        <f>IF(AJ1002=AH1002, 0,  IF(OR(AND(AG983=0, AH983&gt;0),AND(AG983="NS", AI983&gt;0), AND(AG983="NS", AH983=0, AI983=0)), 1, IF(OR(AND(AG983&gt;0, AH983=2), AND(AG983="NS", AH983=2), AND(AG983="NS", AI983=0, AH983&gt;0), AG983=AI983), 0, 1)))</f>
        <v>0</v>
      </c>
      <c r="AP983" s="127">
        <f t="shared" si="104"/>
        <v>0</v>
      </c>
      <c r="AQ983" s="127">
        <f t="shared" si="105"/>
        <v>0</v>
      </c>
      <c r="AR983" s="127">
        <f t="shared" si="106"/>
        <v>0</v>
      </c>
      <c r="AS983" s="126">
        <f>IF(AJ1002=AH1002,0,
IF(OR(AND(AM979="NS",AP983&lt;&gt;"NA",OR(AP983="NS",AP983=0)),AND(AM979="NA",AP983&lt;&gt;"NS",OR(AP983="NA",AP983=0))),0,
IF(OR(AND(AM979&lt;&gt;"NS",AM979&lt;&gt;"NA",AP983&lt;&gt;"NS",AP983&lt;&gt;"NA",AP983&gt;AM979),
AND(AP983&gt;0,OR(AM979="NS",AM979="NA")),
AND(AM979&lt;&gt;"NS",AM979&lt;&gt;"NA",AM979&gt;=0,AP983="NA"),
AND(AM979&lt;&gt;"NS",AM979&lt;&gt;"NA",AM979=0,AP983="NS")),1,0)))</f>
        <v>0</v>
      </c>
      <c r="AT983" s="126">
        <f>IF(AJ1002=AH1002,0,
IF(OR(AND(AN979="NS",AQ983&lt;&gt;"NA",OR(AQ983="NS",AQ983=0)),AND(AN979="NA",AQ983&lt;&gt;"NS",OR(AQ983="NA",AQ983=0))),0,
IF(OR(AND(AN979&lt;&gt;"NS",AN979&lt;&gt;"NA",AQ983&lt;&gt;"NS",AQ983&lt;&gt;"NA",AQ983&gt;AN979),
AND(AQ983&gt;0,OR(AN979="NS",AN979="NA")),
AND(AN979&lt;&gt;"NS",AN979&lt;&gt;"NA",AN979&gt;=0,AQ983="NA"),
AND(AN979&lt;&gt;"NS",AN979&lt;&gt;"NA",AN979=0,AQ983="NS")),1,0)))</f>
        <v>0</v>
      </c>
      <c r="AU983" s="126">
        <f>IF(AJ1002=AH1002,0,
IF(OR(AND(AO979="NS",AR983&lt;&gt;"NA",OR(AR983="NS",AR983=0)),AND(AO979="NA",AR983&lt;&gt;"NS",OR(AR983="NA",AR983=0))),0,
IF(OR(AND(AO979&lt;&gt;"NS",AO979&lt;&gt;"NA",AR983&lt;&gt;"NS",AR983&lt;&gt;"NA",AR983&gt;AO979),
AND(AR983&gt;0,OR(AO979="NS",AO979="NA")),
AND(AO979&lt;&gt;"NS",AO979&lt;&gt;"NA",AO979&gt;=0,AR983="NA"),
AND(AO979&lt;&gt;"NS",AO979&lt;&gt;"NA",AO979=0,AR983="NS")),1,0)))</f>
        <v>0</v>
      </c>
    </row>
    <row r="984" spans="1:52" ht="15" customHeight="1">
      <c r="A984" s="123"/>
      <c r="B984" s="66"/>
      <c r="C984" s="129" t="s">
        <v>71</v>
      </c>
      <c r="D984" s="374" t="s">
        <v>210</v>
      </c>
      <c r="E984" s="374"/>
      <c r="F984" s="374"/>
      <c r="G984" s="374"/>
      <c r="H984" s="374"/>
      <c r="I984" s="374"/>
      <c r="J984" s="374"/>
      <c r="K984" s="374"/>
      <c r="L984" s="374"/>
      <c r="M984" s="310"/>
      <c r="N984" s="310"/>
      <c r="O984" s="310"/>
      <c r="P984" s="310"/>
      <c r="Q984" s="310"/>
      <c r="R984" s="310"/>
      <c r="S984" s="310"/>
      <c r="T984" s="310"/>
      <c r="U984" s="310"/>
      <c r="V984" s="310"/>
      <c r="W984" s="310"/>
      <c r="X984" s="310"/>
      <c r="Y984" s="310"/>
      <c r="Z984" s="310"/>
      <c r="AA984" s="310"/>
      <c r="AB984" s="310"/>
      <c r="AC984" s="310"/>
      <c r="AD984" s="310"/>
      <c r="AG984">
        <f t="shared" si="102"/>
        <v>0</v>
      </c>
      <c r="AH984">
        <f t="shared" si="103"/>
        <v>0</v>
      </c>
      <c r="AI984" s="103">
        <f t="shared" si="101"/>
        <v>0</v>
      </c>
      <c r="AJ984" s="104">
        <f>IF(AJ1002=AH1002, 0,  IF(OR(AND(AG984=0, AH984&gt;0),AND(AG984="NS", AI984&gt;0), AND(AG984="NS", AH984=0, AI984=0)), 1, IF(OR(AND(AG984&gt;0, AH984=2), AND(AG984="NS", AH984=2), AND(AG984="NS", AI984=0, AH984&gt;0), AG984=AI984), 0, 1)))</f>
        <v>0</v>
      </c>
      <c r="AP984" s="127">
        <f t="shared" si="104"/>
        <v>0</v>
      </c>
      <c r="AQ984" s="127">
        <f t="shared" si="105"/>
        <v>0</v>
      </c>
      <c r="AR984" s="127">
        <f>Y984</f>
        <v>0</v>
      </c>
      <c r="AS984" s="126">
        <f>IF(AJ1002=AH1002,0,
IF(OR(AND(AM979="NS",AP984&lt;&gt;"NA",OR(AP984="NS",AP984=0)),AND(AM979="NA",AP984&lt;&gt;"NS",OR(AP984="NA",AP984=0))),0,
IF(OR(AND(AM979&lt;&gt;"NS",AM979&lt;&gt;"NA",AP984&lt;&gt;"NS",AP984&lt;&gt;"NA",AP984&gt;AM979),
AND(AP984&gt;0,OR(AM979="NS",AM979="NA")),
AND(AM979&lt;&gt;"NS",AM979&lt;&gt;"NA",AM979&gt;=0,AP984="NA"),
AND(AM979&lt;&gt;"NS",AM979&lt;&gt;"NA",AM979=0,AP984="NS")),1,0)))</f>
        <v>0</v>
      </c>
      <c r="AT984" s="126">
        <f>IF(AJ1002=AH1002,0,
IF(OR(AND(AN979="NS",AQ984&lt;&gt;"NA",OR(AQ984="NS",AQ984=0)),AND(AN979="NA",AQ984&lt;&gt;"NS",OR(AQ984="NA",AQ984=0))),0,
IF(OR(AND(AN979&lt;&gt;"NS",AN979&lt;&gt;"NA",AQ984&lt;&gt;"NS",AQ984&lt;&gt;"NA",AQ984&gt;AN979),
AND(AQ984&gt;0,OR(AN979="NS",AN979="NA")),
AND(AN979&lt;&gt;"NS",AN979&lt;&gt;"NA",AN979&gt;=0,AQ984="NA"),
AND(AN979&lt;&gt;"NS",AN979&lt;&gt;"NA",AN979=0,AQ984="NS")),1,0)))</f>
        <v>0</v>
      </c>
      <c r="AU984" s="126">
        <f>IF(AJ1002=AH1002,0,
IF(OR(AND(AO979="NS",AR984&lt;&gt;"NA",OR(AR984="NS",AR984=0)),AND(AO979="NA",AR984&lt;&gt;"NS",OR(AR984="NA",AR984=0))),0,
IF(OR(AND(AO979&lt;&gt;"NS",AO979&lt;&gt;"NA",AR984&lt;&gt;"NS",AR984&lt;&gt;"NA",AR984&gt;AO979),
AND(AR984&gt;0,OR(AO979="NS",AO979="NA")),
AND(AO979&lt;&gt;"NS",AO979&lt;&gt;"NA",AO979&gt;=0,AR984="NA"),
AND(AO979&lt;&gt;"NS",AO979&lt;&gt;"NA",AO979=0,AR984="NS")),1,0)))</f>
        <v>0</v>
      </c>
    </row>
    <row r="985" spans="1:52" ht="24" customHeight="1">
      <c r="A985" s="123"/>
      <c r="B985" s="66"/>
      <c r="C985" s="129" t="s">
        <v>72</v>
      </c>
      <c r="D985" s="311" t="s">
        <v>211</v>
      </c>
      <c r="E985" s="311"/>
      <c r="F985" s="311"/>
      <c r="G985" s="311"/>
      <c r="H985" s="311"/>
      <c r="I985" s="311"/>
      <c r="J985" s="311"/>
      <c r="K985" s="311"/>
      <c r="L985" s="311"/>
      <c r="M985" s="310"/>
      <c r="N985" s="310"/>
      <c r="O985" s="310"/>
      <c r="P985" s="310"/>
      <c r="Q985" s="310"/>
      <c r="R985" s="310"/>
      <c r="S985" s="310"/>
      <c r="T985" s="310"/>
      <c r="U985" s="310"/>
      <c r="V985" s="310"/>
      <c r="W985" s="310"/>
      <c r="X985" s="310"/>
      <c r="Y985" s="310"/>
      <c r="Z985" s="310"/>
      <c r="AA985" s="310"/>
      <c r="AB985" s="310"/>
      <c r="AC985" s="310"/>
      <c r="AD985" s="310"/>
      <c r="AG985">
        <f t="shared" si="102"/>
        <v>0</v>
      </c>
      <c r="AH985">
        <f t="shared" si="103"/>
        <v>0</v>
      </c>
      <c r="AI985" s="103">
        <f t="shared" si="101"/>
        <v>0</v>
      </c>
      <c r="AJ985" s="104">
        <f>IF(AJ1002=AH1002, 0,  IF(OR(AND(AG985=0, AH985&gt;0),AND(AG985="NS", AI985&gt;0), AND(AG985="NS", AH985=0, AI985=0)), 1, IF(OR(AND(AG985&gt;0, AH985=2), AND(AG985="NS", AH985=2), AND(AG985="NS", AI985=0, AH985&gt;0), AG985=AI985), 0, 1)))</f>
        <v>0</v>
      </c>
      <c r="AP985" s="127">
        <f t="shared" si="104"/>
        <v>0</v>
      </c>
      <c r="AQ985" s="127">
        <f t="shared" si="105"/>
        <v>0</v>
      </c>
      <c r="AR985" s="127">
        <f>Y985</f>
        <v>0</v>
      </c>
      <c r="AS985" s="126">
        <f>IF(AJ1002=AH1002,0,
IF(OR(AND(AM979="NS",AP985&lt;&gt;"NA",OR(AP985="NS",AP985=0)),AND(AM979="NA",AP985&lt;&gt;"NS",OR(AP985="NA",AP985=0))),0,
IF(OR(AND(AM979&lt;&gt;"NS",AM979&lt;&gt;"NA",AP985&lt;&gt;"NS",AP985&lt;&gt;"NA",AP985&gt;AM979),
AND(AP985&gt;0,OR(AM979="NS",AM979="NA")),
AND(AM979&lt;&gt;"NS",AM979&lt;&gt;"NA",AM979&gt;=0,AP985="NA"),
AND(AM979&lt;&gt;"NS",AM979&lt;&gt;"NA",AM979=0,AP985="NS")),1,0)))</f>
        <v>0</v>
      </c>
      <c r="AT985" s="126">
        <f>IF(AJ1002=AH1002,0,
IF(OR(AND(AN979="NS",AQ985&lt;&gt;"NA",OR(AQ985="NS",AQ985=0)),AND(AN979="NA",AQ985&lt;&gt;"NS",OR(AQ985="NA",AQ985=0))),0,
IF(OR(AND(AN979&lt;&gt;"NS",AN979&lt;&gt;"NA",AQ985&lt;&gt;"NS",AQ985&lt;&gt;"NA",AQ985&gt;AN979),
AND(AQ985&gt;0,OR(AN979="NS",AN979="NA")),
AND(AN979&lt;&gt;"NS",AN979&lt;&gt;"NA",AN979&gt;=0,AQ985="NA"),
AND(AN979&lt;&gt;"NS",AN979&lt;&gt;"NA",AN979=0,AQ985="NS")),1,0)))</f>
        <v>0</v>
      </c>
      <c r="AU985" s="126">
        <f>IF(AJ1002=AH1002,0,
IF(OR(AND(AO979="NS",AR985&lt;&gt;"NA",OR(AR985="NS",AR985=0)),AND(AO979="NA",AR985&lt;&gt;"NS",OR(AR985="NA",AR985=0))),0,
IF(OR(AND(AO979&lt;&gt;"NS",AO979&lt;&gt;"NA",AR985&lt;&gt;"NS",AR985&lt;&gt;"NA",AR985&gt;AO979),
AND(AR985&gt;0,OR(AO979="NS",AO979="NA")),
AND(AO979&lt;&gt;"NS",AO979&lt;&gt;"NA",AO979&gt;=0,AR985="NA"),
AND(AO979&lt;&gt;"NS",AO979&lt;&gt;"NA",AO979=0,AR985="NS")),1,0)))</f>
        <v>0</v>
      </c>
    </row>
    <row r="986" spans="1:52" ht="24" customHeight="1">
      <c r="A986" s="123"/>
      <c r="B986" s="66"/>
      <c r="C986" s="129" t="s">
        <v>73</v>
      </c>
      <c r="D986" s="311" t="s">
        <v>212</v>
      </c>
      <c r="E986" s="311"/>
      <c r="F986" s="311"/>
      <c r="G986" s="311"/>
      <c r="H986" s="311"/>
      <c r="I986" s="311"/>
      <c r="J986" s="311"/>
      <c r="K986" s="311"/>
      <c r="L986" s="311"/>
      <c r="M986" s="310"/>
      <c r="N986" s="310"/>
      <c r="O986" s="310"/>
      <c r="P986" s="310"/>
      <c r="Q986" s="310"/>
      <c r="R986" s="310"/>
      <c r="S986" s="310"/>
      <c r="T986" s="310"/>
      <c r="U986" s="310"/>
      <c r="V986" s="310"/>
      <c r="W986" s="310"/>
      <c r="X986" s="310"/>
      <c r="Y986" s="310"/>
      <c r="Z986" s="310"/>
      <c r="AA986" s="310"/>
      <c r="AB986" s="310"/>
      <c r="AC986" s="310"/>
      <c r="AD986" s="310"/>
      <c r="AG986">
        <f t="shared" si="102"/>
        <v>0</v>
      </c>
      <c r="AH986">
        <f t="shared" si="103"/>
        <v>0</v>
      </c>
      <c r="AI986" s="103">
        <f t="shared" si="101"/>
        <v>0</v>
      </c>
      <c r="AJ986" s="104">
        <f>IF(AJ1002=AH1002, 0,  IF(OR(AND(AG986=0, AH986&gt;0),AND(AG986="NS", AI986&gt;0), AND(AG986="NS", AH986=0, AI986=0)), 1, IF(OR(AND(AG986&gt;0, AH986=2), AND(AG986="NS", AH986=2), AND(AG986="NS", AI986=0, AH986&gt;0), AG986=AI986), 0, 1)))</f>
        <v>0</v>
      </c>
      <c r="AP986" s="127">
        <f t="shared" si="104"/>
        <v>0</v>
      </c>
      <c r="AQ986" s="127">
        <f t="shared" si="105"/>
        <v>0</v>
      </c>
      <c r="AR986" s="127">
        <f t="shared" ref="AR986:AR989" si="107">Y986</f>
        <v>0</v>
      </c>
      <c r="AS986" s="126">
        <f>IF(AJ1002=AH1002,0,
IF(OR(AND(AM979="NS",AP986&lt;&gt;"NA",OR(AP986="NS",AP986=0)),AND(AM979="NA",AP986&lt;&gt;"NS",OR(AP986="NA",AP986=0))),0,
IF(OR(AND(AM979&lt;&gt;"NS",AM979&lt;&gt;"NA",AP986&lt;&gt;"NS",AP986&lt;&gt;"NA",AP986&gt;AM979),
AND(AP986&gt;0,OR(AM979="NS",AM979="NA")),
AND(AM979&lt;&gt;"NS",AM979&lt;&gt;"NA",AM979&gt;=0,AP986="NA"),
AND(AM979&lt;&gt;"NS",AM979&lt;&gt;"NA",AM979=0,AP986="NS")),1,0)))</f>
        <v>0</v>
      </c>
      <c r="AT986" s="126">
        <f>IF(AJ1002=AH1002,0,
IF(OR(AND(AN979="NS",AQ986&lt;&gt;"NA",OR(AQ986="NS",AQ986=0)),AND(AN979="NA",AQ986&lt;&gt;"NS",OR(AQ986="NA",AQ986=0))),0,
IF(OR(AND(AN979&lt;&gt;"NS",AN979&lt;&gt;"NA",AQ986&lt;&gt;"NS",AQ986&lt;&gt;"NA",AQ986&gt;AN979),
AND(AQ986&gt;0,OR(AN979="NS",AN979="NA")),
AND(AN979&lt;&gt;"NS",AN979&lt;&gt;"NA",AN979&gt;=0,AQ986="NA"),
AND(AN979&lt;&gt;"NS",AN979&lt;&gt;"NA",AN979=0,AQ986="NS")),1,0)))</f>
        <v>0</v>
      </c>
      <c r="AU986" s="126">
        <f>IF(AJ1002=AH1002,0,
IF(OR(AND(AO979="NS",AR986&lt;&gt;"NA",OR(AR986="NS",AR986=0)),AND(AO979="NA",AR986&lt;&gt;"NS",OR(AR986="NA",AR986=0))),0,
IF(OR(AND(AO979&lt;&gt;"NS",AO979&lt;&gt;"NA",AR986&lt;&gt;"NS",AR986&lt;&gt;"NA",AR986&gt;AO979),
AND(AR986&gt;0,OR(AO979="NS",AO979="NA")),
AND(AO979&lt;&gt;"NS",AO979&lt;&gt;"NA",AO979&gt;=0,AR986="NA"),
AND(AO979&lt;&gt;"NS",AO979&lt;&gt;"NA",AO979=0,AR986="NS")),1,0)))</f>
        <v>0</v>
      </c>
      <c r="AX986" s="125" t="s">
        <v>5634</v>
      </c>
      <c r="AY986" s="125" t="s">
        <v>5635</v>
      </c>
      <c r="AZ986" s="125" t="s">
        <v>5636</v>
      </c>
    </row>
    <row r="987" spans="1:52" ht="15" customHeight="1">
      <c r="A987" s="123"/>
      <c r="B987" s="66"/>
      <c r="C987" s="129" t="s">
        <v>74</v>
      </c>
      <c r="D987" s="311" t="s">
        <v>213</v>
      </c>
      <c r="E987" s="311"/>
      <c r="F987" s="311"/>
      <c r="G987" s="311"/>
      <c r="H987" s="311"/>
      <c r="I987" s="311"/>
      <c r="J987" s="311"/>
      <c r="K987" s="311"/>
      <c r="L987" s="311"/>
      <c r="M987" s="310"/>
      <c r="N987" s="310"/>
      <c r="O987" s="310"/>
      <c r="P987" s="310"/>
      <c r="Q987" s="310"/>
      <c r="R987" s="310"/>
      <c r="S987" s="310"/>
      <c r="T987" s="310"/>
      <c r="U987" s="310"/>
      <c r="V987" s="310"/>
      <c r="W987" s="310"/>
      <c r="X987" s="310"/>
      <c r="Y987" s="310"/>
      <c r="Z987" s="310"/>
      <c r="AA987" s="310"/>
      <c r="AB987" s="310"/>
      <c r="AC987" s="310"/>
      <c r="AD987" s="310"/>
      <c r="AG987">
        <f t="shared" si="102"/>
        <v>0</v>
      </c>
      <c r="AH987">
        <f t="shared" si="103"/>
        <v>0</v>
      </c>
      <c r="AI987" s="103">
        <f t="shared" si="101"/>
        <v>0</v>
      </c>
      <c r="AJ987" s="104">
        <f>IF(AJ1002=AH1002, 0,  IF(OR(AND(AG987=0, AH987&gt;0),AND(AG987="NS", AI987&gt;0), AND(AG987="NS", AH987=0, AI987=0)), 1, IF(OR(AND(AG987&gt;0, AH987=2), AND(AG987="NS", AH987=2), AND(AG987="NS", AI987=0, AH987&gt;0), AG987=AI987), 0, 1)))</f>
        <v>0</v>
      </c>
      <c r="AP987" s="127">
        <f t="shared" si="104"/>
        <v>0</v>
      </c>
      <c r="AQ987" s="127">
        <f t="shared" si="105"/>
        <v>0</v>
      </c>
      <c r="AR987" s="127">
        <f t="shared" si="107"/>
        <v>0</v>
      </c>
      <c r="AS987" s="126">
        <f>IF(AJ1002=AH1002,0,
IF(OR(AND(AM979="NS",AP987&lt;&gt;"NA",OR(AP987="NS",AP987=0)),AND(AM979="NA",AP987&lt;&gt;"NS",OR(AP987="NA",AP987=0))),0,
IF(OR(AND(AM979&lt;&gt;"NS",AM979&lt;&gt;"NA",AP987&lt;&gt;"NS",AP987&lt;&gt;"NA",AP987&gt;AM979),
AND(AP987&gt;0,OR(AM979="NS",AM979="NA")),
AND(AM979&lt;&gt;"NS",AM979&lt;&gt;"NA",AM979&gt;=0,AP987="NA"),
AND(AM979&lt;&gt;"NS",AM979&lt;&gt;"NA",AM979=0,AP987="NS")),1,0)))</f>
        <v>0</v>
      </c>
      <c r="AT987" s="126">
        <f>IF(AJ1002=AH1002,0,
IF(OR(AND(AN979="NS",AQ987&lt;&gt;"NA",OR(AQ987="NS",AQ987=0)),AND(AN979="NA",AQ987&lt;&gt;"NS",OR(AQ987="NA",AQ987=0))),0,
IF(OR(AND(AN979&lt;&gt;"NS",AN979&lt;&gt;"NA",AQ987&lt;&gt;"NS",AQ987&lt;&gt;"NA",AQ987&gt;AN979),
AND(AQ987&gt;0,OR(AN979="NS",AN979="NA")),
AND(AN979&lt;&gt;"NS",AN979&lt;&gt;"NA",AN979&gt;=0,AQ987="NA"),
AND(AN979&lt;&gt;"NS",AN979&lt;&gt;"NA",AN979=0,AQ987="NS")),1,0)))</f>
        <v>0</v>
      </c>
      <c r="AU987" s="126">
        <f>IF(AJ1002=AH1002,0,
IF(OR(AND(AO979="NS",AR987&lt;&gt;"NA",OR(AR987="NS",AR987=0)),AND(AO979="NA",AR987&lt;&gt;"NS",OR(AR987="NA",AR987=0))),0,
IF(OR(AND(AO979&lt;&gt;"NS",AO979&lt;&gt;"NA",AR987&lt;&gt;"NS",AR987&lt;&gt;"NA",AR987&gt;AO979),
AND(AR987&gt;0,OR(AO979="NS",AO979="NA")),
AND(AO979&lt;&gt;"NS",AO979&lt;&gt;"NA",AO979&gt;=0,AR987="NA"),
AND(AO979&lt;&gt;"NS",AO979&lt;&gt;"NA",AO979=0,AR987="NS")),1,0)))</f>
        <v>0</v>
      </c>
      <c r="AW987" s="5">
        <v>8.3800000000000008</v>
      </c>
      <c r="AX987" s="126">
        <f>AM979</f>
        <v>0</v>
      </c>
      <c r="AY987" s="126">
        <f t="shared" ref="AY987" si="108">AN979</f>
        <v>0</v>
      </c>
      <c r="AZ987" s="126">
        <f>AO979</f>
        <v>0</v>
      </c>
    </row>
    <row r="988" spans="1:52" ht="15" customHeight="1">
      <c r="A988" s="123"/>
      <c r="B988" s="66"/>
      <c r="C988" s="129" t="s">
        <v>75</v>
      </c>
      <c r="D988" s="311" t="s">
        <v>214</v>
      </c>
      <c r="E988" s="311"/>
      <c r="F988" s="311"/>
      <c r="G988" s="311"/>
      <c r="H988" s="311"/>
      <c r="I988" s="311"/>
      <c r="J988" s="311"/>
      <c r="K988" s="311"/>
      <c r="L988" s="311"/>
      <c r="M988" s="310"/>
      <c r="N988" s="310"/>
      <c r="O988" s="310"/>
      <c r="P988" s="310"/>
      <c r="Q988" s="310"/>
      <c r="R988" s="310"/>
      <c r="S988" s="310"/>
      <c r="T988" s="310"/>
      <c r="U988" s="310"/>
      <c r="V988" s="310"/>
      <c r="W988" s="310"/>
      <c r="X988" s="310"/>
      <c r="Y988" s="310"/>
      <c r="Z988" s="310"/>
      <c r="AA988" s="310"/>
      <c r="AB988" s="310"/>
      <c r="AC988" s="310"/>
      <c r="AD988" s="310"/>
      <c r="AG988">
        <f t="shared" si="102"/>
        <v>0</v>
      </c>
      <c r="AH988">
        <f t="shared" si="103"/>
        <v>0</v>
      </c>
      <c r="AI988" s="103">
        <f t="shared" si="101"/>
        <v>0</v>
      </c>
      <c r="AJ988" s="104">
        <f>IF(AJ1002=AH1002, 0,  IF(OR(AND(AG988=0, AH988&gt;0),AND(AG988="NS", AI988&gt;0), AND(AG988="NS", AH988=0, AI988=0)), 1, IF(OR(AND(AG988&gt;0, AH988=2), AND(AG988="NS", AH988=2), AND(AG988="NS", AI988=0, AH988&gt;0), AG988=AI988), 0, 1)))</f>
        <v>0</v>
      </c>
      <c r="AP988" s="127">
        <f t="shared" si="104"/>
        <v>0</v>
      </c>
      <c r="AQ988" s="127">
        <f t="shared" si="105"/>
        <v>0</v>
      </c>
      <c r="AR988" s="127">
        <f t="shared" si="107"/>
        <v>0</v>
      </c>
      <c r="AS988" s="126">
        <f>IF(AJ1002=AH1002,0,
IF(OR(AND(AM979="NS",AP988&lt;&gt;"NA",OR(AP988="NS",AP988=0)),AND(AM979="NA",AP988&lt;&gt;"NS",OR(AP988="NA",AP988=0))),0,
IF(OR(AND(AM979&lt;&gt;"NS",AM979&lt;&gt;"NA",AP988&lt;&gt;"NS",AP988&lt;&gt;"NA",AP988&gt;AM979),
AND(AP988&gt;0,OR(AM979="NS",AM979="NA")),
AND(AM979&lt;&gt;"NS",AM979&lt;&gt;"NA",AM979&gt;=0,AP988="NA"),
AND(AM979&lt;&gt;"NS",AM979&lt;&gt;"NA",AM979=0,AP988="NS")),1,0)))</f>
        <v>0</v>
      </c>
      <c r="AT988" s="126">
        <f>IF(AJ1002=AH1002,0,
IF(OR(AND(AN979="NS",AQ988&lt;&gt;"NA",OR(AQ988="NS",AQ988=0)),AND(AN979="NA",AQ988&lt;&gt;"NS",OR(AQ988="NA",AQ988=0))),0,
IF(OR(AND(AN979&lt;&gt;"NS",AN979&lt;&gt;"NA",AQ988&lt;&gt;"NS",AQ988&lt;&gt;"NA",AQ988&gt;AN979),
AND(AQ988&gt;0,OR(AN979="NS",AN979="NA")),
AND(AN979&lt;&gt;"NS",AN979&lt;&gt;"NA",AN979&gt;=0,AQ988="NA"),
AND(AN979&lt;&gt;"NS",AN979&lt;&gt;"NA",AN979=0,AQ988="NS")),1,0)))</f>
        <v>0</v>
      </c>
      <c r="AU988" s="126">
        <f>IF(AJ1002=AH1002,0,
IF(OR(AND(AO979="NS",AR988&lt;&gt;"NA",OR(AR988="NS",AR988=0)),AND(AO979="NA",AR988&lt;&gt;"NS",OR(AR988="NA",AR988=0))),0,
IF(OR(AND(AO979&lt;&gt;"NS",AO979&lt;&gt;"NA",AR988&lt;&gt;"NS",AR988&lt;&gt;"NA",AR988&gt;AO979),
AND(AR988&gt;0,OR(AO979="NS",AO979="NA")),
AND(AO979&lt;&gt;"NS",AO979&lt;&gt;"NA",AO979&gt;=0,AR988="NA"),
AND(AO979&lt;&gt;"NS",AO979&lt;&gt;"NA",AO979=0,AR988="NS")),1,0)))</f>
        <v>0</v>
      </c>
      <c r="AW988" s="145" t="s">
        <v>5645</v>
      </c>
      <c r="AX988" s="127">
        <f>M991</f>
        <v>0</v>
      </c>
      <c r="AY988" s="127">
        <f>S991</f>
        <v>0</v>
      </c>
      <c r="AZ988" s="127">
        <f>Y991</f>
        <v>0</v>
      </c>
    </row>
    <row r="989" spans="1:52" ht="24" customHeight="1">
      <c r="A989" s="123"/>
      <c r="B989" s="66"/>
      <c r="C989" s="129" t="s">
        <v>76</v>
      </c>
      <c r="D989" s="311" t="s">
        <v>215</v>
      </c>
      <c r="E989" s="311"/>
      <c r="F989" s="311"/>
      <c r="G989" s="311"/>
      <c r="H989" s="311"/>
      <c r="I989" s="311"/>
      <c r="J989" s="311"/>
      <c r="K989" s="311"/>
      <c r="L989" s="311"/>
      <c r="M989" s="310"/>
      <c r="N989" s="310"/>
      <c r="O989" s="310"/>
      <c r="P989" s="310"/>
      <c r="Q989" s="310"/>
      <c r="R989" s="310"/>
      <c r="S989" s="310"/>
      <c r="T989" s="310"/>
      <c r="U989" s="310"/>
      <c r="V989" s="310"/>
      <c r="W989" s="310"/>
      <c r="X989" s="310"/>
      <c r="Y989" s="310"/>
      <c r="Z989" s="310"/>
      <c r="AA989" s="310"/>
      <c r="AB989" s="310"/>
      <c r="AC989" s="310"/>
      <c r="AD989" s="310"/>
      <c r="AG989">
        <f t="shared" si="102"/>
        <v>0</v>
      </c>
      <c r="AH989">
        <f t="shared" si="103"/>
        <v>0</v>
      </c>
      <c r="AI989" s="103">
        <f t="shared" si="101"/>
        <v>0</v>
      </c>
      <c r="AJ989" s="104">
        <f>IF(AJ1002=AH1002, 0,  IF(OR(AND(AG989=0, AH989&gt;0),AND(AG989="NS", AI989&gt;0), AND(AG989="NS", AH989=0, AI989=0)), 1, IF(OR(AND(AG989&gt;0, AH989=2), AND(AG989="NS", AH989=2), AND(AG989="NS", AI989=0, AH989&gt;0), AG989=AI989), 0, 1)))</f>
        <v>0</v>
      </c>
      <c r="AP989" s="127">
        <f t="shared" si="104"/>
        <v>0</v>
      </c>
      <c r="AQ989" s="127">
        <f t="shared" si="105"/>
        <v>0</v>
      </c>
      <c r="AR989" s="127">
        <f t="shared" si="107"/>
        <v>0</v>
      </c>
      <c r="AS989" s="126">
        <f>IF(AJ1002=AH1002,0,
IF(OR(AND(AM979="NS",AP989&lt;&gt;"NA",OR(AP989="NS",AP989=0)),AND(AM979="NA",AP989&lt;&gt;"NS",OR(AP989="NA",AP989=0))),0,
IF(OR(AND(AM979&lt;&gt;"NS",AM979&lt;&gt;"NA",AP989&lt;&gt;"NS",AP989&lt;&gt;"NA",AP989&gt;AM979),
AND(AP989&gt;0,OR(AM979="NS",AM979="NA")),
AND(AM979&lt;&gt;"NS",AM979&lt;&gt;"NA",AM979&gt;=0,AP989="NA"),
AND(AM979&lt;&gt;"NS",AM979&lt;&gt;"NA",AM979=0,AP989="NS")),1,0)))</f>
        <v>0</v>
      </c>
      <c r="AT989" s="126">
        <f>IF(AJ1002=AH1002,0,
IF(OR(AND(AN979="NS",AQ989&lt;&gt;"NA",OR(AQ989="NS",AQ989=0)),AND(AN979="NA",AQ989&lt;&gt;"NS",OR(AQ989="NA",AQ989=0))),0,
IF(OR(AND(AN979&lt;&gt;"NS",AN979&lt;&gt;"NA",AQ989&lt;&gt;"NS",AQ989&lt;&gt;"NA",AQ989&gt;AN979),
AND(AQ989&gt;0,OR(AN979="NS",AN979="NA")),
AND(AN979&lt;&gt;"NS",AN979&lt;&gt;"NA",AN979&gt;=0,AQ989="NA"),
AND(AN979&lt;&gt;"NS",AN979&lt;&gt;"NA",AN979=0,AQ989="NS")),1,0)))</f>
        <v>0</v>
      </c>
      <c r="AU989" s="126">
        <f>IF(AJ1002=AH1002,0,
IF(OR(AND(AO979="NS",AR989&lt;&gt;"NA",OR(AR989="NS",AR989=0)),AND(AO979="NA",AR989&lt;&gt;"NS",OR(AR989="NA",AR989=0))),0,
IF(OR(AND(AO979&lt;&gt;"NS",AO979&lt;&gt;"NA",AR989&lt;&gt;"NS",AR989&lt;&gt;"NA",AR989&gt;AO979),
AND(AR989&gt;0,OR(AO979="NS",AO979="NA")),
AND(AO979&lt;&gt;"NS",AO979&lt;&gt;"NA",AO979&gt;=0,AR989="NA"),
AND(AO979&lt;&gt;"NS",AO979&lt;&gt;"NA",AO979=0,AR989="NS")),1,0)))</f>
        <v>0</v>
      </c>
      <c r="AW989" s="5" t="s">
        <v>5640</v>
      </c>
      <c r="AX989" s="126">
        <f>IF(AJ1002=AH1002,0,
IF(OR(AND(AX988="NS",AX987="NS"),AND(AX988="NA",AX987="NA"),AND(AX987&lt;&gt;"NS",AX987&lt;&gt;"NA",AX988&lt;&gt;"NS",AX988&lt;&gt;"NA",AX987&lt;=AX988),AND(AX987&lt;&gt;"NS",AX987&lt;&gt;"NA",AX987&gt;0,AX988="NS")),0,
1))</f>
        <v>0</v>
      </c>
      <c r="AY989" s="126">
        <f>IF(AJ1002=AH1002,0,
IF(OR(AND(AY988="NS",AY987="NS"),AND(AY988="NA",AY987="NA"),AND(AY987&lt;&gt;"NS",AY987&lt;&gt;"NA",AY988&lt;&gt;"NS",AY988&lt;&gt;"NA",AY987&lt;=AY988),AND(AY987&lt;&gt;"NS",AY987&lt;&gt;"NA",AY987&gt;0,AY988="NS")),0,
1))</f>
        <v>0</v>
      </c>
      <c r="AZ989" s="126">
        <f>IF(AJ1002=AH1002,0,
IF(OR(AND(AZ988="NS",AZ987="NS"),AND(AZ988="NA",AZ987="NA"),AND(AZ987&lt;&gt;"NS",AZ987&lt;&gt;"NA",AZ988&lt;&gt;"NS",AZ988&lt;&gt;"NA",AZ987&lt;=AZ988),AND(AZ987&lt;&gt;"NS",AZ987&lt;&gt;"NA",AZ987&gt;0,AZ988="NS")),0,
1))</f>
        <v>0</v>
      </c>
    </row>
    <row r="990" spans="1:52" ht="24" customHeight="1">
      <c r="A990" s="123"/>
      <c r="B990" s="66"/>
      <c r="C990" s="129" t="s">
        <v>77</v>
      </c>
      <c r="D990" s="311" t="s">
        <v>294</v>
      </c>
      <c r="E990" s="311"/>
      <c r="F990" s="311"/>
      <c r="G990" s="311"/>
      <c r="H990" s="311"/>
      <c r="I990" s="311"/>
      <c r="J990" s="311"/>
      <c r="K990" s="311"/>
      <c r="L990" s="311"/>
      <c r="M990" s="310"/>
      <c r="N990" s="310"/>
      <c r="O990" s="310"/>
      <c r="P990" s="310"/>
      <c r="Q990" s="310"/>
      <c r="R990" s="310"/>
      <c r="S990" s="310"/>
      <c r="T990" s="310"/>
      <c r="U990" s="310"/>
      <c r="V990" s="310"/>
      <c r="W990" s="310"/>
      <c r="X990" s="310"/>
      <c r="Y990" s="310"/>
      <c r="Z990" s="310"/>
      <c r="AA990" s="310"/>
      <c r="AB990" s="310"/>
      <c r="AC990" s="310"/>
      <c r="AD990" s="310"/>
      <c r="AG990">
        <f t="shared" si="102"/>
        <v>0</v>
      </c>
      <c r="AH990">
        <f t="shared" si="103"/>
        <v>0</v>
      </c>
      <c r="AI990" s="103">
        <f t="shared" ref="AI990" si="109">IF(COUNTIF(S990:AD990,"NA")=2,"NA",SUM(S990:AD990))</f>
        <v>0</v>
      </c>
      <c r="AJ990" s="104">
        <f>IF(AJ1002=AH1002, 0,  IF(OR(AND(AG990=0, AH990&gt;0),AND(AG990="NS", AI990&gt;0), AND(AG990="NS", AH990=0, AI990=0)), 1, IF(OR(AND(AG990&gt;0, AH990=2), AND(AG990="NS", AH990=2), AND(AG990="NS", AI990=0, AH990&gt;0), AG990=AI990), 0, 1)))</f>
        <v>0</v>
      </c>
      <c r="AP990" s="127">
        <f>IF(M990="NA",0,M990)</f>
        <v>0</v>
      </c>
      <c r="AQ990" s="127">
        <f>IF(S990="NA",0,S990)</f>
        <v>0</v>
      </c>
      <c r="AR990" s="127">
        <f>IF(Y990="NA",0,Y990)</f>
        <v>0</v>
      </c>
      <c r="AS990" s="126">
        <f>IF(AJ1002=AH1002,0,
IF(OR(AND(AM979="NS",AP990&lt;&gt;"NA",OR(AP990="NS",AP990=0)),AND(AM979="NA",AP990&lt;&gt;"NS",OR(AP990="NA",AP990=0))),0,
IF(OR(AND(AM979&lt;&gt;"NS",AM979&lt;&gt;"NA",AP990&lt;&gt;"NS",AP990&lt;&gt;"NA",AP990&gt;AM979),
AND(AP990&gt;0,OR(AM979="NS",AM979="NA")),
AND(AM979&lt;&gt;"NS",AM979&lt;&gt;"NA",AM979&gt;=0,AP990="NA"),
AND(AM979&lt;&gt;"NS",AM979&lt;&gt;"NA",AM979=0,AP990="NS")),1,0)))</f>
        <v>0</v>
      </c>
      <c r="AT990" s="126">
        <f>IF(AJ1002=AH1002,0,
IF(OR(AND(AN979="NS",AQ990&lt;&gt;"NA",OR(AQ990="NS",AQ990=0)),AND(AN979="NA",AQ990&lt;&gt;"NS",OR(AQ990="NA",AQ990=0))),0,
IF(OR(AND(AN979&lt;&gt;"NS",AN979&lt;&gt;"NA",AQ990&lt;&gt;"NS",AQ990&lt;&gt;"NA",AQ990&gt;AN979),
AND(AQ990&gt;0,OR(AN979="NS",AN979="NA")),
AND(AN979&lt;&gt;"NS",AN979&lt;&gt;"NA",AN979&gt;=0,AQ990="NA"),
AND(AN979&lt;&gt;"NS",AN979&lt;&gt;"NA",AN979=0,AQ990="NS")),1,0)))</f>
        <v>0</v>
      </c>
      <c r="AU990" s="126">
        <f>IF(AJ1002=AH1002,0,
IF(OR(AND(AO979="NS",AR990&lt;&gt;"NA",OR(AR990="NS",AR990=0)),AND(AO979="NA",AR990&lt;&gt;"NS",OR(AR990="NA",AR990=0))),0,
IF(OR(AND(AO979&lt;&gt;"NS",AO979&lt;&gt;"NA",AR990&lt;&gt;"NS",AR990&lt;&gt;"NA",AR990&gt;AO979),
AND(AR990&gt;0,OR(AO979="NS",AO979="NA")),
AND(AO979&lt;&gt;"NS",AO979&lt;&gt;"NA",AO979&gt;=0,AR990="NA"),
AND(AO979&lt;&gt;"NS",AO979&lt;&gt;"NA",AO979=0,AR990="NS")),1,0)))</f>
        <v>0</v>
      </c>
      <c r="AX990" s="60">
        <f>SUM(AX989:AZ989)</f>
        <v>0</v>
      </c>
    </row>
    <row r="991" spans="1:52" ht="15" customHeight="1">
      <c r="A991" s="123"/>
      <c r="B991" s="66"/>
      <c r="C991" s="26"/>
      <c r="D991" s="26"/>
      <c r="E991" s="26"/>
      <c r="F991" s="26"/>
      <c r="G991" s="26"/>
      <c r="H991" s="26"/>
      <c r="I991" s="26"/>
      <c r="J991" s="26"/>
      <c r="K991" s="26"/>
      <c r="L991" s="106" t="s">
        <v>116</v>
      </c>
      <c r="M991" s="252">
        <f>IF(AND(SUM(M979:R990)=0,COUNTIF(M979:R990,"NS")&gt;0),"NS",
IF(AND(SUM(M979:R990)=0,COUNTIF(M979:R990,0)&gt;0),0,
IF(AND(SUM(M979:R990)=0,COUNTIF(M979:R990,"NA")&gt;0),"NA",
SUM(M979:R990))))</f>
        <v>0</v>
      </c>
      <c r="N991" s="252"/>
      <c r="O991" s="252"/>
      <c r="P991" s="252"/>
      <c r="Q991" s="252"/>
      <c r="R991" s="252"/>
      <c r="S991" s="252">
        <f>IF(AND(SUM(S979:X990)=0,COUNTIF(S979:X990,"NS")&gt;0),"NS",
IF(AND(SUM(S979:X990)=0,COUNTIF(S979:X990,0)&gt;0),0,
IF(AND(SUM(S979:X990)=0,COUNTIF(S979:X990,"NA")&gt;0),"NA",
SUM(S979:X990))))</f>
        <v>0</v>
      </c>
      <c r="T991" s="252"/>
      <c r="U991" s="252"/>
      <c r="V991" s="252"/>
      <c r="W991" s="252"/>
      <c r="X991" s="252"/>
      <c r="Y991" s="252">
        <f>IF(AND(SUM(Y979:AD990)=0,COUNTIF(Y979:AD990,"NS")&gt;0),"NS",
IF(AND(SUM(Y979:AD990)=0,COUNTIF(Y979:AD990,0)&gt;0),0,
IF(AND(SUM(Y979:AD990)=0,COUNTIF(Y979:AD990,"NA")&gt;0),"NA",
SUM(Y979:AD990))))</f>
        <v>0</v>
      </c>
      <c r="Z991" s="252"/>
      <c r="AA991" s="252"/>
      <c r="AB991" s="252"/>
      <c r="AC991" s="252"/>
      <c r="AD991" s="252"/>
      <c r="AJ991" s="60">
        <f>SUM(AJ979:AJ990)</f>
        <v>0</v>
      </c>
      <c r="AS991" s="128">
        <f>SUM(AS979:AU990)</f>
        <v>0</v>
      </c>
    </row>
    <row r="992" spans="1:52" ht="15" customHeight="1">
      <c r="A992" s="123"/>
      <c r="B992" s="66"/>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row>
    <row r="993" spans="1:37" ht="45" customHeight="1">
      <c r="A993" s="123"/>
      <c r="B993" s="66"/>
      <c r="C993" s="323" t="s">
        <v>295</v>
      </c>
      <c r="D993" s="323"/>
      <c r="E993" s="323"/>
      <c r="F993" s="323"/>
      <c r="G993" s="323"/>
      <c r="H993" s="315"/>
      <c r="I993" s="246"/>
      <c r="J993" s="246"/>
      <c r="K993" s="246"/>
      <c r="L993" s="246"/>
      <c r="M993" s="246"/>
      <c r="N993" s="246"/>
      <c r="O993" s="246"/>
      <c r="P993" s="246"/>
      <c r="Q993" s="246"/>
      <c r="R993" s="246"/>
      <c r="S993" s="246"/>
      <c r="T993" s="246"/>
      <c r="U993" s="246"/>
      <c r="V993" s="246"/>
      <c r="W993" s="246"/>
      <c r="X993" s="246"/>
      <c r="Y993" s="246"/>
      <c r="Z993" s="246"/>
      <c r="AA993" s="246"/>
      <c r="AB993" s="246"/>
      <c r="AC993" s="246"/>
      <c r="AD993" s="316"/>
      <c r="AG993" s="5">
        <f>IF(OR(M990=0,M990="NS",M990="NA"),0,1)</f>
        <v>0</v>
      </c>
    </row>
    <row r="994" spans="1:37" ht="15" customHeight="1">
      <c r="A994" s="123"/>
      <c r="B994" s="66"/>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row>
    <row r="995" spans="1:37" ht="24" customHeight="1">
      <c r="A995" s="123"/>
      <c r="B995" s="66"/>
      <c r="C995" s="294" t="s">
        <v>117</v>
      </c>
      <c r="D995" s="294"/>
      <c r="E995" s="294"/>
      <c r="F995" s="294"/>
      <c r="G995" s="294"/>
      <c r="H995" s="294"/>
      <c r="I995" s="294"/>
      <c r="J995" s="294"/>
      <c r="K995" s="294"/>
      <c r="L995" s="294"/>
      <c r="M995" s="294"/>
      <c r="N995" s="294"/>
      <c r="O995" s="294"/>
      <c r="P995" s="294"/>
      <c r="Q995" s="294"/>
      <c r="R995" s="294"/>
      <c r="S995" s="294"/>
      <c r="T995" s="294"/>
      <c r="U995" s="294"/>
      <c r="V995" s="294"/>
      <c r="W995" s="294"/>
      <c r="X995" s="294"/>
      <c r="Y995" s="294"/>
      <c r="Z995" s="294"/>
      <c r="AA995" s="294"/>
      <c r="AB995" s="294"/>
      <c r="AC995" s="294"/>
      <c r="AD995" s="294"/>
    </row>
    <row r="996" spans="1:37" ht="60" customHeight="1">
      <c r="A996" s="123"/>
      <c r="B996" s="66"/>
      <c r="C996" s="312"/>
      <c r="D996" s="312"/>
      <c r="E996" s="312"/>
      <c r="F996" s="312"/>
      <c r="G996" s="312"/>
      <c r="H996" s="312"/>
      <c r="I996" s="312"/>
      <c r="J996" s="312"/>
      <c r="K996" s="312"/>
      <c r="L996" s="312"/>
      <c r="M996" s="312"/>
      <c r="N996" s="312"/>
      <c r="O996" s="312"/>
      <c r="P996" s="312"/>
      <c r="Q996" s="312"/>
      <c r="R996" s="312"/>
      <c r="S996" s="312"/>
      <c r="T996" s="312"/>
      <c r="U996" s="312"/>
      <c r="V996" s="312"/>
      <c r="W996" s="312"/>
      <c r="X996" s="312"/>
      <c r="Y996" s="312"/>
      <c r="Z996" s="312"/>
      <c r="AA996" s="312"/>
      <c r="AB996" s="312"/>
      <c r="AC996" s="312"/>
      <c r="AD996" s="312"/>
    </row>
    <row r="997" spans="1:37" ht="15" customHeight="1">
      <c r="A997" s="61"/>
      <c r="B997" s="309" t="str">
        <f>IF(OR(AH997=0,AND(AH997&gt;0,C996&lt;&gt;"")),"","Si registró NS favor de emitir un comentario que explique su uso en la casilla al final de la pregunta")</f>
        <v/>
      </c>
      <c r="C997" s="309"/>
      <c r="D997" s="309"/>
      <c r="E997" s="309"/>
      <c r="F997" s="309"/>
      <c r="G997" s="309"/>
      <c r="H997" s="309"/>
      <c r="I997" s="309"/>
      <c r="J997" s="309"/>
      <c r="K997" s="309"/>
      <c r="L997" s="309"/>
      <c r="M997" s="309"/>
      <c r="N997" s="309"/>
      <c r="O997" s="309"/>
      <c r="P997" s="309"/>
      <c r="Q997" s="309"/>
      <c r="R997" s="309"/>
      <c r="S997" s="309"/>
      <c r="T997" s="309"/>
      <c r="U997" s="309"/>
      <c r="V997" s="309"/>
      <c r="W997" s="309"/>
      <c r="X997" s="309"/>
      <c r="Y997" s="309"/>
      <c r="Z997" s="309"/>
      <c r="AA997" s="309"/>
      <c r="AB997" s="309"/>
      <c r="AC997" s="309"/>
      <c r="AD997" s="309"/>
      <c r="AE997" s="73"/>
      <c r="AF997" s="77"/>
      <c r="AG997" t="s">
        <v>5627</v>
      </c>
      <c r="AH997">
        <f>COUNTIF(M979:AD990,"NS")</f>
        <v>0</v>
      </c>
      <c r="AI997"/>
      <c r="AJ997"/>
    </row>
    <row r="998" spans="1:37" ht="15" customHeight="1">
      <c r="A998" s="61"/>
      <c r="B998" s="309" t="str">
        <f>IF(AJ991=0,"","Error: verificar sumas")</f>
        <v/>
      </c>
      <c r="C998" s="309"/>
      <c r="D998" s="309"/>
      <c r="E998" s="309"/>
      <c r="F998" s="309"/>
      <c r="G998" s="309"/>
      <c r="H998" s="309"/>
      <c r="I998" s="309"/>
      <c r="J998" s="309"/>
      <c r="K998" s="309"/>
      <c r="L998" s="309"/>
      <c r="M998" s="309"/>
      <c r="N998" s="309"/>
      <c r="O998" s="309"/>
      <c r="P998" s="309"/>
      <c r="Q998" s="309"/>
      <c r="R998" s="309"/>
      <c r="S998" s="309"/>
      <c r="T998" s="309"/>
      <c r="U998" s="309"/>
      <c r="V998" s="309"/>
      <c r="W998" s="309"/>
      <c r="X998" s="309"/>
      <c r="Y998" s="309"/>
      <c r="Z998" s="309"/>
      <c r="AA998" s="309"/>
      <c r="AB998" s="309"/>
      <c r="AC998" s="309"/>
      <c r="AD998" s="309"/>
      <c r="AE998" s="73"/>
      <c r="AF998" s="77"/>
      <c r="AG998"/>
      <c r="AH998"/>
      <c r="AI998"/>
      <c r="AJ998"/>
    </row>
    <row r="999" spans="1:37" ht="15" customHeight="1">
      <c r="A999" s="61"/>
      <c r="B999" s="309" t="str">
        <f>IF(AX990=0,"","Error: verificar la consistencia con el numeral 2 de la pregunta 8.38, de acuerdo con la cuarta instrucción")</f>
        <v/>
      </c>
      <c r="C999" s="309"/>
      <c r="D999" s="309"/>
      <c r="E999" s="309"/>
      <c r="F999" s="309"/>
      <c r="G999" s="309"/>
      <c r="H999" s="309"/>
      <c r="I999" s="309"/>
      <c r="J999" s="309"/>
      <c r="K999" s="309"/>
      <c r="L999" s="309"/>
      <c r="M999" s="309"/>
      <c r="N999" s="309"/>
      <c r="O999" s="309"/>
      <c r="P999" s="309"/>
      <c r="Q999" s="309"/>
      <c r="R999" s="309"/>
      <c r="S999" s="309"/>
      <c r="T999" s="309"/>
      <c r="U999" s="309"/>
      <c r="V999" s="309"/>
      <c r="W999" s="309"/>
      <c r="X999" s="309"/>
      <c r="Y999" s="309"/>
      <c r="Z999" s="309"/>
      <c r="AA999" s="309"/>
      <c r="AB999" s="309"/>
      <c r="AC999" s="309"/>
      <c r="AD999" s="309"/>
      <c r="AE999" s="73"/>
      <c r="AF999" s="77"/>
      <c r="AG999"/>
      <c r="AH999"/>
      <c r="AI999"/>
      <c r="AJ999"/>
    </row>
    <row r="1000" spans="1:37" ht="15" customHeight="1">
      <c r="A1000" s="61"/>
      <c r="B1000" s="309" t="str">
        <f>IF(AS991=0,"","Error: verificar la consistencia con el numeral 2 de la pregunta 8.38, de acuerdo con la quinta instrucción")</f>
        <v/>
      </c>
      <c r="C1000" s="309"/>
      <c r="D1000" s="309"/>
      <c r="E1000" s="309"/>
      <c r="F1000" s="309"/>
      <c r="G1000" s="309"/>
      <c r="H1000" s="309"/>
      <c r="I1000" s="309"/>
      <c r="J1000" s="309"/>
      <c r="K1000" s="309"/>
      <c r="L1000" s="309"/>
      <c r="M1000" s="309"/>
      <c r="N1000" s="309"/>
      <c r="O1000" s="309"/>
      <c r="P1000" s="309"/>
      <c r="Q1000" s="309"/>
      <c r="R1000" s="309"/>
      <c r="S1000" s="309"/>
      <c r="T1000" s="309"/>
      <c r="U1000" s="309"/>
      <c r="V1000" s="309"/>
      <c r="W1000" s="309"/>
      <c r="X1000" s="309"/>
      <c r="Y1000" s="309"/>
      <c r="Z1000" s="309"/>
      <c r="AA1000" s="309"/>
      <c r="AB1000" s="309"/>
      <c r="AC1000" s="309"/>
      <c r="AD1000" s="309"/>
      <c r="AE1000" s="73"/>
      <c r="AF1000" s="77"/>
      <c r="AG1000"/>
      <c r="AH1000"/>
      <c r="AI1000"/>
      <c r="AJ1000"/>
    </row>
    <row r="1001" spans="1:37" ht="15" customHeight="1">
      <c r="A1001" s="61"/>
      <c r="B1001" s="309" t="str">
        <f>IF(OR(AND(AG993&gt;0,H993=""),AND(AG993=0,H993&lt;&gt;"")),"Error: especificar el otro tipo de servicio en materia de salud en caso de registrar cantidades mayores a cero en el numeral 12","")</f>
        <v/>
      </c>
      <c r="C1001" s="309"/>
      <c r="D1001" s="309"/>
      <c r="E1001" s="309"/>
      <c r="F1001" s="309"/>
      <c r="G1001" s="309"/>
      <c r="H1001" s="309"/>
      <c r="I1001" s="309"/>
      <c r="J1001" s="309"/>
      <c r="K1001" s="309"/>
      <c r="L1001" s="309"/>
      <c r="M1001" s="309"/>
      <c r="N1001" s="309"/>
      <c r="O1001" s="309"/>
      <c r="P1001" s="309"/>
      <c r="Q1001" s="309"/>
      <c r="R1001" s="309"/>
      <c r="S1001" s="309"/>
      <c r="T1001" s="309"/>
      <c r="U1001" s="309"/>
      <c r="V1001" s="309"/>
      <c r="W1001" s="309"/>
      <c r="X1001" s="309"/>
      <c r="Y1001" s="309"/>
      <c r="Z1001" s="309"/>
      <c r="AA1001" s="309"/>
      <c r="AB1001" s="309"/>
      <c r="AC1001" s="309"/>
      <c r="AD1001" s="309"/>
      <c r="AE1001" s="73"/>
      <c r="AF1001" s="77"/>
      <c r="AG1001"/>
      <c r="AH1001" t="s">
        <v>5621</v>
      </c>
      <c r="AI1001" t="s">
        <v>5622</v>
      </c>
      <c r="AJ1001" t="s">
        <v>5623</v>
      </c>
      <c r="AK1001" s="5" t="s">
        <v>5624</v>
      </c>
    </row>
    <row r="1002" spans="1:37" ht="15" customHeight="1">
      <c r="A1002" s="61"/>
      <c r="B1002" s="277" t="str">
        <f>IF(AK1002=0,"","Error: debe completar toda la información en las celdas requeridas")</f>
        <v/>
      </c>
      <c r="C1002" s="277"/>
      <c r="D1002" s="277"/>
      <c r="E1002" s="277"/>
      <c r="F1002" s="277"/>
      <c r="G1002" s="277"/>
      <c r="H1002" s="277"/>
      <c r="I1002" s="277"/>
      <c r="J1002" s="277"/>
      <c r="K1002" s="277"/>
      <c r="L1002" s="277"/>
      <c r="M1002" s="277"/>
      <c r="N1002" s="277"/>
      <c r="O1002" s="277"/>
      <c r="P1002" s="277"/>
      <c r="Q1002" s="277"/>
      <c r="R1002" s="277"/>
      <c r="S1002" s="277"/>
      <c r="T1002" s="277"/>
      <c r="U1002" s="277"/>
      <c r="V1002" s="277"/>
      <c r="W1002" s="277"/>
      <c r="X1002" s="277"/>
      <c r="Y1002" s="277"/>
      <c r="Z1002" s="277"/>
      <c r="AA1002" s="277"/>
      <c r="AB1002" s="277"/>
      <c r="AC1002" s="277"/>
      <c r="AD1002" s="277"/>
      <c r="AE1002" s="73"/>
      <c r="AF1002" s="77"/>
      <c r="AG1002"/>
      <c r="AH1002">
        <v>216</v>
      </c>
      <c r="AI1002">
        <v>180</v>
      </c>
      <c r="AJ1002">
        <f>COUNTBLANK(M979:AD990)</f>
        <v>216</v>
      </c>
      <c r="AK1002" s="5">
        <f>IF(OR(AJ1002=AH1002,AJ1002=AI1002),0,1)</f>
        <v>0</v>
      </c>
    </row>
    <row r="1003" spans="1:37" ht="36" customHeight="1">
      <c r="A1003" s="71" t="s">
        <v>629</v>
      </c>
      <c r="B1003" s="331" t="s">
        <v>630</v>
      </c>
      <c r="C1003" s="331" t="s">
        <v>190</v>
      </c>
      <c r="D1003" s="331"/>
      <c r="E1003" s="331"/>
      <c r="F1003" s="331"/>
      <c r="G1003" s="331"/>
      <c r="H1003" s="331"/>
      <c r="I1003" s="331"/>
      <c r="J1003" s="331"/>
      <c r="K1003" s="331"/>
      <c r="L1003" s="331"/>
      <c r="M1003" s="331"/>
      <c r="N1003" s="331"/>
      <c r="O1003" s="331"/>
      <c r="P1003" s="331"/>
      <c r="Q1003" s="331"/>
      <c r="R1003" s="331"/>
      <c r="S1003" s="331"/>
      <c r="T1003" s="331"/>
      <c r="U1003" s="331"/>
      <c r="V1003" s="331"/>
      <c r="W1003" s="331"/>
      <c r="X1003" s="331"/>
      <c r="Y1003" s="331"/>
      <c r="Z1003" s="331"/>
      <c r="AA1003" s="331"/>
      <c r="AB1003" s="331"/>
      <c r="AC1003" s="331"/>
      <c r="AD1003" s="331"/>
    </row>
    <row r="1004" spans="1:37" ht="36" customHeight="1">
      <c r="A1004" s="123"/>
      <c r="B1004" s="66"/>
      <c r="C1004" s="294" t="s">
        <v>631</v>
      </c>
      <c r="D1004" s="294"/>
      <c r="E1004" s="294"/>
      <c r="F1004" s="294"/>
      <c r="G1004" s="294"/>
      <c r="H1004" s="294"/>
      <c r="I1004" s="294"/>
      <c r="J1004" s="294"/>
      <c r="K1004" s="294"/>
      <c r="L1004" s="294"/>
      <c r="M1004" s="294"/>
      <c r="N1004" s="294"/>
      <c r="O1004" s="294"/>
      <c r="P1004" s="294"/>
      <c r="Q1004" s="294"/>
      <c r="R1004" s="294"/>
      <c r="S1004" s="294"/>
      <c r="T1004" s="294"/>
      <c r="U1004" s="294"/>
      <c r="V1004" s="294"/>
      <c r="W1004" s="294"/>
      <c r="X1004" s="294"/>
      <c r="Y1004" s="294"/>
      <c r="Z1004" s="294"/>
      <c r="AA1004" s="294"/>
      <c r="AB1004" s="294"/>
      <c r="AC1004" s="294"/>
      <c r="AD1004" s="294"/>
      <c r="AG1004" s="5">
        <f>IF(OR(S888&gt;1,M928=0,M928="NS"),1,0)</f>
        <v>1</v>
      </c>
      <c r="AH1004" s="73">
        <v>3</v>
      </c>
    </row>
    <row r="1005" spans="1:37" ht="36" customHeight="1">
      <c r="A1005" s="123"/>
      <c r="B1005" s="66"/>
      <c r="C1005" s="294" t="s">
        <v>632</v>
      </c>
      <c r="D1005" s="294"/>
      <c r="E1005" s="294"/>
      <c r="F1005" s="294"/>
      <c r="G1005" s="294"/>
      <c r="H1005" s="294"/>
      <c r="I1005" s="294"/>
      <c r="J1005" s="294"/>
      <c r="K1005" s="294"/>
      <c r="L1005" s="294"/>
      <c r="M1005" s="294"/>
      <c r="N1005" s="294"/>
      <c r="O1005" s="294"/>
      <c r="P1005" s="294"/>
      <c r="Q1005" s="294"/>
      <c r="R1005" s="294"/>
      <c r="S1005" s="294"/>
      <c r="T1005" s="294"/>
      <c r="U1005" s="294"/>
      <c r="V1005" s="294"/>
      <c r="W1005" s="294"/>
      <c r="X1005" s="294"/>
      <c r="Y1005" s="294"/>
      <c r="Z1005" s="294"/>
      <c r="AA1005" s="294"/>
      <c r="AB1005" s="294"/>
      <c r="AC1005" s="294"/>
      <c r="AD1005" s="294"/>
    </row>
    <row r="1006" spans="1:37" s="73" customFormat="1" ht="48" customHeight="1">
      <c r="A1006" s="124"/>
      <c r="B1006" s="66"/>
      <c r="C1006" s="294" t="s">
        <v>633</v>
      </c>
      <c r="D1006" s="294"/>
      <c r="E1006" s="294"/>
      <c r="F1006" s="294"/>
      <c r="G1006" s="294"/>
      <c r="H1006" s="294"/>
      <c r="I1006" s="294"/>
      <c r="J1006" s="294"/>
      <c r="K1006" s="294"/>
      <c r="L1006" s="294"/>
      <c r="M1006" s="294"/>
      <c r="N1006" s="294"/>
      <c r="O1006" s="294"/>
      <c r="P1006" s="294"/>
      <c r="Q1006" s="294"/>
      <c r="R1006" s="294"/>
      <c r="S1006" s="294"/>
      <c r="T1006" s="294"/>
      <c r="U1006" s="294"/>
      <c r="V1006" s="294"/>
      <c r="W1006" s="294"/>
      <c r="X1006" s="294"/>
      <c r="Y1006" s="294"/>
      <c r="Z1006" s="294"/>
      <c r="AA1006" s="294"/>
      <c r="AB1006" s="294"/>
      <c r="AC1006" s="294"/>
      <c r="AD1006" s="294"/>
      <c r="AF1006" s="74"/>
    </row>
    <row r="1007" spans="1:37" s="73" customFormat="1" ht="24" customHeight="1">
      <c r="A1007" s="124"/>
      <c r="B1007" s="66"/>
      <c r="C1007" s="294" t="s">
        <v>497</v>
      </c>
      <c r="D1007" s="294"/>
      <c r="E1007" s="294"/>
      <c r="F1007" s="294"/>
      <c r="G1007" s="294"/>
      <c r="H1007" s="294"/>
      <c r="I1007" s="294"/>
      <c r="J1007" s="294"/>
      <c r="K1007" s="294"/>
      <c r="L1007" s="294"/>
      <c r="M1007" s="294"/>
      <c r="N1007" s="294"/>
      <c r="O1007" s="294"/>
      <c r="P1007" s="294"/>
      <c r="Q1007" s="294"/>
      <c r="R1007" s="294"/>
      <c r="S1007" s="294"/>
      <c r="T1007" s="294"/>
      <c r="U1007" s="294"/>
      <c r="V1007" s="294"/>
      <c r="W1007" s="294"/>
      <c r="X1007" s="294"/>
      <c r="Y1007" s="294"/>
      <c r="Z1007" s="294"/>
      <c r="AA1007" s="294"/>
      <c r="AB1007" s="294"/>
      <c r="AC1007" s="294"/>
      <c r="AD1007" s="294"/>
      <c r="AF1007" s="74"/>
    </row>
    <row r="1008" spans="1:37" ht="15" customHeight="1">
      <c r="A1008" s="123"/>
      <c r="B1008" s="66"/>
      <c r="C1008" s="66"/>
      <c r="D1008" s="66"/>
      <c r="E1008" s="66"/>
      <c r="F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c r="AB1008" s="66"/>
      <c r="AC1008" s="66"/>
      <c r="AD1008" s="66"/>
    </row>
    <row r="1009" spans="1:52" ht="24" customHeight="1">
      <c r="A1009" s="123"/>
      <c r="B1009" s="66"/>
      <c r="C1009" s="252" t="s">
        <v>495</v>
      </c>
      <c r="D1009" s="252"/>
      <c r="E1009" s="252"/>
      <c r="F1009" s="252"/>
      <c r="G1009" s="252"/>
      <c r="H1009" s="252"/>
      <c r="I1009" s="252"/>
      <c r="J1009" s="252"/>
      <c r="K1009" s="252"/>
      <c r="L1009" s="252"/>
      <c r="M1009" s="252" t="s">
        <v>496</v>
      </c>
      <c r="N1009" s="252"/>
      <c r="O1009" s="252"/>
      <c r="P1009" s="252"/>
      <c r="Q1009" s="252"/>
      <c r="R1009" s="252"/>
      <c r="S1009" s="252"/>
      <c r="T1009" s="252"/>
      <c r="U1009" s="252"/>
      <c r="V1009" s="252"/>
      <c r="W1009" s="252"/>
      <c r="X1009" s="252"/>
      <c r="Y1009" s="252"/>
      <c r="Z1009" s="252"/>
      <c r="AA1009" s="252"/>
      <c r="AB1009" s="252"/>
      <c r="AC1009" s="252"/>
      <c r="AD1009" s="252"/>
      <c r="AM1009" s="410">
        <v>8.3800000000000008</v>
      </c>
      <c r="AN1009" s="410"/>
      <c r="AO1009" s="410"/>
      <c r="AP1009" s="406">
        <v>8.41</v>
      </c>
      <c r="AQ1009" s="406"/>
      <c r="AR1009" s="406"/>
      <c r="AS1009" s="406" t="s">
        <v>5631</v>
      </c>
      <c r="AT1009" s="406"/>
      <c r="AU1009" s="406"/>
    </row>
    <row r="1010" spans="1:52" ht="15" customHeight="1">
      <c r="A1010" s="123"/>
      <c r="B1010" s="66"/>
      <c r="C1010" s="252"/>
      <c r="D1010" s="252"/>
      <c r="E1010" s="252"/>
      <c r="F1010" s="252"/>
      <c r="G1010" s="252"/>
      <c r="H1010" s="252"/>
      <c r="I1010" s="252"/>
      <c r="J1010" s="252"/>
      <c r="K1010" s="252"/>
      <c r="L1010" s="252"/>
      <c r="M1010" s="350" t="s">
        <v>112</v>
      </c>
      <c r="N1010" s="351"/>
      <c r="O1010" s="351"/>
      <c r="P1010" s="351"/>
      <c r="Q1010" s="351"/>
      <c r="R1010" s="351"/>
      <c r="S1010" s="352" t="s">
        <v>113</v>
      </c>
      <c r="T1010" s="353"/>
      <c r="U1010" s="353"/>
      <c r="V1010" s="353"/>
      <c r="W1010" s="353"/>
      <c r="X1010" s="353"/>
      <c r="Y1010" s="352" t="s">
        <v>114</v>
      </c>
      <c r="Z1010" s="353"/>
      <c r="AA1010" s="353"/>
      <c r="AB1010" s="353"/>
      <c r="AC1010" s="353"/>
      <c r="AD1010" s="353"/>
      <c r="AG1010" t="s">
        <v>5626</v>
      </c>
      <c r="AH1010" t="s">
        <v>5627</v>
      </c>
      <c r="AI1010" t="s">
        <v>5628</v>
      </c>
      <c r="AJ1010" t="s">
        <v>5629</v>
      </c>
      <c r="AP1010" s="125" t="s">
        <v>5634</v>
      </c>
      <c r="AQ1010" s="125" t="s">
        <v>5635</v>
      </c>
      <c r="AR1010" s="125" t="s">
        <v>5636</v>
      </c>
      <c r="AS1010" s="125" t="s">
        <v>5634</v>
      </c>
      <c r="AT1010" s="125" t="s">
        <v>5635</v>
      </c>
      <c r="AU1010" s="125" t="s">
        <v>5636</v>
      </c>
    </row>
    <row r="1011" spans="1:52" ht="24" customHeight="1">
      <c r="A1011" s="123"/>
      <c r="B1011" s="66"/>
      <c r="C1011" s="102" t="s">
        <v>66</v>
      </c>
      <c r="D1011" s="374" t="s">
        <v>220</v>
      </c>
      <c r="E1011" s="374"/>
      <c r="F1011" s="374"/>
      <c r="G1011" s="374"/>
      <c r="H1011" s="374"/>
      <c r="I1011" s="374"/>
      <c r="J1011" s="374"/>
      <c r="K1011" s="374"/>
      <c r="L1011" s="374"/>
      <c r="M1011" s="310"/>
      <c r="N1011" s="310"/>
      <c r="O1011" s="310"/>
      <c r="P1011" s="310"/>
      <c r="Q1011" s="310"/>
      <c r="R1011" s="310"/>
      <c r="S1011" s="310"/>
      <c r="T1011" s="310"/>
      <c r="U1011" s="310"/>
      <c r="V1011" s="310"/>
      <c r="W1011" s="310"/>
      <c r="X1011" s="310"/>
      <c r="Y1011" s="310"/>
      <c r="Z1011" s="310"/>
      <c r="AA1011" s="310"/>
      <c r="AB1011" s="310"/>
      <c r="AC1011" s="310"/>
      <c r="AD1011" s="310"/>
      <c r="AG1011">
        <f>M1011</f>
        <v>0</v>
      </c>
      <c r="AH1011">
        <f>COUNTIF(S1011:AD1011,"NS")</f>
        <v>0</v>
      </c>
      <c r="AI1011" s="103">
        <f t="shared" ref="AI1011:AI1015" si="110">SUM(S1011:AD1011)</f>
        <v>0</v>
      </c>
      <c r="AJ1011" s="104">
        <f>IF(AJ1029=AH1029, 0,  IF(OR(AND(AG1011=0, AH1011&gt;0),AND(AG1011="NS", AI1011&gt;0), AND(AG1011="NS", AH1011=0, AI1011=0)), 1, IF(OR(AND(AG1011&gt;0, AH1011=2), AND(AG1011="NS", AH1011=2), AND(AG1011="NS", AI1011=0, AH1011&gt;0), AG1011=AI1011), 0, 1)))</f>
        <v>0</v>
      </c>
      <c r="AM1011" s="126">
        <f>M928</f>
        <v>0</v>
      </c>
      <c r="AN1011" s="126">
        <f>S928</f>
        <v>0</v>
      </c>
      <c r="AO1011" s="126">
        <f>Y928</f>
        <v>0</v>
      </c>
      <c r="AP1011" s="127">
        <f>M1011</f>
        <v>0</v>
      </c>
      <c r="AQ1011" s="127">
        <f>S1011</f>
        <v>0</v>
      </c>
      <c r="AR1011" s="127">
        <f>Y1011</f>
        <v>0</v>
      </c>
      <c r="AS1011" s="126">
        <f>IF(AJ1029=AH1029,0,
IF(OR(AND(AM1011="NS",AP1011&lt;&gt;"NA",OR(AP1011="NS",AP1011=0)),AND(AM1011="NA",AP1011&lt;&gt;"NS",OR(AP1011="NA",AP1011=0))),0,
IF(OR(AND(AM1011&lt;&gt;"NS",AM1011&lt;&gt;"NA",AP1011&lt;&gt;"NS",AP1011&lt;&gt;"NA",AP1011&gt;AM1011),
AND(AP1011&gt;0,OR(AM1011="NS",AM1011="NA")),
AND(AM1011&lt;&gt;"NS",AM1011&lt;&gt;"NA",AM1011&gt;=0,AP1011="NA"),
AND(AM1011&lt;&gt;"NS",AM1011&lt;&gt;"NA",AM1011=0,AP1011="NS")),1,0)))</f>
        <v>0</v>
      </c>
      <c r="AT1011" s="126">
        <f>IF(AJ1029=AH1029,0,
IF(OR(AND(AN1011="NS",AQ1011&lt;&gt;"NA",OR(AQ1011="NS",AQ1011=0)),AND(AN1011="NA",AQ1011&lt;&gt;"NS",OR(AQ1011="NA",AQ1011=0))),0,
IF(OR(AND(AN1011&lt;&gt;"NS",AN1011&lt;&gt;"NA",AQ1011&lt;&gt;"NS",AQ1011&lt;&gt;"NA",AQ1011&gt;AN1011),
AND(AQ1011&gt;0,OR(AN1011="NS",AN1011="NA")),
AND(AN1011&lt;&gt;"NS",AN1011&lt;&gt;"NA",AN1011&gt;=0,AQ1011="NA"),
AND(AN1011&lt;&gt;"NS",AN1011&lt;&gt;"NA",AN1011=0,AQ1011="NS")),1,0)))</f>
        <v>0</v>
      </c>
      <c r="AU1011" s="126">
        <f>IF(AJ1029=AH1029,0,
IF(OR(AND(AO1011="NS",AR1011&lt;&gt;"NA",OR(AR1011="NS",AR1011=0)),AND(AO1011="NA",AR1011&lt;&gt;"NS",OR(AR1011="NA",AR1011=0))),0,
IF(OR(AND(AO1011&lt;&gt;"NS",AO1011&lt;&gt;"NA",AR1011&lt;&gt;"NS",AR1011&lt;&gt;"NA",AR1011&gt;AO1011),
AND(AR1011&gt;0,OR(AO1011="NS",AO1011="NA")),
AND(AO1011&lt;&gt;"NS",AO1011&lt;&gt;"NA",AO1011&gt;=0,AR1011="NA"),
AND(AO1011&lt;&gt;"NS",AO1011&lt;&gt;"NA",AO1011=0,AR1011="NS")),1,0)))</f>
        <v>0</v>
      </c>
    </row>
    <row r="1012" spans="1:52" ht="15" customHeight="1">
      <c r="A1012" s="123"/>
      <c r="B1012" s="66"/>
      <c r="C1012" s="129" t="s">
        <v>67</v>
      </c>
      <c r="D1012" s="311" t="s">
        <v>221</v>
      </c>
      <c r="E1012" s="311"/>
      <c r="F1012" s="311"/>
      <c r="G1012" s="311"/>
      <c r="H1012" s="311"/>
      <c r="I1012" s="311"/>
      <c r="J1012" s="311"/>
      <c r="K1012" s="311"/>
      <c r="L1012" s="311"/>
      <c r="M1012" s="310"/>
      <c r="N1012" s="310"/>
      <c r="O1012" s="310"/>
      <c r="P1012" s="310"/>
      <c r="Q1012" s="310"/>
      <c r="R1012" s="310"/>
      <c r="S1012" s="310"/>
      <c r="T1012" s="310"/>
      <c r="U1012" s="310"/>
      <c r="V1012" s="310"/>
      <c r="W1012" s="310"/>
      <c r="X1012" s="310"/>
      <c r="Y1012" s="310"/>
      <c r="Z1012" s="310"/>
      <c r="AA1012" s="310"/>
      <c r="AB1012" s="310"/>
      <c r="AC1012" s="310"/>
      <c r="AD1012" s="310"/>
      <c r="AG1012">
        <f t="shared" ref="AG1012:AG1017" si="111">M1012</f>
        <v>0</v>
      </c>
      <c r="AH1012">
        <f t="shared" ref="AH1012:AH1017" si="112">COUNTIF(S1012:AD1012,"NS")</f>
        <v>0</v>
      </c>
      <c r="AI1012" s="103">
        <f t="shared" si="110"/>
        <v>0</v>
      </c>
      <c r="AJ1012" s="104">
        <f>IF(AJ1029=AH1029, 0,  IF(OR(AND(AG1012=0, AH1012&gt;0),AND(AG1012="NS", AI1012&gt;0), AND(AG1012="NS", AH1012=0, AI1012=0)), 1, IF(OR(AND(AG1012&gt;0, AH1012=2), AND(AG1012="NS", AH1012=2), AND(AG1012="NS", AI1012=0, AH1012&gt;0), AG1012=AI1012), 0, 1)))</f>
        <v>0</v>
      </c>
      <c r="AP1012" s="127">
        <f t="shared" ref="AP1012:AP1016" si="113">M1012</f>
        <v>0</v>
      </c>
      <c r="AQ1012" s="127">
        <f t="shared" ref="AQ1012:AQ1016" si="114">S1012</f>
        <v>0</v>
      </c>
      <c r="AR1012" s="127">
        <f t="shared" ref="AR1012:AR1015" si="115">Y1012</f>
        <v>0</v>
      </c>
      <c r="AS1012" s="126">
        <f>IF(AJ1029=AH1029,0,
IF(OR(AND(AM1011="NS",AP1012&lt;&gt;"NA",OR(AP1012="NS",AP1012=0)),AND(AM1011="NA",AP1012&lt;&gt;"NS",OR(AP1012="NA",AP1012=0))),0,
IF(OR(AND(AM1011&lt;&gt;"NS",AM1011&lt;&gt;"NA",AP1012&lt;&gt;"NS",AP1012&lt;&gt;"NA",AP1012&gt;AM1011),
AND(AP1012&gt;0,OR(AM1011="NS",AM1011="NA")),
AND(AM1011&lt;&gt;"NS",AM1011&lt;&gt;"NA",AM1011&gt;=0,AP1012="NA"),
AND(AM1011&lt;&gt;"NS",AM1011&lt;&gt;"NA",AM1011=0,AP1012="NS")),1,0)))</f>
        <v>0</v>
      </c>
      <c r="AT1012" s="126">
        <f>IF(AJ1029=AH1029,0,
IF(OR(AND(AN1011="NS",AQ1012&lt;&gt;"NA",OR(AQ1012="NS",AQ1012=0)),AND(AN1011="NA",AQ1012&lt;&gt;"NS",OR(AQ1012="NA",AQ1012=0))),0,
IF(OR(AND(AN1011&lt;&gt;"NS",AN1011&lt;&gt;"NA",AQ1012&lt;&gt;"NS",AQ1012&lt;&gt;"NA",AQ1012&gt;AN1011),
AND(AQ1012&gt;0,OR(AN1011="NS",AN1011="NA")),
AND(AN1011&lt;&gt;"NS",AN1011&lt;&gt;"NA",AN1011&gt;=0,AQ1012="NA"),
AND(AN1011&lt;&gt;"NS",AN1011&lt;&gt;"NA",AN1011=0,AQ1012="NS")),1,0)))</f>
        <v>0</v>
      </c>
      <c r="AU1012" s="126">
        <f>IF(AJ1029=AH1029,0,
IF(OR(AND(AO1011="NS",AR1012&lt;&gt;"NA",OR(AR1012="NS",AR1012=0)),AND(AO1011="NA",AR1012&lt;&gt;"NS",OR(AR1012="NA",AR1012=0))),0,
IF(OR(AND(AO1011&lt;&gt;"NS",AO1011&lt;&gt;"NA",AR1012&lt;&gt;"NS",AR1012&lt;&gt;"NA",AR1012&gt;AO1011),
AND(AR1012&gt;0,OR(AO1011="NS",AO1011="NA")),
AND(AO1011&lt;&gt;"NS",AO1011&lt;&gt;"NA",AO1011&gt;=0,AR1012="NA"),
AND(AO1011&lt;&gt;"NS",AO1011&lt;&gt;"NA",AO1011=0,AR1012="NS")),1,0)))</f>
        <v>0</v>
      </c>
    </row>
    <row r="1013" spans="1:52" ht="24" customHeight="1">
      <c r="A1013" s="123"/>
      <c r="B1013" s="66"/>
      <c r="C1013" s="129" t="s">
        <v>68</v>
      </c>
      <c r="D1013" s="311" t="s">
        <v>222</v>
      </c>
      <c r="E1013" s="311"/>
      <c r="F1013" s="311"/>
      <c r="G1013" s="311"/>
      <c r="H1013" s="311"/>
      <c r="I1013" s="311"/>
      <c r="J1013" s="311"/>
      <c r="K1013" s="311"/>
      <c r="L1013" s="311"/>
      <c r="M1013" s="310"/>
      <c r="N1013" s="310"/>
      <c r="O1013" s="310"/>
      <c r="P1013" s="310"/>
      <c r="Q1013" s="310"/>
      <c r="R1013" s="310"/>
      <c r="S1013" s="310"/>
      <c r="T1013" s="310"/>
      <c r="U1013" s="310"/>
      <c r="V1013" s="310"/>
      <c r="W1013" s="310"/>
      <c r="X1013" s="310"/>
      <c r="Y1013" s="310"/>
      <c r="Z1013" s="310"/>
      <c r="AA1013" s="310"/>
      <c r="AB1013" s="310"/>
      <c r="AC1013" s="310"/>
      <c r="AD1013" s="310"/>
      <c r="AG1013">
        <f t="shared" si="111"/>
        <v>0</v>
      </c>
      <c r="AH1013">
        <f t="shared" si="112"/>
        <v>0</v>
      </c>
      <c r="AI1013" s="103">
        <f t="shared" si="110"/>
        <v>0</v>
      </c>
      <c r="AJ1013" s="104">
        <f>IF(AJ1029=AH1029, 0,  IF(OR(AND(AG1013=0, AH1013&gt;0),AND(AG1013="NS", AI1013&gt;0), AND(AG1013="NS", AH1013=0, AI1013=0)), 1, IF(OR(AND(AG1013&gt;0, AH1013=2), AND(AG1013="NS", AH1013=2), AND(AG1013="NS", AI1013=0, AH1013&gt;0), AG1013=AI1013), 0, 1)))</f>
        <v>0</v>
      </c>
      <c r="AP1013" s="127">
        <f t="shared" si="113"/>
        <v>0</v>
      </c>
      <c r="AQ1013" s="127">
        <f t="shared" si="114"/>
        <v>0</v>
      </c>
      <c r="AR1013" s="127">
        <f t="shared" si="115"/>
        <v>0</v>
      </c>
      <c r="AS1013" s="126">
        <f>IF(AJ1029=AH1029,0,
IF(OR(AND(AM1011="NS",AP1013&lt;&gt;"NA",OR(AP1013="NS",AP1013=0)),AND(AM1011="NA",AP1013&lt;&gt;"NS",OR(AP1013="NA",AP1013=0))),0,
IF(OR(AND(AM1011&lt;&gt;"NS",AM1011&lt;&gt;"NA",AP1013&lt;&gt;"NS",AP1013&lt;&gt;"NA",AP1013&gt;AM1011),
AND(AP1013&gt;0,OR(AM1011="NS",AM1011="NA")),
AND(AM1011&lt;&gt;"NS",AM1011&lt;&gt;"NA",AM1011&gt;=0,AP1013="NA"),
AND(AM1011&lt;&gt;"NS",AM1011&lt;&gt;"NA",AM1011=0,AP1013="NS")),1,0)))</f>
        <v>0</v>
      </c>
      <c r="AT1013" s="126">
        <f>IF(AJ1029=AH1029,0,
IF(OR(AND(AN1011="NS",AQ1013&lt;&gt;"NA",OR(AQ1013="NS",AQ1013=0)),AND(AN1011="NA",AQ1013&lt;&gt;"NS",OR(AQ1013="NA",AQ1013=0))),0,
IF(OR(AND(AN1011&lt;&gt;"NS",AN1011&lt;&gt;"NA",AQ1013&lt;&gt;"NS",AQ1013&lt;&gt;"NA",AQ1013&gt;AN1011),
AND(AQ1013&gt;0,OR(AN1011="NS",AN1011="NA")),
AND(AN1011&lt;&gt;"NS",AN1011&lt;&gt;"NA",AN1011&gt;=0,AQ1013="NA"),
AND(AN1011&lt;&gt;"NS",AN1011&lt;&gt;"NA",AN1011=0,AQ1013="NS")),1,0)))</f>
        <v>0</v>
      </c>
      <c r="AU1013" s="126">
        <f>IF(AJ1029=AH1029,0,
IF(OR(AND(AO1011="NS",AR1013&lt;&gt;"NA",OR(AR1013="NS",AR1013=0)),AND(AO1011="NA",AR1013&lt;&gt;"NS",OR(AR1013="NA",AR1013=0))),0,
IF(OR(AND(AO1011&lt;&gt;"NS",AO1011&lt;&gt;"NA",AR1013&lt;&gt;"NS",AR1013&lt;&gt;"NA",AR1013&gt;AO1011),
AND(AR1013&gt;0,OR(AO1011="NS",AO1011="NA")),
AND(AO1011&lt;&gt;"NS",AO1011&lt;&gt;"NA",AO1011&gt;=0,AR1013="NA"),
AND(AO1011&lt;&gt;"NS",AO1011&lt;&gt;"NA",AO1011=0,AR1013="NS")),1,0)))</f>
        <v>0</v>
      </c>
      <c r="AX1013" s="125" t="s">
        <v>5634</v>
      </c>
      <c r="AY1013" s="125" t="s">
        <v>5635</v>
      </c>
      <c r="AZ1013" s="125" t="s">
        <v>5636</v>
      </c>
    </row>
    <row r="1014" spans="1:52" ht="15" customHeight="1">
      <c r="A1014" s="123"/>
      <c r="B1014" s="66"/>
      <c r="C1014" s="129" t="s">
        <v>69</v>
      </c>
      <c r="D1014" s="311" t="s">
        <v>223</v>
      </c>
      <c r="E1014" s="311"/>
      <c r="F1014" s="311"/>
      <c r="G1014" s="311"/>
      <c r="H1014" s="311"/>
      <c r="I1014" s="311"/>
      <c r="J1014" s="311"/>
      <c r="K1014" s="311"/>
      <c r="L1014" s="311"/>
      <c r="M1014" s="310"/>
      <c r="N1014" s="310"/>
      <c r="O1014" s="310"/>
      <c r="P1014" s="310"/>
      <c r="Q1014" s="310"/>
      <c r="R1014" s="310"/>
      <c r="S1014" s="310"/>
      <c r="T1014" s="310"/>
      <c r="U1014" s="310"/>
      <c r="V1014" s="310"/>
      <c r="W1014" s="310"/>
      <c r="X1014" s="310"/>
      <c r="Y1014" s="310"/>
      <c r="Z1014" s="310"/>
      <c r="AA1014" s="310"/>
      <c r="AB1014" s="310"/>
      <c r="AC1014" s="310"/>
      <c r="AD1014" s="310"/>
      <c r="AG1014">
        <f t="shared" si="111"/>
        <v>0</v>
      </c>
      <c r="AH1014">
        <f t="shared" si="112"/>
        <v>0</v>
      </c>
      <c r="AI1014" s="103">
        <f t="shared" si="110"/>
        <v>0</v>
      </c>
      <c r="AJ1014" s="104">
        <f>IF(AJ1029=AH1029, 0,  IF(OR(AND(AG1014=0, AH1014&gt;0),AND(AG1014="NS", AI1014&gt;0), AND(AG1014="NS", AH1014=0, AI1014=0)), 1, IF(OR(AND(AG1014&gt;0, AH1014=2), AND(AG1014="NS", AH1014=2), AND(AG1014="NS", AI1014=0, AH1014&gt;0), AG1014=AI1014), 0, 1)))</f>
        <v>0</v>
      </c>
      <c r="AP1014" s="127">
        <f t="shared" si="113"/>
        <v>0</v>
      </c>
      <c r="AQ1014" s="127">
        <f t="shared" si="114"/>
        <v>0</v>
      </c>
      <c r="AR1014" s="127">
        <f t="shared" si="115"/>
        <v>0</v>
      </c>
      <c r="AS1014" s="126">
        <f>IF(AJ1029=AH1029,0,
IF(OR(AND(AM1011="NS",AP1014&lt;&gt;"NA",OR(AP1014="NS",AP1014=0)),AND(AM1011="NA",AP1014&lt;&gt;"NS",OR(AP1014="NA",AP1014=0))),0,
IF(OR(AND(AM1011&lt;&gt;"NS",AM1011&lt;&gt;"NA",AP1014&lt;&gt;"NS",AP1014&lt;&gt;"NA",AP1014&gt;AM1011),
AND(AP1014&gt;0,OR(AM1011="NS",AM1011="NA")),
AND(AM1011&lt;&gt;"NS",AM1011&lt;&gt;"NA",AM1011&gt;=0,AP1014="NA"),
AND(AM1011&lt;&gt;"NS",AM1011&lt;&gt;"NA",AM1011=0,AP1014="NS")),1,0)))</f>
        <v>0</v>
      </c>
      <c r="AT1014" s="126">
        <f>IF(AJ1029=AH1029,0,
IF(OR(AND(AN1011="NS",AQ1014&lt;&gt;"NA",OR(AQ1014="NS",AQ1014=0)),AND(AN1011="NA",AQ1014&lt;&gt;"NS",OR(AQ1014="NA",AQ1014=0))),0,
IF(OR(AND(AN1011&lt;&gt;"NS",AN1011&lt;&gt;"NA",AQ1014&lt;&gt;"NS",AQ1014&lt;&gt;"NA",AQ1014&gt;AN1011),
AND(AQ1014&gt;0,OR(AN1011="NS",AN1011="NA")),
AND(AN1011&lt;&gt;"NS",AN1011&lt;&gt;"NA",AN1011&gt;=0,AQ1014="NA"),
AND(AN1011&lt;&gt;"NS",AN1011&lt;&gt;"NA",AN1011=0,AQ1014="NS")),1,0)))</f>
        <v>0</v>
      </c>
      <c r="AU1014" s="126">
        <f>IF(AJ1029=AH1029,0,
IF(OR(AND(AO1011="NS",AR1014&lt;&gt;"NA",OR(AR1014="NS",AR1014=0)),AND(AO1011="NA",AR1014&lt;&gt;"NS",OR(AR1014="NA",AR1014=0))),0,
IF(OR(AND(AO1011&lt;&gt;"NS",AO1011&lt;&gt;"NA",AR1014&lt;&gt;"NS",AR1014&lt;&gt;"NA",AR1014&gt;AO1011),
AND(AR1014&gt;0,OR(AO1011="NS",AO1011="NA")),
AND(AO1011&lt;&gt;"NS",AO1011&lt;&gt;"NA",AO1011&gt;=0,AR1014="NA"),
AND(AO1011&lt;&gt;"NS",AO1011&lt;&gt;"NA",AO1011=0,AR1014="NS")),1,0)))</f>
        <v>0</v>
      </c>
      <c r="AW1014" s="5">
        <v>8.3800000000000008</v>
      </c>
      <c r="AX1014" s="126">
        <f>AM1011</f>
        <v>0</v>
      </c>
      <c r="AY1014" s="126">
        <f t="shared" ref="AY1014" si="116">AN1011</f>
        <v>0</v>
      </c>
      <c r="AZ1014" s="126">
        <f t="shared" ref="AZ1014" si="117">AO1011</f>
        <v>0</v>
      </c>
    </row>
    <row r="1015" spans="1:52" ht="15" customHeight="1">
      <c r="A1015" s="123"/>
      <c r="B1015" s="66"/>
      <c r="C1015" s="129" t="s">
        <v>70</v>
      </c>
      <c r="D1015" s="374" t="s">
        <v>224</v>
      </c>
      <c r="E1015" s="374"/>
      <c r="F1015" s="374"/>
      <c r="G1015" s="374"/>
      <c r="H1015" s="374"/>
      <c r="I1015" s="374"/>
      <c r="J1015" s="374"/>
      <c r="K1015" s="374"/>
      <c r="L1015" s="374"/>
      <c r="M1015" s="310"/>
      <c r="N1015" s="310"/>
      <c r="O1015" s="310"/>
      <c r="P1015" s="310"/>
      <c r="Q1015" s="310"/>
      <c r="R1015" s="310"/>
      <c r="S1015" s="310"/>
      <c r="T1015" s="310"/>
      <c r="U1015" s="310"/>
      <c r="V1015" s="310"/>
      <c r="W1015" s="310"/>
      <c r="X1015" s="310"/>
      <c r="Y1015" s="310"/>
      <c r="Z1015" s="310"/>
      <c r="AA1015" s="310"/>
      <c r="AB1015" s="310"/>
      <c r="AC1015" s="310"/>
      <c r="AD1015" s="310"/>
      <c r="AG1015">
        <f t="shared" si="111"/>
        <v>0</v>
      </c>
      <c r="AH1015">
        <f t="shared" si="112"/>
        <v>0</v>
      </c>
      <c r="AI1015" s="103">
        <f t="shared" si="110"/>
        <v>0</v>
      </c>
      <c r="AJ1015" s="104">
        <f>IF(AJ1029=AH1029, 0,  IF(OR(AND(AG1015=0, AH1015&gt;0),AND(AG1015="NS", AI1015&gt;0), AND(AG1015="NS", AH1015=0, AI1015=0)), 1, IF(OR(AND(AG1015&gt;0, AH1015=2), AND(AG1015="NS", AH1015=2), AND(AG1015="NS", AI1015=0, AH1015&gt;0), AG1015=AI1015), 0, 1)))</f>
        <v>0</v>
      </c>
      <c r="AP1015" s="127">
        <f t="shared" si="113"/>
        <v>0</v>
      </c>
      <c r="AQ1015" s="127">
        <f t="shared" si="114"/>
        <v>0</v>
      </c>
      <c r="AR1015" s="127">
        <f t="shared" si="115"/>
        <v>0</v>
      </c>
      <c r="AS1015" s="126">
        <f>IF(AJ1029=AH1029,0,
IF(OR(AND(AM1011="NS",AP1015&lt;&gt;"NA",OR(AP1015="NS",AP1015=0)),AND(AM1011="NA",AP1015&lt;&gt;"NS",OR(AP1015="NA",AP1015=0))),0,
IF(OR(AND(AM1011&lt;&gt;"NS",AM1011&lt;&gt;"NA",AP1015&lt;&gt;"NS",AP1015&lt;&gt;"NA",AP1015&gt;AM1011),
AND(AP1015&gt;0,OR(AM1011="NS",AM1011="NA")),
AND(AM1011&lt;&gt;"NS",AM1011&lt;&gt;"NA",AM1011&gt;=0,AP1015="NA"),
AND(AM1011&lt;&gt;"NS",AM1011&lt;&gt;"NA",AM1011=0,AP1015="NS")),1,0)))</f>
        <v>0</v>
      </c>
      <c r="AT1015" s="126">
        <f>IF(AJ1029=AH1029,0,
IF(OR(AND(AN1011="NS",AQ1015&lt;&gt;"NA",OR(AQ1015="NS",AQ1015=0)),AND(AN1011="NA",AQ1015&lt;&gt;"NS",OR(AQ1015="NA",AQ1015=0))),0,
IF(OR(AND(AN1011&lt;&gt;"NS",AN1011&lt;&gt;"NA",AQ1015&lt;&gt;"NS",AQ1015&lt;&gt;"NA",AQ1015&gt;AN1011),
AND(AQ1015&gt;0,OR(AN1011="NS",AN1011="NA")),
AND(AN1011&lt;&gt;"NS",AN1011&lt;&gt;"NA",AN1011&gt;=0,AQ1015="NA"),
AND(AN1011&lt;&gt;"NS",AN1011&lt;&gt;"NA",AN1011=0,AQ1015="NS")),1,0)))</f>
        <v>0</v>
      </c>
      <c r="AU1015" s="126">
        <f>IF(AJ1029=AH1029,0,
IF(OR(AND(AO1011="NS",AR1015&lt;&gt;"NA",OR(AR1015="NS",AR1015=0)),AND(AO1011="NA",AR1015&lt;&gt;"NS",OR(AR1015="NA",AR1015=0))),0,
IF(OR(AND(AO1011&lt;&gt;"NS",AO1011&lt;&gt;"NA",AR1015&lt;&gt;"NS",AR1015&lt;&gt;"NA",AR1015&gt;AO1011),
AND(AR1015&gt;0,OR(AO1011="NS",AO1011="NA")),
AND(AO1011&lt;&gt;"NS",AO1011&lt;&gt;"NA",AO1011&gt;=0,AR1015="NA"),
AND(AO1011&lt;&gt;"NS",AO1011&lt;&gt;"NA",AO1011=0,AR1015="NS")),1,0)))</f>
        <v>0</v>
      </c>
      <c r="AW1015" s="145" t="s">
        <v>5645</v>
      </c>
      <c r="AX1015" s="127">
        <f>M1018</f>
        <v>0</v>
      </c>
      <c r="AY1015" s="127">
        <f>S1018</f>
        <v>0</v>
      </c>
      <c r="AZ1015" s="127">
        <f>Y1018</f>
        <v>0</v>
      </c>
    </row>
    <row r="1016" spans="1:52" ht="24" customHeight="1">
      <c r="A1016" s="123"/>
      <c r="B1016" s="66"/>
      <c r="C1016" s="129" t="s">
        <v>71</v>
      </c>
      <c r="D1016" s="374" t="s">
        <v>431</v>
      </c>
      <c r="E1016" s="374"/>
      <c r="F1016" s="374"/>
      <c r="G1016" s="374"/>
      <c r="H1016" s="374"/>
      <c r="I1016" s="374"/>
      <c r="J1016" s="374"/>
      <c r="K1016" s="374"/>
      <c r="L1016" s="374"/>
      <c r="M1016" s="310"/>
      <c r="N1016" s="310"/>
      <c r="O1016" s="310"/>
      <c r="P1016" s="310"/>
      <c r="Q1016" s="310"/>
      <c r="R1016" s="310"/>
      <c r="S1016" s="310"/>
      <c r="T1016" s="310"/>
      <c r="U1016" s="310"/>
      <c r="V1016" s="310"/>
      <c r="W1016" s="310"/>
      <c r="X1016" s="310"/>
      <c r="Y1016" s="310"/>
      <c r="Z1016" s="310"/>
      <c r="AA1016" s="310"/>
      <c r="AB1016" s="310"/>
      <c r="AC1016" s="310"/>
      <c r="AD1016" s="310"/>
      <c r="AG1016">
        <f t="shared" si="111"/>
        <v>0</v>
      </c>
      <c r="AH1016">
        <f t="shared" si="112"/>
        <v>0</v>
      </c>
      <c r="AI1016" s="103">
        <f>SUM(S1016:AD1016)</f>
        <v>0</v>
      </c>
      <c r="AJ1016" s="104">
        <f>IF(AJ1029=AH1029, 0,  IF(OR(AND(AG1016=0, AH1016&gt;0),AND(AG1016="NS", AI1016&gt;0), AND(AG1016="NS", AH1016=0, AI1016=0)), 1, IF(OR(AND(AG1016&gt;0, AH1016=2), AND(AG1016="NS", AH1016=2), AND(AG1016="NS", AI1016=0, AH1016&gt;0), AG1016=AI1016), 0, 1)))</f>
        <v>0</v>
      </c>
      <c r="AP1016" s="127">
        <f t="shared" si="113"/>
        <v>0</v>
      </c>
      <c r="AQ1016" s="127">
        <f t="shared" si="114"/>
        <v>0</v>
      </c>
      <c r="AR1016" s="127">
        <f>Y1016</f>
        <v>0</v>
      </c>
      <c r="AS1016" s="126">
        <f>IF(AJ1029=AH1029,0,
IF(OR(AND(AM1011="NS",AP1016&lt;&gt;"NA",OR(AP1016="NS",AP1016=0)),AND(AM1011="NA",AP1016&lt;&gt;"NS",OR(AP1016="NA",AP1016=0))),0,
IF(OR(AND(AM1011&lt;&gt;"NS",AM1011&lt;&gt;"NA",AP1016&lt;&gt;"NS",AP1016&lt;&gt;"NA",AP1016&gt;AM1011),
AND(AP1016&gt;0,OR(AM1011="NS",AM1011="NA")),
AND(AM1011&lt;&gt;"NS",AM1011&lt;&gt;"NA",AM1011&gt;=0,AP1016="NA"),
AND(AM1011&lt;&gt;"NS",AM1011&lt;&gt;"NA",AM1011=0,AP1016="NS")),1,0)))</f>
        <v>0</v>
      </c>
      <c r="AT1016" s="126">
        <f>IF(AJ1029=AH1029,0,
IF(OR(AND(AN1011="NS",AQ1016&lt;&gt;"NA",OR(AQ1016="NS",AQ1016=0)),AND(AN1011="NA",AQ1016&lt;&gt;"NS",OR(AQ1016="NA",AQ1016=0))),0,
IF(OR(AND(AN1011&lt;&gt;"NS",AN1011&lt;&gt;"NA",AQ1016&lt;&gt;"NS",AQ1016&lt;&gt;"NA",AQ1016&gt;AN1011),
AND(AQ1016&gt;0,OR(AN1011="NS",AN1011="NA")),
AND(AN1011&lt;&gt;"NS",AN1011&lt;&gt;"NA",AN1011&gt;=0,AQ1016="NA"),
AND(AN1011&lt;&gt;"NS",AN1011&lt;&gt;"NA",AN1011=0,AQ1016="NS")),1,0)))</f>
        <v>0</v>
      </c>
      <c r="AU1016" s="126">
        <f>IF(AJ1029=AH1029,0,
IF(OR(AND(AO1011="NS",AR1016&lt;&gt;"NA",OR(AR1016="NS",AR1016=0)),AND(AO1011="NA",AR1016&lt;&gt;"NS",OR(AR1016="NA",AR1016=0))),0,
IF(OR(AND(AO1011&lt;&gt;"NS",AO1011&lt;&gt;"NA",AR1016&lt;&gt;"NS",AR1016&lt;&gt;"NA",AR1016&gt;AO1011),
AND(AR1016&gt;0,OR(AO1011="NS",AO1011="NA")),
AND(AO1011&lt;&gt;"NS",AO1011&lt;&gt;"NA",AO1011&gt;=0,AR1016="NA"),
AND(AO1011&lt;&gt;"NS",AO1011&lt;&gt;"NA",AO1011=0,AR1016="NS")),1,0)))</f>
        <v>0</v>
      </c>
      <c r="AW1016" s="5" t="s">
        <v>5640</v>
      </c>
      <c r="AX1016" s="126">
        <f>IF(AJ1029=AH1029,0,
IF(OR(AND(AX1015="NS",AX1014="NS"),AND(AX1015="NA",AX1014="NA"),AND(AX1014&lt;&gt;"NS",AX1014&lt;&gt;"NA",AX1015&lt;&gt;"NS",AX1015&lt;&gt;"NA",AX1014&lt;=AX1015),AND(AX1014&lt;&gt;"NS",AX1014&lt;&gt;"NA",AX1014&gt;0,AX1015="NS")),0,
1))</f>
        <v>0</v>
      </c>
      <c r="AY1016" s="126">
        <f>IF(AJ1029=AH1029,0,
IF(OR(AND(AY1015="NS",AY1014="NS"),AND(AY1015="NA",AY1014="NA"),AND(AY1014&lt;&gt;"NS",AY1014&lt;&gt;"NA",AY1015&lt;&gt;"NS",AY1015&lt;&gt;"NA",AY1014&lt;=AY1015),AND(AY1014&lt;&gt;"NS",AY1014&lt;&gt;"NA",AY1014&gt;0,AY1015="NS")),0,
1))</f>
        <v>0</v>
      </c>
      <c r="AZ1016" s="126">
        <f>IF(AJ1029=AH1029,0,
IF(OR(AND(AZ1015="NS",AZ1014="NS"),AND(AZ1015="NA",AZ1014="NA"),AND(AZ1014&lt;&gt;"NS",AZ1014&lt;&gt;"NA",AZ1015&lt;&gt;"NS",AZ1015&lt;&gt;"NA",AZ1014&lt;=AZ1015),AND(AZ1014&lt;&gt;"NS",AZ1014&lt;&gt;"NA",AZ1014&gt;0,AZ1015="NS")),0,
1))</f>
        <v>0</v>
      </c>
    </row>
    <row r="1017" spans="1:52" ht="24" customHeight="1">
      <c r="A1017" s="123"/>
      <c r="B1017" s="66"/>
      <c r="C1017" s="129" t="s">
        <v>72</v>
      </c>
      <c r="D1017" s="311" t="s">
        <v>296</v>
      </c>
      <c r="E1017" s="311"/>
      <c r="F1017" s="311"/>
      <c r="G1017" s="311"/>
      <c r="H1017" s="311"/>
      <c r="I1017" s="311"/>
      <c r="J1017" s="311"/>
      <c r="K1017" s="311"/>
      <c r="L1017" s="311"/>
      <c r="M1017" s="310"/>
      <c r="N1017" s="310"/>
      <c r="O1017" s="310"/>
      <c r="P1017" s="310"/>
      <c r="Q1017" s="310"/>
      <c r="R1017" s="310"/>
      <c r="S1017" s="310"/>
      <c r="T1017" s="310"/>
      <c r="U1017" s="310"/>
      <c r="V1017" s="310"/>
      <c r="W1017" s="310"/>
      <c r="X1017" s="310"/>
      <c r="Y1017" s="310"/>
      <c r="Z1017" s="310"/>
      <c r="AA1017" s="310"/>
      <c r="AB1017" s="310"/>
      <c r="AC1017" s="310"/>
      <c r="AD1017" s="310"/>
      <c r="AG1017">
        <f t="shared" si="111"/>
        <v>0</v>
      </c>
      <c r="AH1017">
        <f t="shared" si="112"/>
        <v>0</v>
      </c>
      <c r="AI1017" s="103">
        <f>IF(COUNTIF(S1017:AD1017,"NA")=2,"NA",SUM(S1017:AD1017))</f>
        <v>0</v>
      </c>
      <c r="AJ1017" s="104">
        <f>IF(AJ1029=AH1029, 0,  IF(OR(AND(AG1017=0, AH1017&gt;0),AND(AG1017="NS", AI1017&gt;0), AND(AG1017="NS", AH1017=0, AI1017=0)), 1, IF(OR(AND(AG1017&gt;0, AH1017=2), AND(AG1017="NS", AH1017=2), AND(AG1017="NS", AI1017=0, AH1017&gt;0), AG1017=AI1017), 0, 1)))</f>
        <v>0</v>
      </c>
      <c r="AP1017" s="127">
        <f>IF(M1017="NA",0,M1017)</f>
        <v>0</v>
      </c>
      <c r="AQ1017" s="127">
        <f>IF(S1017="NA",0,S1017)</f>
        <v>0</v>
      </c>
      <c r="AR1017" s="127">
        <f>IF(Y1017="NA",0,Y1017)</f>
        <v>0</v>
      </c>
      <c r="AS1017" s="126">
        <f>IF(AJ1029=AH1029,0,
IF(OR(AND(AM1011="NS",AP1017&lt;&gt;"NA",OR(AP1017="NS",AP1017=0)),AND(AM1011="NA",AP1017&lt;&gt;"NS",OR(AP1017="NA",AP1017=0))),0,
IF(OR(AND(AM1011&lt;&gt;"NS",AM1011&lt;&gt;"NA",AP1017&lt;&gt;"NS",AP1017&lt;&gt;"NA",AP1017&gt;AM1011),
AND(AP1017&gt;0,OR(AM1011="NS",AM1011="NA")),
AND(AM1011&lt;&gt;"NS",AM1011&lt;&gt;"NA",AM1011&gt;=0,AP1017="NA"),
AND(AM1011&lt;&gt;"NS",AM1011&lt;&gt;"NA",AM1011=0,AP1017="NS")),1,0)))</f>
        <v>0</v>
      </c>
      <c r="AT1017" s="126">
        <f>IF(AJ1029=AH1029,0,
IF(OR(AND(AN1011="NS",AQ1017&lt;&gt;"NA",OR(AQ1017="NS",AQ1017=0)),AND(AN1011="NA",AQ1017&lt;&gt;"NS",OR(AQ1017="NA",AQ1017=0))),0,
IF(OR(AND(AN1011&lt;&gt;"NS",AN1011&lt;&gt;"NA",AQ1017&lt;&gt;"NS",AQ1017&lt;&gt;"NA",AQ1017&gt;AN1011),
AND(AQ1017&gt;0,OR(AN1011="NS",AN1011="NA")),
AND(AN1011&lt;&gt;"NS",AN1011&lt;&gt;"NA",AN1011&gt;=0,AQ1017="NA"),
AND(AN1011&lt;&gt;"NS",AN1011&lt;&gt;"NA",AN1011=0,AQ1017="NS")),1,0)))</f>
        <v>0</v>
      </c>
      <c r="AU1017" s="126">
        <f>IF(AJ1029=AH1029,0,
IF(OR(AND(AO1011="NS",AR1017&lt;&gt;"NA",OR(AR1017="NS",AR1017=0)),AND(AO1011="NA",AR1017&lt;&gt;"NS",OR(AR1017="NA",AR1017=0))),0,
IF(OR(AND(AO1011&lt;&gt;"NS",AO1011&lt;&gt;"NA",AR1017&lt;&gt;"NS",AR1017&lt;&gt;"NA",AR1017&gt;AO1011),
AND(AR1017&gt;0,OR(AO1011="NS",AO1011="NA")),
AND(AO1011&lt;&gt;"NS",AO1011&lt;&gt;"NA",AO1011&gt;=0,AR1017="NA"),
AND(AO1011&lt;&gt;"NS",AO1011&lt;&gt;"NA",AO1011=0,AR1017="NS")),1,0)))</f>
        <v>0</v>
      </c>
      <c r="AX1017" s="60">
        <f>SUM(AX1016:AZ1016)</f>
        <v>0</v>
      </c>
    </row>
    <row r="1018" spans="1:52" ht="15" customHeight="1">
      <c r="A1018" s="123"/>
      <c r="B1018" s="66"/>
      <c r="C1018" s="26"/>
      <c r="D1018" s="26"/>
      <c r="E1018" s="26"/>
      <c r="F1018" s="26"/>
      <c r="G1018" s="26"/>
      <c r="H1018" s="26"/>
      <c r="I1018" s="26"/>
      <c r="J1018" s="26"/>
      <c r="K1018" s="26"/>
      <c r="L1018" s="106" t="s">
        <v>116</v>
      </c>
      <c r="M1018" s="252">
        <f>IF(AND(SUM(M1011:R1017)=0,COUNTIF(M1011:R1017,"NS")&gt;0),"NS",
IF(AND(SUM(M1011:R1017)=0,COUNTIF(M1011:R1017,0)&gt;0),0,
IF(AND(SUM(M1011:R1017)=0,COUNTIF(M1011:R1017,"NA")&gt;0),"NA",
SUM(M1011:R1017))))</f>
        <v>0</v>
      </c>
      <c r="N1018" s="252"/>
      <c r="O1018" s="252"/>
      <c r="P1018" s="252"/>
      <c r="Q1018" s="252"/>
      <c r="R1018" s="252"/>
      <c r="S1018" s="252">
        <f>IF(AND(SUM(S1011:X1017)=0,COUNTIF(S1011:X1017,"NS")&gt;0),"NS",
IF(AND(SUM(S1011:X1017)=0,COUNTIF(S1011:X1017,0)&gt;0),0,
IF(AND(SUM(S1011:X1017)=0,COUNTIF(S1011:X1017,"NA")&gt;0),"NA",
SUM(S1011:X1017))))</f>
        <v>0</v>
      </c>
      <c r="T1018" s="252"/>
      <c r="U1018" s="252"/>
      <c r="V1018" s="252"/>
      <c r="W1018" s="252"/>
      <c r="X1018" s="252"/>
      <c r="Y1018" s="252">
        <f>IF(AND(SUM(Y1011:AD1017)=0,COUNTIF(Y1011:AD1017,"NS")&gt;0),"NS",
IF(AND(SUM(Y1011:AD1017)=0,COUNTIF(Y1011:AD1017,0)&gt;0),0,
IF(AND(SUM(Y1011:AD1017)=0,COUNTIF(Y1011:AD1017,"NA")&gt;0),"NA",
SUM(Y1011:AD1017))))</f>
        <v>0</v>
      </c>
      <c r="Z1018" s="252"/>
      <c r="AA1018" s="252"/>
      <c r="AB1018" s="252"/>
      <c r="AC1018" s="252"/>
      <c r="AD1018" s="252"/>
      <c r="AJ1018" s="60">
        <f>SUM(AJ1011:AJ1017)</f>
        <v>0</v>
      </c>
      <c r="AS1018" s="60">
        <f>SUM(AS1011:AU1017)</f>
        <v>0</v>
      </c>
    </row>
    <row r="1019" spans="1:52" ht="15" customHeight="1">
      <c r="A1019" s="123"/>
      <c r="B1019" s="66"/>
      <c r="C1019" s="89"/>
      <c r="D1019" s="89"/>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row>
    <row r="1020" spans="1:52" ht="45" customHeight="1">
      <c r="A1020" s="123"/>
      <c r="B1020" s="66"/>
      <c r="C1020" s="323" t="s">
        <v>297</v>
      </c>
      <c r="D1020" s="323"/>
      <c r="E1020" s="323"/>
      <c r="F1020" s="323"/>
      <c r="G1020" s="324"/>
      <c r="H1020" s="315"/>
      <c r="I1020" s="246"/>
      <c r="J1020" s="246"/>
      <c r="K1020" s="246"/>
      <c r="L1020" s="246"/>
      <c r="M1020" s="246"/>
      <c r="N1020" s="246"/>
      <c r="O1020" s="246"/>
      <c r="P1020" s="246"/>
      <c r="Q1020" s="246"/>
      <c r="R1020" s="246"/>
      <c r="S1020" s="246"/>
      <c r="T1020" s="246"/>
      <c r="U1020" s="246"/>
      <c r="V1020" s="246"/>
      <c r="W1020" s="246"/>
      <c r="X1020" s="246"/>
      <c r="Y1020" s="246"/>
      <c r="Z1020" s="246"/>
      <c r="AA1020" s="246"/>
      <c r="AB1020" s="246"/>
      <c r="AC1020" s="246"/>
      <c r="AD1020" s="316"/>
      <c r="AG1020" s="5">
        <f>IF(OR(M1017=0,M1017="NS",M1017="NA"),0,1)</f>
        <v>0</v>
      </c>
    </row>
    <row r="1021" spans="1:52" ht="15" customHeight="1">
      <c r="A1021" s="123"/>
      <c r="B1021" s="66"/>
      <c r="C1021" s="89"/>
      <c r="D1021" s="89"/>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row>
    <row r="1022" spans="1:52" ht="24" customHeight="1">
      <c r="A1022" s="123"/>
      <c r="B1022" s="66"/>
      <c r="C1022" s="294" t="s">
        <v>117</v>
      </c>
      <c r="D1022" s="294"/>
      <c r="E1022" s="294"/>
      <c r="F1022" s="294"/>
      <c r="G1022" s="294"/>
      <c r="H1022" s="294"/>
      <c r="I1022" s="294"/>
      <c r="J1022" s="294"/>
      <c r="K1022" s="294"/>
      <c r="L1022" s="294"/>
      <c r="M1022" s="294"/>
      <c r="N1022" s="294"/>
      <c r="O1022" s="294"/>
      <c r="P1022" s="294"/>
      <c r="Q1022" s="294"/>
      <c r="R1022" s="294"/>
      <c r="S1022" s="294"/>
      <c r="T1022" s="294"/>
      <c r="U1022" s="294"/>
      <c r="V1022" s="294"/>
      <c r="W1022" s="294"/>
      <c r="X1022" s="294"/>
      <c r="Y1022" s="294"/>
      <c r="Z1022" s="294"/>
      <c r="AA1022" s="294"/>
      <c r="AB1022" s="294"/>
      <c r="AC1022" s="294"/>
      <c r="AD1022" s="294"/>
    </row>
    <row r="1023" spans="1:52" ht="60" customHeight="1">
      <c r="A1023" s="123"/>
      <c r="B1023" s="66"/>
      <c r="C1023" s="312"/>
      <c r="D1023" s="312"/>
      <c r="E1023" s="312"/>
      <c r="F1023" s="312"/>
      <c r="G1023" s="312"/>
      <c r="H1023" s="312"/>
      <c r="I1023" s="312"/>
      <c r="J1023" s="312"/>
      <c r="K1023" s="312"/>
      <c r="L1023" s="312"/>
      <c r="M1023" s="312"/>
      <c r="N1023" s="312"/>
      <c r="O1023" s="312"/>
      <c r="P1023" s="312"/>
      <c r="Q1023" s="312"/>
      <c r="R1023" s="312"/>
      <c r="S1023" s="312"/>
      <c r="T1023" s="312"/>
      <c r="U1023" s="312"/>
      <c r="V1023" s="312"/>
      <c r="W1023" s="312"/>
      <c r="X1023" s="312"/>
      <c r="Y1023" s="312"/>
      <c r="Z1023" s="312"/>
      <c r="AA1023" s="312"/>
      <c r="AB1023" s="312"/>
      <c r="AC1023" s="312"/>
      <c r="AD1023" s="312"/>
    </row>
    <row r="1024" spans="1:52" ht="15" customHeight="1">
      <c r="A1024" s="61"/>
      <c r="B1024" s="309" t="str">
        <f>IF(OR(AH1024=0,AND(AH1024&gt;0,C1023&lt;&gt;"")),"","Si registró NS favor de emitir un comentario que explique su uso en la casilla al final de la pregunta")</f>
        <v/>
      </c>
      <c r="C1024" s="309"/>
      <c r="D1024" s="309"/>
      <c r="E1024" s="309"/>
      <c r="F1024" s="309"/>
      <c r="G1024" s="309"/>
      <c r="H1024" s="309"/>
      <c r="I1024" s="309"/>
      <c r="J1024" s="309"/>
      <c r="K1024" s="309"/>
      <c r="L1024" s="309"/>
      <c r="M1024" s="309"/>
      <c r="N1024" s="309"/>
      <c r="O1024" s="309"/>
      <c r="P1024" s="309"/>
      <c r="Q1024" s="309"/>
      <c r="R1024" s="309"/>
      <c r="S1024" s="309"/>
      <c r="T1024" s="309"/>
      <c r="U1024" s="309"/>
      <c r="V1024" s="309"/>
      <c r="W1024" s="309"/>
      <c r="X1024" s="309"/>
      <c r="Y1024" s="309"/>
      <c r="Z1024" s="309"/>
      <c r="AA1024" s="309"/>
      <c r="AB1024" s="309"/>
      <c r="AC1024" s="309"/>
      <c r="AD1024" s="309"/>
      <c r="AE1024" s="73"/>
      <c r="AF1024" s="77"/>
      <c r="AG1024" t="s">
        <v>5627</v>
      </c>
      <c r="AH1024">
        <f>COUNTIF(M1011:AD1017,"NS")</f>
        <v>0</v>
      </c>
      <c r="AI1024"/>
      <c r="AJ1024"/>
    </row>
    <row r="1025" spans="1:52" ht="15" customHeight="1">
      <c r="A1025" s="61"/>
      <c r="B1025" s="309" t="str">
        <f>IF(AJ1018=0,"","Error: verificar sumas")</f>
        <v/>
      </c>
      <c r="C1025" s="309"/>
      <c r="D1025" s="309"/>
      <c r="E1025" s="309"/>
      <c r="F1025" s="309"/>
      <c r="G1025" s="309"/>
      <c r="H1025" s="309"/>
      <c r="I1025" s="309"/>
      <c r="J1025" s="309"/>
      <c r="K1025" s="309"/>
      <c r="L1025" s="309"/>
      <c r="M1025" s="309"/>
      <c r="N1025" s="309"/>
      <c r="O1025" s="309"/>
      <c r="P1025" s="309"/>
      <c r="Q1025" s="309"/>
      <c r="R1025" s="309"/>
      <c r="S1025" s="309"/>
      <c r="T1025" s="309"/>
      <c r="U1025" s="309"/>
      <c r="V1025" s="309"/>
      <c r="W1025" s="309"/>
      <c r="X1025" s="309"/>
      <c r="Y1025" s="309"/>
      <c r="Z1025" s="309"/>
      <c r="AA1025" s="309"/>
      <c r="AB1025" s="309"/>
      <c r="AC1025" s="309"/>
      <c r="AD1025" s="309"/>
      <c r="AE1025" s="73"/>
      <c r="AF1025" s="77"/>
      <c r="AG1025"/>
      <c r="AH1025"/>
      <c r="AI1025"/>
      <c r="AJ1025"/>
    </row>
    <row r="1026" spans="1:52" ht="15" customHeight="1">
      <c r="A1026" s="61"/>
      <c r="B1026" s="309" t="str">
        <f>IF(AX1017=0,"","Error: verificar la consistencia con el numeral 3 de la pregunta 8.38, de acuerdo con la segunda instrucción")</f>
        <v/>
      </c>
      <c r="C1026" s="309"/>
      <c r="D1026" s="309"/>
      <c r="E1026" s="309"/>
      <c r="F1026" s="309"/>
      <c r="G1026" s="309"/>
      <c r="H1026" s="309"/>
      <c r="I1026" s="309"/>
      <c r="J1026" s="309"/>
      <c r="K1026" s="309"/>
      <c r="L1026" s="309"/>
      <c r="M1026" s="309"/>
      <c r="N1026" s="309"/>
      <c r="O1026" s="309"/>
      <c r="P1026" s="309"/>
      <c r="Q1026" s="309"/>
      <c r="R1026" s="309"/>
      <c r="S1026" s="309"/>
      <c r="T1026" s="309"/>
      <c r="U1026" s="309"/>
      <c r="V1026" s="309"/>
      <c r="W1026" s="309"/>
      <c r="X1026" s="309"/>
      <c r="Y1026" s="309"/>
      <c r="Z1026" s="309"/>
      <c r="AA1026" s="309"/>
      <c r="AB1026" s="309"/>
      <c r="AC1026" s="309"/>
      <c r="AD1026" s="309"/>
      <c r="AE1026" s="73"/>
      <c r="AF1026" s="77"/>
      <c r="AG1026"/>
      <c r="AH1026"/>
      <c r="AI1026"/>
      <c r="AJ1026"/>
    </row>
    <row r="1027" spans="1:52" ht="15" customHeight="1">
      <c r="A1027" s="61"/>
      <c r="B1027" s="309" t="str">
        <f>IF(AS1018=0,"","Error: verificar la consistencia con el numeral 3 de la pregunta 8.38, de acuerdo con la tercera instrucción")</f>
        <v/>
      </c>
      <c r="C1027" s="309"/>
      <c r="D1027" s="309"/>
      <c r="E1027" s="309"/>
      <c r="F1027" s="309"/>
      <c r="G1027" s="309"/>
      <c r="H1027" s="309"/>
      <c r="I1027" s="309"/>
      <c r="J1027" s="309"/>
      <c r="K1027" s="309"/>
      <c r="L1027" s="309"/>
      <c r="M1027" s="309"/>
      <c r="N1027" s="309"/>
      <c r="O1027" s="309"/>
      <c r="P1027" s="309"/>
      <c r="Q1027" s="309"/>
      <c r="R1027" s="309"/>
      <c r="S1027" s="309"/>
      <c r="T1027" s="309"/>
      <c r="U1027" s="309"/>
      <c r="V1027" s="309"/>
      <c r="W1027" s="309"/>
      <c r="X1027" s="309"/>
      <c r="Y1027" s="309"/>
      <c r="Z1027" s="309"/>
      <c r="AA1027" s="309"/>
      <c r="AB1027" s="309"/>
      <c r="AC1027" s="309"/>
      <c r="AD1027" s="309"/>
      <c r="AE1027" s="73"/>
      <c r="AF1027" s="77"/>
      <c r="AG1027"/>
      <c r="AH1027"/>
      <c r="AI1027"/>
      <c r="AJ1027"/>
    </row>
    <row r="1028" spans="1:52" ht="15" customHeight="1">
      <c r="A1028" s="61"/>
      <c r="B1028" s="309" t="str">
        <f>IF(OR(AND(AG1020&gt;0,H1020=""),AND(AG1020=0,H1020&lt;&gt;"")),"Error: especificar el otro tipo de servicio en materia educativa en caso de registrar cantidades mayores a cero en el numeral 7","")</f>
        <v/>
      </c>
      <c r="C1028" s="309"/>
      <c r="D1028" s="309"/>
      <c r="E1028" s="309"/>
      <c r="F1028" s="309"/>
      <c r="G1028" s="309"/>
      <c r="H1028" s="309"/>
      <c r="I1028" s="309"/>
      <c r="J1028" s="309"/>
      <c r="K1028" s="309"/>
      <c r="L1028" s="309"/>
      <c r="M1028" s="309"/>
      <c r="N1028" s="309"/>
      <c r="O1028" s="309"/>
      <c r="P1028" s="309"/>
      <c r="Q1028" s="309"/>
      <c r="R1028" s="309"/>
      <c r="S1028" s="309"/>
      <c r="T1028" s="309"/>
      <c r="U1028" s="309"/>
      <c r="V1028" s="309"/>
      <c r="W1028" s="309"/>
      <c r="X1028" s="309"/>
      <c r="Y1028" s="309"/>
      <c r="Z1028" s="309"/>
      <c r="AA1028" s="309"/>
      <c r="AB1028" s="309"/>
      <c r="AC1028" s="309"/>
      <c r="AD1028" s="309"/>
      <c r="AE1028" s="73"/>
      <c r="AF1028" s="77"/>
      <c r="AG1028"/>
      <c r="AH1028" t="s">
        <v>5621</v>
      </c>
      <c r="AI1028" t="s">
        <v>5622</v>
      </c>
      <c r="AJ1028" t="s">
        <v>5623</v>
      </c>
      <c r="AK1028" s="5" t="s">
        <v>5624</v>
      </c>
    </row>
    <row r="1029" spans="1:52" ht="15" customHeight="1">
      <c r="A1029" s="61"/>
      <c r="B1029" s="277" t="str">
        <f>IF(AK1029=0,"","Error: debe completar toda la información en las celdas requeridas")</f>
        <v/>
      </c>
      <c r="C1029" s="277"/>
      <c r="D1029" s="277"/>
      <c r="E1029" s="277"/>
      <c r="F1029" s="277"/>
      <c r="G1029" s="277"/>
      <c r="H1029" s="277"/>
      <c r="I1029" s="277"/>
      <c r="J1029" s="277"/>
      <c r="K1029" s="277"/>
      <c r="L1029" s="277"/>
      <c r="M1029" s="277"/>
      <c r="N1029" s="277"/>
      <c r="O1029" s="277"/>
      <c r="P1029" s="277"/>
      <c r="Q1029" s="277"/>
      <c r="R1029" s="277"/>
      <c r="S1029" s="277"/>
      <c r="T1029" s="277"/>
      <c r="U1029" s="277"/>
      <c r="V1029" s="277"/>
      <c r="W1029" s="277"/>
      <c r="X1029" s="277"/>
      <c r="Y1029" s="277"/>
      <c r="Z1029" s="277"/>
      <c r="AA1029" s="277"/>
      <c r="AB1029" s="277"/>
      <c r="AC1029" s="277"/>
      <c r="AD1029" s="277"/>
      <c r="AE1029" s="73"/>
      <c r="AF1029" s="77"/>
      <c r="AG1029"/>
      <c r="AH1029">
        <v>126</v>
      </c>
      <c r="AI1029">
        <v>105</v>
      </c>
      <c r="AJ1029">
        <f>COUNTBLANK(M1011:AD1017)</f>
        <v>126</v>
      </c>
      <c r="AK1029" s="5">
        <f>IF(OR(AJ1029=AH1029,AJ1029=AI1029),0,1)</f>
        <v>0</v>
      </c>
    </row>
    <row r="1030" spans="1:52" ht="36" customHeight="1">
      <c r="A1030" s="71" t="s">
        <v>634</v>
      </c>
      <c r="B1030" s="331" t="s">
        <v>635</v>
      </c>
      <c r="C1030" s="331" t="s">
        <v>190</v>
      </c>
      <c r="D1030" s="331"/>
      <c r="E1030" s="331"/>
      <c r="F1030" s="331"/>
      <c r="G1030" s="331"/>
      <c r="H1030" s="331"/>
      <c r="I1030" s="331"/>
      <c r="J1030" s="331"/>
      <c r="K1030" s="331"/>
      <c r="L1030" s="331"/>
      <c r="M1030" s="331"/>
      <c r="N1030" s="331"/>
      <c r="O1030" s="331"/>
      <c r="P1030" s="331"/>
      <c r="Q1030" s="331"/>
      <c r="R1030" s="331"/>
      <c r="S1030" s="331"/>
      <c r="T1030" s="331"/>
      <c r="U1030" s="331"/>
      <c r="V1030" s="331"/>
      <c r="W1030" s="331"/>
      <c r="X1030" s="331"/>
      <c r="Y1030" s="331"/>
      <c r="Z1030" s="331"/>
      <c r="AA1030" s="331"/>
      <c r="AB1030" s="331"/>
      <c r="AC1030" s="331"/>
      <c r="AD1030" s="331"/>
    </row>
    <row r="1031" spans="1:52" ht="36" customHeight="1">
      <c r="A1031" s="123"/>
      <c r="B1031" s="66"/>
      <c r="C1031" s="294" t="s">
        <v>636</v>
      </c>
      <c r="D1031" s="294"/>
      <c r="E1031" s="294"/>
      <c r="F1031" s="294"/>
      <c r="G1031" s="294"/>
      <c r="H1031" s="294"/>
      <c r="I1031" s="294"/>
      <c r="J1031" s="294"/>
      <c r="K1031" s="294"/>
      <c r="L1031" s="294"/>
      <c r="M1031" s="294"/>
      <c r="N1031" s="294"/>
      <c r="O1031" s="294"/>
      <c r="P1031" s="294"/>
      <c r="Q1031" s="294"/>
      <c r="R1031" s="294"/>
      <c r="S1031" s="294"/>
      <c r="T1031" s="294"/>
      <c r="U1031" s="294"/>
      <c r="V1031" s="294"/>
      <c r="W1031" s="294"/>
      <c r="X1031" s="294"/>
      <c r="Y1031" s="294"/>
      <c r="Z1031" s="294"/>
      <c r="AA1031" s="294"/>
      <c r="AB1031" s="294"/>
      <c r="AC1031" s="294"/>
      <c r="AD1031" s="294"/>
      <c r="AG1031" s="5">
        <f>IF(OR(S889&gt;1,M929=0,M929="NS"),1,0)</f>
        <v>1</v>
      </c>
      <c r="AH1031" s="5">
        <v>4</v>
      </c>
    </row>
    <row r="1032" spans="1:52" ht="36" customHeight="1">
      <c r="A1032" s="123"/>
      <c r="B1032" s="66"/>
      <c r="C1032" s="294" t="s">
        <v>637</v>
      </c>
      <c r="D1032" s="294"/>
      <c r="E1032" s="294"/>
      <c r="F1032" s="294"/>
      <c r="G1032" s="294"/>
      <c r="H1032" s="294"/>
      <c r="I1032" s="294"/>
      <c r="J1032" s="294"/>
      <c r="K1032" s="294"/>
      <c r="L1032" s="294"/>
      <c r="M1032" s="294"/>
      <c r="N1032" s="294"/>
      <c r="O1032" s="294"/>
      <c r="P1032" s="294"/>
      <c r="Q1032" s="294"/>
      <c r="R1032" s="294"/>
      <c r="S1032" s="294"/>
      <c r="T1032" s="294"/>
      <c r="U1032" s="294"/>
      <c r="V1032" s="294"/>
      <c r="W1032" s="294"/>
      <c r="X1032" s="294"/>
      <c r="Y1032" s="294"/>
      <c r="Z1032" s="294"/>
      <c r="AA1032" s="294"/>
      <c r="AB1032" s="294"/>
      <c r="AC1032" s="294"/>
      <c r="AD1032" s="294"/>
    </row>
    <row r="1033" spans="1:52" s="73" customFormat="1" ht="48" customHeight="1">
      <c r="A1033" s="124"/>
      <c r="B1033" s="66"/>
      <c r="C1033" s="294" t="s">
        <v>638</v>
      </c>
      <c r="D1033" s="294"/>
      <c r="E1033" s="294"/>
      <c r="F1033" s="294"/>
      <c r="G1033" s="294"/>
      <c r="H1033" s="294"/>
      <c r="I1033" s="294"/>
      <c r="J1033" s="294"/>
      <c r="K1033" s="294"/>
      <c r="L1033" s="294"/>
      <c r="M1033" s="294"/>
      <c r="N1033" s="294"/>
      <c r="O1033" s="294"/>
      <c r="P1033" s="294"/>
      <c r="Q1033" s="294"/>
      <c r="R1033" s="294"/>
      <c r="S1033" s="294"/>
      <c r="T1033" s="294"/>
      <c r="U1033" s="294"/>
      <c r="V1033" s="294"/>
      <c r="W1033" s="294"/>
      <c r="X1033" s="294"/>
      <c r="Y1033" s="294"/>
      <c r="Z1033" s="294"/>
      <c r="AA1033" s="294"/>
      <c r="AB1033" s="294"/>
      <c r="AC1033" s="294"/>
      <c r="AD1033" s="294"/>
      <c r="AF1033" s="74"/>
    </row>
    <row r="1034" spans="1:52" s="73" customFormat="1" ht="24" customHeight="1">
      <c r="A1034" s="123"/>
      <c r="B1034" s="66"/>
      <c r="C1034" s="294" t="s">
        <v>500</v>
      </c>
      <c r="D1034" s="294"/>
      <c r="E1034" s="294"/>
      <c r="F1034" s="294"/>
      <c r="G1034" s="294"/>
      <c r="H1034" s="294"/>
      <c r="I1034" s="294"/>
      <c r="J1034" s="294"/>
      <c r="K1034" s="294"/>
      <c r="L1034" s="294"/>
      <c r="M1034" s="294"/>
      <c r="N1034" s="294"/>
      <c r="O1034" s="294"/>
      <c r="P1034" s="294"/>
      <c r="Q1034" s="294"/>
      <c r="R1034" s="294"/>
      <c r="S1034" s="294"/>
      <c r="T1034" s="294"/>
      <c r="U1034" s="294"/>
      <c r="V1034" s="294"/>
      <c r="W1034" s="294"/>
      <c r="X1034" s="294"/>
      <c r="Y1034" s="294"/>
      <c r="Z1034" s="294"/>
      <c r="AA1034" s="294"/>
      <c r="AB1034" s="294"/>
      <c r="AC1034" s="294"/>
      <c r="AD1034" s="294"/>
      <c r="AF1034" s="74"/>
    </row>
    <row r="1035" spans="1:52" ht="15" customHeight="1">
      <c r="A1035" s="123"/>
      <c r="B1035" s="66"/>
      <c r="C1035" s="66"/>
      <c r="D1035" s="66"/>
      <c r="E1035" s="66"/>
      <c r="F1035" s="66"/>
      <c r="G1035" s="66"/>
      <c r="H1035" s="66"/>
      <c r="I1035" s="66"/>
      <c r="J1035" s="66"/>
      <c r="K1035" s="66"/>
      <c r="L1035" s="66"/>
      <c r="M1035" s="66"/>
      <c r="N1035" s="66"/>
      <c r="O1035" s="66"/>
      <c r="P1035" s="66"/>
      <c r="Q1035" s="66"/>
      <c r="R1035" s="66"/>
      <c r="S1035" s="66"/>
      <c r="T1035" s="66"/>
      <c r="U1035" s="66"/>
      <c r="V1035" s="66"/>
      <c r="W1035" s="66"/>
      <c r="X1035" s="66"/>
      <c r="Y1035" s="66"/>
      <c r="Z1035" s="66"/>
      <c r="AA1035" s="66"/>
      <c r="AB1035" s="66"/>
      <c r="AC1035" s="66"/>
      <c r="AD1035" s="66"/>
    </row>
    <row r="1036" spans="1:52" ht="24" customHeight="1">
      <c r="A1036" s="123"/>
      <c r="B1036" s="66"/>
      <c r="C1036" s="252" t="s">
        <v>498</v>
      </c>
      <c r="D1036" s="252"/>
      <c r="E1036" s="252"/>
      <c r="F1036" s="252"/>
      <c r="G1036" s="252"/>
      <c r="H1036" s="252"/>
      <c r="I1036" s="252"/>
      <c r="J1036" s="252"/>
      <c r="K1036" s="252"/>
      <c r="L1036" s="252"/>
      <c r="M1036" s="252" t="s">
        <v>499</v>
      </c>
      <c r="N1036" s="252"/>
      <c r="O1036" s="252"/>
      <c r="P1036" s="252"/>
      <c r="Q1036" s="252"/>
      <c r="R1036" s="252"/>
      <c r="S1036" s="252"/>
      <c r="T1036" s="252"/>
      <c r="U1036" s="252"/>
      <c r="V1036" s="252"/>
      <c r="W1036" s="252"/>
      <c r="X1036" s="252"/>
      <c r="Y1036" s="252"/>
      <c r="Z1036" s="252"/>
      <c r="AA1036" s="252"/>
      <c r="AB1036" s="252"/>
      <c r="AC1036" s="252"/>
      <c r="AD1036" s="252"/>
      <c r="AP1036" s="406"/>
      <c r="AQ1036" s="406"/>
      <c r="AR1036" s="406"/>
      <c r="AS1036" s="406" t="s">
        <v>5631</v>
      </c>
      <c r="AT1036" s="406"/>
      <c r="AU1036" s="406"/>
    </row>
    <row r="1037" spans="1:52">
      <c r="A1037" s="123"/>
      <c r="B1037" s="66"/>
      <c r="C1037" s="252"/>
      <c r="D1037" s="252"/>
      <c r="E1037" s="252"/>
      <c r="F1037" s="252"/>
      <c r="G1037" s="252"/>
      <c r="H1037" s="252"/>
      <c r="I1037" s="252"/>
      <c r="J1037" s="252"/>
      <c r="K1037" s="252"/>
      <c r="L1037" s="252"/>
      <c r="M1037" s="350" t="s">
        <v>112</v>
      </c>
      <c r="N1037" s="351"/>
      <c r="O1037" s="351"/>
      <c r="P1037" s="351"/>
      <c r="Q1037" s="351"/>
      <c r="R1037" s="351"/>
      <c r="S1037" s="352" t="s">
        <v>113</v>
      </c>
      <c r="T1037" s="353"/>
      <c r="U1037" s="353"/>
      <c r="V1037" s="353"/>
      <c r="W1037" s="353"/>
      <c r="X1037" s="353"/>
      <c r="Y1037" s="352" t="s">
        <v>114</v>
      </c>
      <c r="Z1037" s="353"/>
      <c r="AA1037" s="353"/>
      <c r="AB1037" s="353"/>
      <c r="AC1037" s="353"/>
      <c r="AD1037" s="353"/>
      <c r="AG1037" t="s">
        <v>5626</v>
      </c>
      <c r="AH1037" t="s">
        <v>5627</v>
      </c>
      <c r="AI1037" t="s">
        <v>5628</v>
      </c>
      <c r="AJ1037" t="s">
        <v>5629</v>
      </c>
      <c r="AP1037" s="125" t="s">
        <v>5634</v>
      </c>
      <c r="AQ1037" s="125" t="s">
        <v>5635</v>
      </c>
      <c r="AR1037" s="125" t="s">
        <v>5636</v>
      </c>
      <c r="AS1037" s="125" t="s">
        <v>5634</v>
      </c>
      <c r="AT1037" s="125" t="s">
        <v>5635</v>
      </c>
      <c r="AU1037" s="125" t="s">
        <v>5636</v>
      </c>
    </row>
    <row r="1038" spans="1:52">
      <c r="A1038" s="123"/>
      <c r="B1038" s="66"/>
      <c r="C1038" s="102" t="s">
        <v>66</v>
      </c>
      <c r="D1038" s="374" t="s">
        <v>229</v>
      </c>
      <c r="E1038" s="374"/>
      <c r="F1038" s="374"/>
      <c r="G1038" s="374"/>
      <c r="H1038" s="374"/>
      <c r="I1038" s="374"/>
      <c r="J1038" s="374"/>
      <c r="K1038" s="374"/>
      <c r="L1038" s="374"/>
      <c r="M1038" s="310"/>
      <c r="N1038" s="310"/>
      <c r="O1038" s="310"/>
      <c r="P1038" s="310"/>
      <c r="Q1038" s="310"/>
      <c r="R1038" s="310"/>
      <c r="S1038" s="310"/>
      <c r="T1038" s="310"/>
      <c r="U1038" s="310"/>
      <c r="V1038" s="310"/>
      <c r="W1038" s="310"/>
      <c r="X1038" s="310"/>
      <c r="Y1038" s="310"/>
      <c r="Z1038" s="310"/>
      <c r="AA1038" s="310"/>
      <c r="AB1038" s="310"/>
      <c r="AC1038" s="310"/>
      <c r="AD1038" s="310"/>
      <c r="AG1038">
        <f>M1038</f>
        <v>0</v>
      </c>
      <c r="AH1038">
        <f>COUNTIF(S1038:AD1038,"NS")</f>
        <v>0</v>
      </c>
      <c r="AI1038" s="103">
        <f>SUM(S1038:AD1038)</f>
        <v>0</v>
      </c>
      <c r="AJ1038" s="104">
        <f>IF(AJ1057=AH1057, 0,  IF(OR(AND(AG1038=0, AH1038&gt;0),AND(AG1038="NS", AI1038&gt;0), AND(AG1038="NS", AH1038=0, AI1038=0)), 1, IF(OR(AND(AG1038&gt;0, AH1038=2), AND(AG1038="NS", AH1038=2), AND(AG1038="NS", AI1038=0, AH1038&gt;0), AG1038=AI1038), 0, 1)))</f>
        <v>0</v>
      </c>
      <c r="AM1038" s="126">
        <f>M929</f>
        <v>0</v>
      </c>
      <c r="AN1038" s="126">
        <f>S929</f>
        <v>0</v>
      </c>
      <c r="AO1038" s="126">
        <f>Y929</f>
        <v>0</v>
      </c>
      <c r="AP1038" s="127">
        <f>M1038</f>
        <v>0</v>
      </c>
      <c r="AQ1038" s="127">
        <f>S1038</f>
        <v>0</v>
      </c>
      <c r="AR1038" s="127">
        <f>Y1038</f>
        <v>0</v>
      </c>
      <c r="AS1038" s="126">
        <f>IF(AJ1057=AH1057,0,
IF(OR(AND(AM1038="NS",AP1038&lt;&gt;"NA",OR(AP1038="NS",AP1038=0)),AND(AM1038="NA",AP1038&lt;&gt;"NS",OR(AP1038="NA",AP1038=0))),0,
IF(OR(AND(AM1038&lt;&gt;"NS",AM1038&lt;&gt;"NA",AP1038&lt;&gt;"NS",AP1038&lt;&gt;"NA",AP1038&gt;AM1038),
AND(AP1038&gt;0,OR(AM1038="NS",AM1038="NA")),
AND(AM1038&lt;&gt;"NS",AM1038&lt;&gt;"NA",AM1038&gt;=0,AP1038="NA"),
AND(AM1038&lt;&gt;"NS",AM1038&lt;&gt;"NA",AM1038=0,AP1038="NS")),1,0)))</f>
        <v>0</v>
      </c>
      <c r="AT1038" s="126">
        <f>IF(AJ1057=AH1057,0,
IF(OR(AND(AN1038="NS",AQ1038&lt;&gt;"NA",OR(AQ1038="NS",AQ1038=0)),AND(AN1038="NA",AQ1038&lt;&gt;"NS",OR(AQ1038="NA",AQ1038=0))),0,
IF(OR(AND(AN1038&lt;&gt;"NS",AN1038&lt;&gt;"NA",AQ1038&lt;&gt;"NS",AQ1038&lt;&gt;"NA",AQ1038&gt;AN1038),
AND(AQ1038&gt;0,OR(AN1038="NS",AN1038="NA")),
AND(AN1038&lt;&gt;"NS",AN1038&lt;&gt;"NA",AN1038&gt;=0,AQ1038="NA"),
AND(AN1038&lt;&gt;"NS",AN1038&lt;&gt;"NA",AN1038=0,AQ1038="NS")),1,0)))</f>
        <v>0</v>
      </c>
      <c r="AU1038" s="126">
        <f>IF(AJ1057=AH1057,0,
IF(OR(AND(AO1038="NS",AR1038&lt;&gt;"NA",OR(AR1038="NS",AR1038=0)),AND(AO1038="NA",AR1038&lt;&gt;"NS",OR(AR1038="NA",AR1038=0))),0,
IF(OR(AND(AO1038&lt;&gt;"NS",AO1038&lt;&gt;"NA",AR1038&lt;&gt;"NS",AR1038&lt;&gt;"NA",AR1038&gt;AO1038),
AND(AR1038&gt;0,OR(AO1038="NS",AO1038="NA")),
AND(AO1038&lt;&gt;"NS",AO1038&lt;&gt;"NA",AO1038&gt;=0,AR1038="NA"),
AND(AO1038&lt;&gt;"NS",AO1038&lt;&gt;"NA",AO1038=0,AR1038="NS")),1,0)))</f>
        <v>0</v>
      </c>
    </row>
    <row r="1039" spans="1:52">
      <c r="A1039" s="123"/>
      <c r="B1039" s="66"/>
      <c r="C1039" s="129" t="s">
        <v>67</v>
      </c>
      <c r="D1039" s="311" t="s">
        <v>230</v>
      </c>
      <c r="E1039" s="311"/>
      <c r="F1039" s="311"/>
      <c r="G1039" s="311"/>
      <c r="H1039" s="311"/>
      <c r="I1039" s="311"/>
      <c r="J1039" s="311"/>
      <c r="K1039" s="311"/>
      <c r="L1039" s="311"/>
      <c r="M1039" s="310"/>
      <c r="N1039" s="310"/>
      <c r="O1039" s="310"/>
      <c r="P1039" s="310"/>
      <c r="Q1039" s="310"/>
      <c r="R1039" s="310"/>
      <c r="S1039" s="310"/>
      <c r="T1039" s="310"/>
      <c r="U1039" s="310"/>
      <c r="V1039" s="310"/>
      <c r="W1039" s="310"/>
      <c r="X1039" s="310"/>
      <c r="Y1039" s="310"/>
      <c r="Z1039" s="310"/>
      <c r="AA1039" s="310"/>
      <c r="AB1039" s="310"/>
      <c r="AC1039" s="310"/>
      <c r="AD1039" s="310"/>
      <c r="AG1039">
        <f t="shared" ref="AG1039:AG1045" si="118">M1039</f>
        <v>0</v>
      </c>
      <c r="AH1039">
        <f t="shared" ref="AH1039:AH1045" si="119">COUNTIF(S1039:AD1039,"NS")</f>
        <v>0</v>
      </c>
      <c r="AI1039" s="103">
        <f t="shared" ref="AI1039:AI1043" si="120">SUM(S1039:AD1039)</f>
        <v>0</v>
      </c>
      <c r="AJ1039" s="104">
        <f>IF(AJ1057=AH1057, 0,  IF(OR(AND(AG1039=0, AH1039&gt;0),AND(AG1039="NS", AI1039&gt;0), AND(AG1039="NS", AH1039=0, AI1039=0)), 1, IF(OR(AND(AG1039&gt;0, AH1039=2), AND(AG1039="NS", AH1039=2), AND(AG1039="NS", AI1039=0, AH1039&gt;0), AG1039=AI1039), 0, 1)))</f>
        <v>0</v>
      </c>
      <c r="AP1039" s="127">
        <f t="shared" ref="AP1039:AP1043" si="121">M1039</f>
        <v>0</v>
      </c>
      <c r="AQ1039" s="127">
        <f t="shared" ref="AQ1039:AQ1044" si="122">S1039</f>
        <v>0</v>
      </c>
      <c r="AR1039" s="127">
        <f t="shared" ref="AR1039:AR1042" si="123">Y1039</f>
        <v>0</v>
      </c>
      <c r="AS1039" s="126">
        <f>IF(AJ1057=AH1057,0,
IF(OR(AND(AM1038="NS",AP1039&lt;&gt;"NA",OR(AP1039="NS",AP1039=0)),AND(AM1038="NA",AP1039&lt;&gt;"NS",OR(AP1039="NA",AP1039=0))),0,
IF(OR(AND(AM1038&lt;&gt;"NS",AM1038&lt;&gt;"NA",AP1039&lt;&gt;"NS",AP1039&lt;&gt;"NA",AP1039&gt;AM1038),
AND(AP1039&gt;0,OR(AM1038="NS",AM1038="NA")),
AND(AM1038&lt;&gt;"NS",AM1038&lt;&gt;"NA",AM1038&gt;=0,AP1039="NA"),
AND(AM1038&lt;&gt;"NS",AM1038&lt;&gt;"NA",AM1038=0,AP1039="NS")),1,0)))</f>
        <v>0</v>
      </c>
      <c r="AT1039" s="126">
        <f>IF(AJ1057=AH1057,0,
IF(OR(AND(AN1038="NS",AQ1039&lt;&gt;"NA",OR(AQ1039="NS",AQ1039=0)),AND(AN1038="NA",AQ1039&lt;&gt;"NS",OR(AQ1039="NA",AQ1039=0))),0,
IF(OR(AND(AN1038&lt;&gt;"NS",AN1038&lt;&gt;"NA",AQ1039&lt;&gt;"NS",AQ1039&lt;&gt;"NA",AQ1039&gt;AN1038),
AND(AQ1039&gt;0,OR(AN1038="NS",AN1038="NA")),
AND(AN1038&lt;&gt;"NS",AN1038&lt;&gt;"NA",AN1038&gt;=0,AQ1039="NA"),
AND(AN1038&lt;&gt;"NS",AN1038&lt;&gt;"NA",AN1038=0,AQ1039="NS")),1,0)))</f>
        <v>0</v>
      </c>
      <c r="AU1039" s="126">
        <f>IF(AJ1057=AH1057,0,
IF(OR(AND(AO1038="NS",AR1039&lt;&gt;"NA",OR(AR1039="NS",AR1039=0)),AND(AO1038="NA",AR1039&lt;&gt;"NS",OR(AR1039="NA",AR1039=0))),0,
IF(OR(AND(AO1038&lt;&gt;"NS",AO1038&lt;&gt;"NA",AR1039&lt;&gt;"NS",AR1039&lt;&gt;"NA",AR1039&gt;AO1038),
AND(AR1039&gt;0,OR(AO1038="NS",AO1038="NA")),
AND(AO1038&lt;&gt;"NS",AO1038&lt;&gt;"NA",AO1038&gt;=0,AR1039="NA"),
AND(AO1038&lt;&gt;"NS",AO1038&lt;&gt;"NA",AO1038=0,AR1039="NS")),1,0)))</f>
        <v>0</v>
      </c>
    </row>
    <row r="1040" spans="1:52">
      <c r="A1040" s="123"/>
      <c r="B1040" s="66"/>
      <c r="C1040" s="129" t="s">
        <v>68</v>
      </c>
      <c r="D1040" s="311" t="s">
        <v>231</v>
      </c>
      <c r="E1040" s="311"/>
      <c r="F1040" s="311"/>
      <c r="G1040" s="311"/>
      <c r="H1040" s="311"/>
      <c r="I1040" s="311"/>
      <c r="J1040" s="311"/>
      <c r="K1040" s="311"/>
      <c r="L1040" s="311"/>
      <c r="M1040" s="310"/>
      <c r="N1040" s="310"/>
      <c r="O1040" s="310"/>
      <c r="P1040" s="310"/>
      <c r="Q1040" s="310"/>
      <c r="R1040" s="310"/>
      <c r="S1040" s="310"/>
      <c r="T1040" s="310"/>
      <c r="U1040" s="310"/>
      <c r="V1040" s="310"/>
      <c r="W1040" s="310"/>
      <c r="X1040" s="310"/>
      <c r="Y1040" s="310"/>
      <c r="Z1040" s="310"/>
      <c r="AA1040" s="310"/>
      <c r="AB1040" s="310"/>
      <c r="AC1040" s="310"/>
      <c r="AD1040" s="310"/>
      <c r="AG1040">
        <f t="shared" si="118"/>
        <v>0</v>
      </c>
      <c r="AH1040">
        <f t="shared" si="119"/>
        <v>0</v>
      </c>
      <c r="AI1040" s="103">
        <f t="shared" si="120"/>
        <v>0</v>
      </c>
      <c r="AJ1040" s="104">
        <f>IF(AJ1057=AH1057, 0,  IF(OR(AND(AG1040=0, AH1040&gt;0),AND(AG1040="NS", AI1040&gt;0), AND(AG1040="NS", AH1040=0, AI1040=0)), 1, IF(OR(AND(AG1040&gt;0, AH1040=2), AND(AG1040="NS", AH1040=2), AND(AG1040="NS", AI1040=0, AH1040&gt;0), AG1040=AI1040), 0, 1)))</f>
        <v>0</v>
      </c>
      <c r="AP1040" s="127">
        <f t="shared" si="121"/>
        <v>0</v>
      </c>
      <c r="AQ1040" s="127">
        <f t="shared" si="122"/>
        <v>0</v>
      </c>
      <c r="AR1040" s="127">
        <f t="shared" si="123"/>
        <v>0</v>
      </c>
      <c r="AS1040" s="126">
        <f>IF(AJ1057=AH1057,0,
IF(OR(AND(AM1038="NS",AP1040&lt;&gt;"NA",OR(AP1040="NS",AP1040=0)),AND(AM1038="NA",AP1040&lt;&gt;"NS",OR(AP1040="NA",AP1040=0))),0,
IF(OR(AND(AM1038&lt;&gt;"NS",AM1038&lt;&gt;"NA",AP1040&lt;&gt;"NS",AP1040&lt;&gt;"NA",AP1040&gt;AM1038),
AND(AP1040&gt;0,OR(AM1038="NS",AM1038="NA")),
AND(AM1038&lt;&gt;"NS",AM1038&lt;&gt;"NA",AM1038&gt;=0,AP1040="NA"),
AND(AM1038&lt;&gt;"NS",AM1038&lt;&gt;"NA",AM1038=0,AP1040="NS")),1,0)))</f>
        <v>0</v>
      </c>
      <c r="AT1040" s="126">
        <f>IF(AJ1057=AH1057,0,
IF(OR(AND(AN1038="NS",AQ1040&lt;&gt;"NA",OR(AQ1040="NS",AQ1040=0)),AND(AN1038="NA",AQ1040&lt;&gt;"NS",OR(AQ1040="NA",AQ1040=0))),0,
IF(OR(AND(AN1038&lt;&gt;"NS",AN1038&lt;&gt;"NA",AQ1040&lt;&gt;"NS",AQ1040&lt;&gt;"NA",AQ1040&gt;AN1038),
AND(AQ1040&gt;0,OR(AN1038="NS",AN1038="NA")),
AND(AN1038&lt;&gt;"NS",AN1038&lt;&gt;"NA",AN1038&gt;=0,AQ1040="NA"),
AND(AN1038&lt;&gt;"NS",AN1038&lt;&gt;"NA",AN1038=0,AQ1040="NS")),1,0)))</f>
        <v>0</v>
      </c>
      <c r="AU1040" s="126">
        <f>IF(AJ1057=AH1057,0,
IF(OR(AND(AO1038="NS",AR1040&lt;&gt;"NA",OR(AR1040="NS",AR1040=0)),AND(AO1038="NA",AR1040&lt;&gt;"NS",OR(AR1040="NA",AR1040=0))),0,
IF(OR(AND(AO1038&lt;&gt;"NS",AO1038&lt;&gt;"NA",AR1040&lt;&gt;"NS",AR1040&lt;&gt;"NA",AR1040&gt;AO1038),
AND(AR1040&gt;0,OR(AO1038="NS",AO1038="NA")),
AND(AO1038&lt;&gt;"NS",AO1038&lt;&gt;"NA",AO1038&gt;=0,AR1040="NA"),
AND(AO1038&lt;&gt;"NS",AO1038&lt;&gt;"NA",AO1038=0,AR1040="NS")),1,0)))</f>
        <v>0</v>
      </c>
      <c r="AX1040" s="125"/>
      <c r="AY1040" s="125"/>
      <c r="AZ1040" s="125"/>
    </row>
    <row r="1041" spans="1:52">
      <c r="A1041" s="123"/>
      <c r="B1041" s="66"/>
      <c r="C1041" s="129" t="s">
        <v>69</v>
      </c>
      <c r="D1041" s="311" t="s">
        <v>232</v>
      </c>
      <c r="E1041" s="311"/>
      <c r="F1041" s="311"/>
      <c r="G1041" s="311"/>
      <c r="H1041" s="311"/>
      <c r="I1041" s="311"/>
      <c r="J1041" s="311"/>
      <c r="K1041" s="311"/>
      <c r="L1041" s="311"/>
      <c r="M1041" s="310"/>
      <c r="N1041" s="310"/>
      <c r="O1041" s="310"/>
      <c r="P1041" s="310"/>
      <c r="Q1041" s="310"/>
      <c r="R1041" s="310"/>
      <c r="S1041" s="310"/>
      <c r="T1041" s="310"/>
      <c r="U1041" s="310"/>
      <c r="V1041" s="310"/>
      <c r="W1041" s="310"/>
      <c r="X1041" s="310"/>
      <c r="Y1041" s="310"/>
      <c r="Z1041" s="310"/>
      <c r="AA1041" s="310"/>
      <c r="AB1041" s="310"/>
      <c r="AC1041" s="310"/>
      <c r="AD1041" s="310"/>
      <c r="AG1041">
        <f t="shared" si="118"/>
        <v>0</v>
      </c>
      <c r="AH1041">
        <f t="shared" si="119"/>
        <v>0</v>
      </c>
      <c r="AI1041" s="103">
        <f t="shared" si="120"/>
        <v>0</v>
      </c>
      <c r="AJ1041" s="104">
        <f>IF(AJ1057=AH1057, 0,  IF(OR(AND(AG1041=0, AH1041&gt;0),AND(AG1041="NS", AI1041&gt;0), AND(AG1041="NS", AH1041=0, AI1041=0)), 1, IF(OR(AND(AG1041&gt;0, AH1041=2), AND(AG1041="NS", AH1041=2), AND(AG1041="NS", AI1041=0, AH1041&gt;0), AG1041=AI1041), 0, 1)))</f>
        <v>0</v>
      </c>
      <c r="AP1041" s="127">
        <f t="shared" si="121"/>
        <v>0</v>
      </c>
      <c r="AQ1041" s="127">
        <f t="shared" si="122"/>
        <v>0</v>
      </c>
      <c r="AR1041" s="127">
        <f t="shared" si="123"/>
        <v>0</v>
      </c>
      <c r="AS1041" s="126">
        <f>IF(AJ1057=AH1057,0,
IF(OR(AND(AM1038="NS",AP1041&lt;&gt;"NA",OR(AP1041="NS",AP1041=0)),AND(AM1038="NA",AP1041&lt;&gt;"NS",OR(AP1041="NA",AP1041=0))),0,
IF(OR(AND(AM1038&lt;&gt;"NS",AM1038&lt;&gt;"NA",AP1041&lt;&gt;"NS",AP1041&lt;&gt;"NA",AP1041&gt;AM1038),
AND(AP1041&gt;0,OR(AM1038="NS",AM1038="NA")),
AND(AM1038&lt;&gt;"NS",AM1038&lt;&gt;"NA",AM1038&gt;=0,AP1041="NA"),
AND(AM1038&lt;&gt;"NS",AM1038&lt;&gt;"NA",AM1038=0,AP1041="NS")),1,0)))</f>
        <v>0</v>
      </c>
      <c r="AT1041" s="126">
        <f>IF(AJ1057=AH1057,0,
IF(OR(AND(AN1038="NS",AQ1041&lt;&gt;"NA",OR(AQ1041="NS",AQ1041=0)),AND(AN1038="NA",AQ1041&lt;&gt;"NS",OR(AQ1041="NA",AQ1041=0))),0,
IF(OR(AND(AN1038&lt;&gt;"NS",AN1038&lt;&gt;"NA",AQ1041&lt;&gt;"NS",AQ1041&lt;&gt;"NA",AQ1041&gt;AN1038),
AND(AQ1041&gt;0,OR(AN1038="NS",AN1038="NA")),
AND(AN1038&lt;&gt;"NS",AN1038&lt;&gt;"NA",AN1038&gt;=0,AQ1041="NA"),
AND(AN1038&lt;&gt;"NS",AN1038&lt;&gt;"NA",AN1038=0,AQ1041="NS")),1,0)))</f>
        <v>0</v>
      </c>
      <c r="AU1041" s="126">
        <f>IF(AJ1057=AH1057,0,
IF(OR(AND(AO1038="NS",AR1041&lt;&gt;"NA",OR(AR1041="NS",AR1041=0)),AND(AO1038="NA",AR1041&lt;&gt;"NS",OR(AR1041="NA",AR1041=0))),0,
IF(OR(AND(AO1038&lt;&gt;"NS",AO1038&lt;&gt;"NA",AR1041&lt;&gt;"NS",AR1041&lt;&gt;"NA",AR1041&gt;AO1038),
AND(AR1041&gt;0,OR(AO1038="NS",AO1038="NA")),
AND(AO1038&lt;&gt;"NS",AO1038&lt;&gt;"NA",AO1038&gt;=0,AR1041="NA"),
AND(AO1038&lt;&gt;"NS",AO1038&lt;&gt;"NA",AO1038=0,AR1041="NS")),1,0)))</f>
        <v>0</v>
      </c>
      <c r="AX1041" s="125" t="s">
        <v>5634</v>
      </c>
      <c r="AY1041" s="125" t="s">
        <v>5635</v>
      </c>
      <c r="AZ1041" s="125" t="s">
        <v>5636</v>
      </c>
    </row>
    <row r="1042" spans="1:52" ht="24" customHeight="1">
      <c r="A1042" s="123"/>
      <c r="B1042" s="66"/>
      <c r="C1042" s="129" t="s">
        <v>70</v>
      </c>
      <c r="D1042" s="311" t="s">
        <v>433</v>
      </c>
      <c r="E1042" s="311"/>
      <c r="F1042" s="311"/>
      <c r="G1042" s="311"/>
      <c r="H1042" s="311"/>
      <c r="I1042" s="311"/>
      <c r="J1042" s="311"/>
      <c r="K1042" s="311"/>
      <c r="L1042" s="311"/>
      <c r="M1042" s="310"/>
      <c r="N1042" s="310"/>
      <c r="O1042" s="310"/>
      <c r="P1042" s="310"/>
      <c r="Q1042" s="310"/>
      <c r="R1042" s="310"/>
      <c r="S1042" s="310"/>
      <c r="T1042" s="310"/>
      <c r="U1042" s="310"/>
      <c r="V1042" s="310"/>
      <c r="W1042" s="310"/>
      <c r="X1042" s="310"/>
      <c r="Y1042" s="310"/>
      <c r="Z1042" s="310"/>
      <c r="AA1042" s="310"/>
      <c r="AB1042" s="310"/>
      <c r="AC1042" s="310"/>
      <c r="AD1042" s="310"/>
      <c r="AG1042">
        <f t="shared" si="118"/>
        <v>0</v>
      </c>
      <c r="AH1042">
        <f t="shared" si="119"/>
        <v>0</v>
      </c>
      <c r="AI1042" s="103">
        <f t="shared" si="120"/>
        <v>0</v>
      </c>
      <c r="AJ1042" s="104">
        <f>IF(AJ1057=AH1057, 0,  IF(OR(AND(AG1042=0, AH1042&gt;0),AND(AG1042="NS", AI1042&gt;0), AND(AG1042="NS", AH1042=0, AI1042=0)), 1, IF(OR(AND(AG1042&gt;0, AH1042=2), AND(AG1042="NS", AH1042=2), AND(AG1042="NS", AI1042=0, AH1042&gt;0), AG1042=AI1042), 0, 1)))</f>
        <v>0</v>
      </c>
      <c r="AP1042" s="127">
        <f t="shared" si="121"/>
        <v>0</v>
      </c>
      <c r="AQ1042" s="127">
        <f t="shared" si="122"/>
        <v>0</v>
      </c>
      <c r="AR1042" s="127">
        <f t="shared" si="123"/>
        <v>0</v>
      </c>
      <c r="AS1042" s="126">
        <f>IF(AJ1057=AH1057,0,
IF(OR(AND(AM1038="NS",AP1042&lt;&gt;"NA",OR(AP1042="NS",AP1042=0)),AND(AM1038="NA",AP1042&lt;&gt;"NS",OR(AP1042="NA",AP1042=0))),0,
IF(OR(AND(AM1038&lt;&gt;"NS",AM1038&lt;&gt;"NA",AP1042&lt;&gt;"NS",AP1042&lt;&gt;"NA",AP1042&gt;AM1038),
AND(AP1042&gt;0,OR(AM1038="NS",AM1038="NA")),
AND(AM1038&lt;&gt;"NS",AM1038&lt;&gt;"NA",AM1038&gt;=0,AP1042="NA"),
AND(AM1038&lt;&gt;"NS",AM1038&lt;&gt;"NA",AM1038=0,AP1042="NS")),1,0)))</f>
        <v>0</v>
      </c>
      <c r="AT1042" s="126">
        <f>IF(AJ1057=AH1057,0,
IF(OR(AND(AN1038="NS",AQ1042&lt;&gt;"NA",OR(AQ1042="NS",AQ1042=0)),AND(AN1038="NA",AQ1042&lt;&gt;"NS",OR(AQ1042="NA",AQ1042=0))),0,
IF(OR(AND(AN1038&lt;&gt;"NS",AN1038&lt;&gt;"NA",AQ1042&lt;&gt;"NS",AQ1042&lt;&gt;"NA",AQ1042&gt;AN1038),
AND(AQ1042&gt;0,OR(AN1038="NS",AN1038="NA")),
AND(AN1038&lt;&gt;"NS",AN1038&lt;&gt;"NA",AN1038&gt;=0,AQ1042="NA"),
AND(AN1038&lt;&gt;"NS",AN1038&lt;&gt;"NA",AN1038=0,AQ1042="NS")),1,0)))</f>
        <v>0</v>
      </c>
      <c r="AU1042" s="126">
        <f>IF(AJ1057=AH1057,0,
IF(OR(AND(AO1038="NS",AR1042&lt;&gt;"NA",OR(AR1042="NS",AR1042=0)),AND(AO1038="NA",AR1042&lt;&gt;"NS",OR(AR1042="NA",AR1042=0))),0,
IF(OR(AND(AO1038&lt;&gt;"NS",AO1038&lt;&gt;"NA",AR1042&lt;&gt;"NS",AR1042&lt;&gt;"NA",AR1042&gt;AO1038),
AND(AR1042&gt;0,OR(AO1038="NS",AO1038="NA")),
AND(AO1038&lt;&gt;"NS",AO1038&lt;&gt;"NA",AO1038&gt;=0,AR1042="NA"),
AND(AO1038&lt;&gt;"NS",AO1038&lt;&gt;"NA",AO1038=0,AR1042="NS")),1,0)))</f>
        <v>0</v>
      </c>
      <c r="AW1042" s="5">
        <v>8.3800000000000008</v>
      </c>
      <c r="AX1042" s="126">
        <f>AM1038</f>
        <v>0</v>
      </c>
      <c r="AY1042" s="126">
        <f t="shared" ref="AY1042" si="124">AN1038</f>
        <v>0</v>
      </c>
      <c r="AZ1042" s="126">
        <f t="shared" ref="AZ1042" si="125">AO1038</f>
        <v>0</v>
      </c>
    </row>
    <row r="1043" spans="1:52">
      <c r="A1043" s="123"/>
      <c r="B1043" s="66"/>
      <c r="C1043" s="129" t="s">
        <v>71</v>
      </c>
      <c r="D1043" s="374" t="s">
        <v>233</v>
      </c>
      <c r="E1043" s="374"/>
      <c r="F1043" s="374"/>
      <c r="G1043" s="374"/>
      <c r="H1043" s="374"/>
      <c r="I1043" s="374"/>
      <c r="J1043" s="374"/>
      <c r="K1043" s="374"/>
      <c r="L1043" s="374"/>
      <c r="M1043" s="310"/>
      <c r="N1043" s="310"/>
      <c r="O1043" s="310"/>
      <c r="P1043" s="310"/>
      <c r="Q1043" s="310"/>
      <c r="R1043" s="310"/>
      <c r="S1043" s="310"/>
      <c r="T1043" s="310"/>
      <c r="U1043" s="310"/>
      <c r="V1043" s="310"/>
      <c r="W1043" s="310"/>
      <c r="X1043" s="310"/>
      <c r="Y1043" s="310"/>
      <c r="Z1043" s="310"/>
      <c r="AA1043" s="310"/>
      <c r="AB1043" s="310"/>
      <c r="AC1043" s="310"/>
      <c r="AD1043" s="310"/>
      <c r="AG1043">
        <f t="shared" si="118"/>
        <v>0</v>
      </c>
      <c r="AH1043">
        <f t="shared" si="119"/>
        <v>0</v>
      </c>
      <c r="AI1043" s="103">
        <f t="shared" si="120"/>
        <v>0</v>
      </c>
      <c r="AJ1043" s="104">
        <f>IF(AJ1057=AH1057, 0,  IF(OR(AND(AG1043=0, AH1043&gt;0),AND(AG1043="NS", AI1043&gt;0), AND(AG1043="NS", AH1043=0, AI1043=0)), 1, IF(OR(AND(AG1043&gt;0, AH1043=2), AND(AG1043="NS", AH1043=2), AND(AG1043="NS", AI1043=0, AH1043&gt;0), AG1043=AI1043), 0, 1)))</f>
        <v>0</v>
      </c>
      <c r="AP1043" s="127">
        <f t="shared" si="121"/>
        <v>0</v>
      </c>
      <c r="AQ1043" s="127">
        <f t="shared" si="122"/>
        <v>0</v>
      </c>
      <c r="AR1043" s="127">
        <f>Y1043</f>
        <v>0</v>
      </c>
      <c r="AS1043" s="126">
        <f>IF(AJ1057=AH1057,0,
IF(OR(AND(AM1038="NS",AP1043&lt;&gt;"NA",OR(AP1043="NS",AP1043=0)),AND(AM1038="NA",AP1043&lt;&gt;"NS",OR(AP1043="NA",AP1043=0))),0,
IF(OR(AND(AM1038&lt;&gt;"NS",AM1038&lt;&gt;"NA",AP1043&lt;&gt;"NS",AP1043&lt;&gt;"NA",AP1043&gt;AM1038),
AND(AP1043&gt;0,OR(AM1038="NS",AM1038="NA")),
AND(AM1038&lt;&gt;"NS",AM1038&lt;&gt;"NA",AM1038&gt;=0,AP1043="NA"),
AND(AM1038&lt;&gt;"NS",AM1038&lt;&gt;"NA",AM1038=0,AP1043="NS")),1,0)))</f>
        <v>0</v>
      </c>
      <c r="AT1043" s="126">
        <f>IF(AJ1057=AH1057,0,
IF(OR(AND(AN1038="NS",AQ1043&lt;&gt;"NA",OR(AQ1043="NS",AQ1043=0)),AND(AN1038="NA",AQ1043&lt;&gt;"NS",OR(AQ1043="NA",AQ1043=0))),0,
IF(OR(AND(AN1038&lt;&gt;"NS",AN1038&lt;&gt;"NA",AQ1043&lt;&gt;"NS",AQ1043&lt;&gt;"NA",AQ1043&gt;AN1038),
AND(AQ1043&gt;0,OR(AN1038="NS",AN1038="NA")),
AND(AN1038&lt;&gt;"NS",AN1038&lt;&gt;"NA",AN1038&gt;=0,AQ1043="NA"),
AND(AN1038&lt;&gt;"NS",AN1038&lt;&gt;"NA",AN1038=0,AQ1043="NS")),1,0)))</f>
        <v>0</v>
      </c>
      <c r="AU1043" s="126">
        <f>IF(AJ1057=AH1057,0,
IF(OR(AND(AO1038="NS",AR1043&lt;&gt;"NA",OR(AR1043="NS",AR1043=0)),AND(AO1038="NA",AR1043&lt;&gt;"NS",OR(AR1043="NA",AR1043=0))),0,
IF(OR(AND(AO1038&lt;&gt;"NS",AO1038&lt;&gt;"NA",AR1043&lt;&gt;"NS",AR1043&lt;&gt;"NA",AR1043&gt;AO1038),
AND(AR1043&gt;0,OR(AO1038="NS",AO1038="NA")),
AND(AO1038&lt;&gt;"NS",AO1038&lt;&gt;"NA",AO1038&gt;=0,AR1043="NA"),
AND(AO1038&lt;&gt;"NS",AO1038&lt;&gt;"NA",AO1038=0,AR1043="NS")),1,0)))</f>
        <v>0</v>
      </c>
      <c r="AW1043" s="145" t="s">
        <v>5645</v>
      </c>
      <c r="AX1043" s="127">
        <f>M1046</f>
        <v>0</v>
      </c>
      <c r="AY1043" s="127">
        <f>S1046</f>
        <v>0</v>
      </c>
      <c r="AZ1043" s="127">
        <f>Y1046</f>
        <v>0</v>
      </c>
    </row>
    <row r="1044" spans="1:52" ht="15" customHeight="1">
      <c r="A1044" s="123"/>
      <c r="B1044" s="66"/>
      <c r="C1044" s="129" t="s">
        <v>72</v>
      </c>
      <c r="D1044" s="311" t="s">
        <v>234</v>
      </c>
      <c r="E1044" s="311"/>
      <c r="F1044" s="311"/>
      <c r="G1044" s="311"/>
      <c r="H1044" s="311"/>
      <c r="I1044" s="311"/>
      <c r="J1044" s="311"/>
      <c r="K1044" s="311"/>
      <c r="L1044" s="311"/>
      <c r="M1044" s="310"/>
      <c r="N1044" s="310"/>
      <c r="O1044" s="310"/>
      <c r="P1044" s="310"/>
      <c r="Q1044" s="310"/>
      <c r="R1044" s="310"/>
      <c r="S1044" s="310"/>
      <c r="T1044" s="310"/>
      <c r="U1044" s="310"/>
      <c r="V1044" s="310"/>
      <c r="W1044" s="310"/>
      <c r="X1044" s="310"/>
      <c r="Y1044" s="310"/>
      <c r="Z1044" s="310"/>
      <c r="AA1044" s="310"/>
      <c r="AB1044" s="310"/>
      <c r="AC1044" s="310"/>
      <c r="AD1044" s="310"/>
      <c r="AG1044">
        <f t="shared" si="118"/>
        <v>0</v>
      </c>
      <c r="AH1044">
        <f t="shared" si="119"/>
        <v>0</v>
      </c>
      <c r="AI1044" s="103">
        <f>SUM(S1044:AD1044)</f>
        <v>0</v>
      </c>
      <c r="AJ1044" s="104">
        <f>IF(AJ1057=AH1057, 0,  IF(OR(AND(AG1044=0, AH1044&gt;0),AND(AG1044="NS", AI1044&gt;0), AND(AG1044="NS", AH1044=0, AI1044=0)), 1, IF(OR(AND(AG1044&gt;0, AH1044=2), AND(AG1044="NS", AH1044=2), AND(AG1044="NS", AI1044=0, AH1044&gt;0), AG1044=AI1044), 0, 1)))</f>
        <v>0</v>
      </c>
      <c r="AP1044" s="127">
        <f>M1044</f>
        <v>0</v>
      </c>
      <c r="AQ1044" s="127">
        <f t="shared" si="122"/>
        <v>0</v>
      </c>
      <c r="AR1044" s="127">
        <f>Y1044</f>
        <v>0</v>
      </c>
      <c r="AS1044" s="126">
        <f>IF(AJ1057=AH1057,0,
IF(OR(AND(AM1038="NS",AP1044&lt;&gt;"NA",OR(AP1044="NS",AP1044=0)),AND(AM1038="NA",AP1044&lt;&gt;"NS",OR(AP1044="NA",AP1044=0))),0,
IF(OR(AND(AM1038&lt;&gt;"NS",AM1038&lt;&gt;"NA",AP1044&lt;&gt;"NS",AP1044&lt;&gt;"NA",AP1044&gt;AM1038),
AND(AP1044&gt;0,OR(AM1038="NS",AM1038="NA")),
AND(AM1038&lt;&gt;"NS",AM1038&lt;&gt;"NA",AM1038&gt;=0,AP1044="NA"),
AND(AM1038&lt;&gt;"NS",AM1038&lt;&gt;"NA",AM1038=0,AP1044="NS")),1,0)))</f>
        <v>0</v>
      </c>
      <c r="AT1044" s="126">
        <f>IF(AJ1057=AH1057,0,
IF(OR(AND(AN1038="NS",AQ1044&lt;&gt;"NA",OR(AQ1044="NS",AQ1044=0)),AND(AN1038="NA",AQ1044&lt;&gt;"NS",OR(AQ1044="NA",AQ1044=0))),0,
IF(OR(AND(AN1038&lt;&gt;"NS",AN1038&lt;&gt;"NA",AQ1044&lt;&gt;"NS",AQ1044&lt;&gt;"NA",AQ1044&gt;AN1038),
AND(AQ1044&gt;0,OR(AN1038="NS",AN1038="NA")),
AND(AN1038&lt;&gt;"NS",AN1038&lt;&gt;"NA",AN1038&gt;=0,AQ1044="NA"),
AND(AN1038&lt;&gt;"NS",AN1038&lt;&gt;"NA",AN1038=0,AQ1044="NS")),1,0)))</f>
        <v>0</v>
      </c>
      <c r="AU1044" s="126">
        <f>IF(AJ1057=AH1057,0,
IF(OR(AND(AO1038="NS",AR1044&lt;&gt;"NA",OR(AR1044="NS",AR1044=0)),AND(AO1038="NA",AR1044&lt;&gt;"NS",OR(AR1044="NA",AR1044=0))),0,
IF(OR(AND(AO1038&lt;&gt;"NS",AO1038&lt;&gt;"NA",AR1044&lt;&gt;"NS",AR1044&lt;&gt;"NA",AR1044&gt;AO1038),
AND(AR1044&gt;0,OR(AO1038="NS",AO1038="NA")),
AND(AO1038&lt;&gt;"NS",AO1038&lt;&gt;"NA",AO1038&gt;=0,AR1044="NA"),
AND(AO1038&lt;&gt;"NS",AO1038&lt;&gt;"NA",AO1038=0,AR1044="NS")),1,0)))</f>
        <v>0</v>
      </c>
      <c r="AW1044" s="5" t="s">
        <v>5640</v>
      </c>
      <c r="AX1044" s="126">
        <f>IF(AJ1057=AH1057,0,
IF(OR(AND(AX1043="NS",AX1042="NS"),AND(AX1043="NA",AX1042="NA"),AND(AX1042&lt;&gt;"NS",AX1042&lt;&gt;"NA",AX1043&lt;&gt;"NS",AX1043&lt;&gt;"NA",AX1042&lt;=AX1043),AND(AX1042&lt;&gt;"NS",AX1042&lt;&gt;"NA",AX1042&gt;0,AX1043="NS")),0,
1))</f>
        <v>0</v>
      </c>
      <c r="AY1044" s="126">
        <f>IF(AJ1057=AH1057,0,
IF(OR(AND(AY1043="NS",AY1042="NS"),AND(AY1043="NA",AY1042="NA"),AND(AY1042&lt;&gt;"NS",AY1042&lt;&gt;"NA",AY1043&lt;&gt;"NS",AY1043&lt;&gt;"NA",AY1042&lt;=AY1043),AND(AY1042&lt;&gt;"NS",AY1042&lt;&gt;"NA",AY1042&gt;0,AY1043="NS")),0,
1))</f>
        <v>0</v>
      </c>
      <c r="AZ1044" s="126">
        <f>IF(AJ1057=AH1057,0,
IF(OR(AND(AZ1043="NS",AZ1042="NS"),AND(AZ1043="NA",AZ1042="NA"),AND(AZ1042&lt;&gt;"NS",AZ1042&lt;&gt;"NA",AZ1043&lt;&gt;"NS",AZ1043&lt;&gt;"NA",AZ1042&lt;=AZ1043),AND(AZ1042&lt;&gt;"NS",AZ1042&lt;&gt;"NA",AZ1042&gt;0,AZ1043="NS")),0,
1))</f>
        <v>0</v>
      </c>
    </row>
    <row r="1045" spans="1:52" ht="24" customHeight="1">
      <c r="A1045" s="123"/>
      <c r="B1045" s="66"/>
      <c r="C1045" s="129" t="s">
        <v>73</v>
      </c>
      <c r="D1045" s="311" t="s">
        <v>298</v>
      </c>
      <c r="E1045" s="311"/>
      <c r="F1045" s="311"/>
      <c r="G1045" s="311"/>
      <c r="H1045" s="311"/>
      <c r="I1045" s="311"/>
      <c r="J1045" s="311"/>
      <c r="K1045" s="311"/>
      <c r="L1045" s="311"/>
      <c r="M1045" s="310"/>
      <c r="N1045" s="310"/>
      <c r="O1045" s="310"/>
      <c r="P1045" s="310"/>
      <c r="Q1045" s="310"/>
      <c r="R1045" s="310"/>
      <c r="S1045" s="310"/>
      <c r="T1045" s="310"/>
      <c r="U1045" s="310"/>
      <c r="V1045" s="310"/>
      <c r="W1045" s="310"/>
      <c r="X1045" s="310"/>
      <c r="Y1045" s="310"/>
      <c r="Z1045" s="310"/>
      <c r="AA1045" s="310"/>
      <c r="AB1045" s="310"/>
      <c r="AC1045" s="310"/>
      <c r="AD1045" s="310"/>
      <c r="AG1045">
        <f t="shared" si="118"/>
        <v>0</v>
      </c>
      <c r="AH1045">
        <f t="shared" si="119"/>
        <v>0</v>
      </c>
      <c r="AI1045" s="103">
        <f t="shared" ref="AI1045" si="126">IF(COUNTIF(S1045:AD1045,"NA")=2,"NA",SUM(S1045:AD1045))</f>
        <v>0</v>
      </c>
      <c r="AJ1045" s="104">
        <f>IF(AJ1057=AH1057, 0,  IF(OR(AND(AG1045=0, AH1045&gt;0),AND(AG1045="NS", AI1045&gt;0), AND(AG1045="NS", AH1045=0, AI1045=0)), 1, IF(OR(AND(AG1045&gt;0, AH1045=2), AND(AG1045="NS", AH1045=2), AND(AG1045="NS", AI1045=0, AH1045&gt;0), AG1045=AI1045), 0, 1)))</f>
        <v>0</v>
      </c>
      <c r="AP1045" s="127">
        <f>IF(M1045="NA",0,M1045)</f>
        <v>0</v>
      </c>
      <c r="AQ1045" s="127">
        <f>IF(S1045="NA",0,S1045)</f>
        <v>0</v>
      </c>
      <c r="AR1045" s="127">
        <f>IF(Y1045="NA",0,Y1045)</f>
        <v>0</v>
      </c>
      <c r="AS1045" s="126">
        <f>IF(AJ1057=AH1057,0,
IF(OR(AND(AM1038="NS",AP1045&lt;&gt;"NA",OR(AP1045="NS",AP1045=0)),AND(AM1038="NA",AP1045&lt;&gt;"NS",OR(AP1045="NA",AP1045=0))),0,
IF(OR(AND(AM1038&lt;&gt;"NS",AM1038&lt;&gt;"NA",AP1045&lt;&gt;"NS",AP1045&lt;&gt;"NA",AP1045&gt;AM1038),
AND(AP1045&gt;0,OR(AM1038="NS",AM1038="NA")),
AND(AM1038&lt;&gt;"NS",AM1038&lt;&gt;"NA",AM1038&gt;=0,AP1045="NA"),
AND(AM1038&lt;&gt;"NS",AM1038&lt;&gt;"NA",AM1038=0,AP1045="NS")),1,0)))</f>
        <v>0</v>
      </c>
      <c r="AT1045" s="126">
        <f>IF(AJ1057=AH1057,0,
IF(OR(AND(AN1038="NS",AQ1045&lt;&gt;"NA",OR(AQ1045="NS",AQ1045=0)),AND(AN1038="NA",AQ1045&lt;&gt;"NS",OR(AQ1045="NA",AQ1045=0))),0,
IF(OR(AND(AN1038&lt;&gt;"NS",AN1038&lt;&gt;"NA",AQ1045&lt;&gt;"NS",AQ1045&lt;&gt;"NA",AQ1045&gt;AN1038),
AND(AQ1045&gt;0,OR(AN1038="NS",AN1038="NA")),
AND(AN1038&lt;&gt;"NS",AN1038&lt;&gt;"NA",AN1038&gt;=0,AQ1045="NA"),
AND(AN1038&lt;&gt;"NS",AN1038&lt;&gt;"NA",AN1038=0,AQ1045="NS")),1,0)))</f>
        <v>0</v>
      </c>
      <c r="AU1045" s="126">
        <f>IF(AJ1057=AH1057,0,
IF(OR(AND(AO1038="NS",AR1045&lt;&gt;"NA",OR(AR1045="NS",AR1045=0)),AND(AO1038="NA",AR1045&lt;&gt;"NS",OR(AR1045="NA",AR1045=0))),0,
IF(OR(AND(AO1038&lt;&gt;"NS",AO1038&lt;&gt;"NA",AR1045&lt;&gt;"NS",AR1045&lt;&gt;"NA",AR1045&gt;AO1038),
AND(AR1045&gt;0,OR(AO1038="NS",AO1038="NA")),
AND(AO1038&lt;&gt;"NS",AO1038&lt;&gt;"NA",AO1038&gt;=0,AR1045="NA"),
AND(AO1038&lt;&gt;"NS",AO1038&lt;&gt;"NA",AO1038=0,AR1045="NS")),1,0)))</f>
        <v>0</v>
      </c>
      <c r="AX1045" s="60">
        <f>SUM(AX1044:AZ1044)</f>
        <v>0</v>
      </c>
    </row>
    <row r="1046" spans="1:52">
      <c r="A1046" s="123"/>
      <c r="B1046" s="66"/>
      <c r="C1046" s="26"/>
      <c r="D1046" s="26"/>
      <c r="E1046" s="26"/>
      <c r="F1046" s="26"/>
      <c r="G1046" s="26"/>
      <c r="H1046" s="26"/>
      <c r="I1046" s="26"/>
      <c r="J1046" s="26"/>
      <c r="K1046" s="26"/>
      <c r="L1046" s="106" t="s">
        <v>116</v>
      </c>
      <c r="M1046" s="252">
        <f>IF(AND(SUM(M1038:R1045)=0,COUNTIF(M1038:R1045,"NS")&gt;0),"NS",
IF(AND(SUM(M1038:R1045)=0,COUNTIF(M1038:R1045,0)&gt;0),0,
IF(AND(SUM(M1038:R1045)=0,COUNTIF(M1038:R1045,"NA")&gt;0),"NA",
SUM(M1038:R1045))))</f>
        <v>0</v>
      </c>
      <c r="N1046" s="252"/>
      <c r="O1046" s="252"/>
      <c r="P1046" s="252"/>
      <c r="Q1046" s="252"/>
      <c r="R1046" s="252"/>
      <c r="S1046" s="252">
        <f>IF(AND(SUM(S1038:X1045)=0,COUNTIF(S1038:X1045,"NS")&gt;0),"NS",
IF(AND(SUM(S1038:X1045)=0,COUNTIF(S1038:X1045,0)&gt;0),0,
IF(AND(SUM(S1038:X1045)=0,COUNTIF(S1038:X1045,"NA")&gt;0),"NA",
SUM(S1038:X1045))))</f>
        <v>0</v>
      </c>
      <c r="T1046" s="252"/>
      <c r="U1046" s="252"/>
      <c r="V1046" s="252"/>
      <c r="W1046" s="252"/>
      <c r="X1046" s="252"/>
      <c r="Y1046" s="252">
        <f>IF(AND(SUM(Y1038:AD1045)=0,COUNTIF(Y1038:AD1045,"NS")&gt;0),"NS",
IF(AND(SUM(Y1038:AD1045)=0,COUNTIF(Y1038:AD1045,0)&gt;0),0,
IF(AND(SUM(Y1038:AD1045)=0,COUNTIF(Y1038:AD1045,"NA")&gt;0),"NA",
SUM(Y1038:AD1045))))</f>
        <v>0</v>
      </c>
      <c r="Z1046" s="252"/>
      <c r="AA1046" s="252"/>
      <c r="AB1046" s="252"/>
      <c r="AC1046" s="252"/>
      <c r="AD1046" s="252"/>
      <c r="AJ1046" s="60">
        <f>SUM(AJ1038:AJ1045)</f>
        <v>0</v>
      </c>
      <c r="AS1046" s="128">
        <f>SUM(AS1038:AU1045)</f>
        <v>0</v>
      </c>
    </row>
    <row r="1047" spans="1:52" ht="15" customHeight="1">
      <c r="A1047" s="123"/>
      <c r="B1047" s="66"/>
      <c r="C1047" s="89"/>
      <c r="D1047" s="89"/>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row>
    <row r="1048" spans="1:52" ht="45" customHeight="1">
      <c r="A1048" s="123"/>
      <c r="B1048" s="66"/>
      <c r="C1048" s="323" t="s">
        <v>299</v>
      </c>
      <c r="D1048" s="323"/>
      <c r="E1048" s="323"/>
      <c r="F1048" s="323"/>
      <c r="G1048" s="323"/>
      <c r="H1048" s="315"/>
      <c r="I1048" s="246"/>
      <c r="J1048" s="246"/>
      <c r="K1048" s="246"/>
      <c r="L1048" s="246"/>
      <c r="M1048" s="246"/>
      <c r="N1048" s="246"/>
      <c r="O1048" s="246"/>
      <c r="P1048" s="246"/>
      <c r="Q1048" s="246"/>
      <c r="R1048" s="246"/>
      <c r="S1048" s="246"/>
      <c r="T1048" s="246"/>
      <c r="U1048" s="246"/>
      <c r="V1048" s="246"/>
      <c r="W1048" s="246"/>
      <c r="X1048" s="246"/>
      <c r="Y1048" s="246"/>
      <c r="Z1048" s="246"/>
      <c r="AA1048" s="246"/>
      <c r="AB1048" s="246"/>
      <c r="AC1048" s="246"/>
      <c r="AD1048" s="316"/>
      <c r="AG1048" s="5">
        <f>IF(OR(M1045=0,M1045="NS",M1045="NA"),0,1)</f>
        <v>0</v>
      </c>
    </row>
    <row r="1049" spans="1:52" ht="15" customHeight="1">
      <c r="A1049" s="123"/>
      <c r="B1049" s="66"/>
      <c r="C1049" s="89"/>
      <c r="D1049" s="89"/>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row>
    <row r="1050" spans="1:52" ht="24" customHeight="1">
      <c r="A1050" s="123"/>
      <c r="B1050" s="66"/>
      <c r="C1050" s="294" t="s">
        <v>117</v>
      </c>
      <c r="D1050" s="294"/>
      <c r="E1050" s="294"/>
      <c r="F1050" s="294"/>
      <c r="G1050" s="294"/>
      <c r="H1050" s="294"/>
      <c r="I1050" s="294"/>
      <c r="J1050" s="294"/>
      <c r="K1050" s="294"/>
      <c r="L1050" s="294"/>
      <c r="M1050" s="294"/>
      <c r="N1050" s="294"/>
      <c r="O1050" s="294"/>
      <c r="P1050" s="294"/>
      <c r="Q1050" s="294"/>
      <c r="R1050" s="294"/>
      <c r="S1050" s="294"/>
      <c r="T1050" s="294"/>
      <c r="U1050" s="294"/>
      <c r="V1050" s="294"/>
      <c r="W1050" s="294"/>
      <c r="X1050" s="294"/>
      <c r="Y1050" s="294"/>
      <c r="Z1050" s="294"/>
      <c r="AA1050" s="294"/>
      <c r="AB1050" s="294"/>
      <c r="AC1050" s="294"/>
      <c r="AD1050" s="294"/>
    </row>
    <row r="1051" spans="1:52" ht="60" customHeight="1">
      <c r="A1051" s="123"/>
      <c r="B1051" s="66"/>
      <c r="C1051" s="312"/>
      <c r="D1051" s="312"/>
      <c r="E1051" s="312"/>
      <c r="F1051" s="312"/>
      <c r="G1051" s="312"/>
      <c r="H1051" s="312"/>
      <c r="I1051" s="312"/>
      <c r="J1051" s="312"/>
      <c r="K1051" s="312"/>
      <c r="L1051" s="312"/>
      <c r="M1051" s="312"/>
      <c r="N1051" s="312"/>
      <c r="O1051" s="312"/>
      <c r="P1051" s="312"/>
      <c r="Q1051" s="312"/>
      <c r="R1051" s="312"/>
      <c r="S1051" s="312"/>
      <c r="T1051" s="312"/>
      <c r="U1051" s="312"/>
      <c r="V1051" s="312"/>
      <c r="W1051" s="312"/>
      <c r="X1051" s="312"/>
      <c r="Y1051" s="312"/>
      <c r="Z1051" s="312"/>
      <c r="AA1051" s="312"/>
      <c r="AB1051" s="312"/>
      <c r="AC1051" s="312"/>
      <c r="AD1051" s="312"/>
    </row>
    <row r="1052" spans="1:52">
      <c r="A1052" s="61"/>
      <c r="B1052" s="309" t="str">
        <f>IF(OR(AH1052=0,AND(AH1052&gt;0,C1051&lt;&gt;"")),"","Si registró NS favor de emitir un comentario que explique su uso en la casilla al final de la pregunta")</f>
        <v/>
      </c>
      <c r="C1052" s="309"/>
      <c r="D1052" s="309"/>
      <c r="E1052" s="309"/>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09"/>
      <c r="AA1052" s="309"/>
      <c r="AB1052" s="309"/>
      <c r="AC1052" s="309"/>
      <c r="AD1052" s="309"/>
      <c r="AE1052" s="73"/>
      <c r="AF1052" s="77"/>
      <c r="AG1052" t="s">
        <v>5627</v>
      </c>
      <c r="AH1052">
        <f>COUNTIF(M1038:AD1045,"NS")</f>
        <v>0</v>
      </c>
      <c r="AI1052"/>
      <c r="AJ1052"/>
    </row>
    <row r="1053" spans="1:52">
      <c r="A1053" s="61"/>
      <c r="B1053" s="309" t="str">
        <f>IF(AJ1046=0,"","Error: verificar sumas")</f>
        <v/>
      </c>
      <c r="C1053" s="309"/>
      <c r="D1053" s="309"/>
      <c r="E1053" s="309"/>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c r="AB1053" s="309"/>
      <c r="AC1053" s="309"/>
      <c r="AD1053" s="309"/>
      <c r="AE1053" s="73"/>
      <c r="AF1053" s="77"/>
      <c r="AG1053"/>
      <c r="AH1053"/>
      <c r="AI1053"/>
      <c r="AJ1053"/>
    </row>
    <row r="1054" spans="1:52">
      <c r="A1054" s="61"/>
      <c r="B1054" s="309" t="str">
        <f>IF(AX1045=0,"","Error: verificar la consistencia con el numeral 4 de la pregunta 8.38, de acuerdo con la segunda instrucción")</f>
        <v/>
      </c>
      <c r="C1054" s="309"/>
      <c r="D1054" s="309"/>
      <c r="E1054" s="309"/>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c r="AB1054" s="309"/>
      <c r="AC1054" s="309"/>
      <c r="AD1054" s="309"/>
      <c r="AE1054" s="73"/>
      <c r="AF1054" s="77"/>
      <c r="AG1054"/>
      <c r="AH1054"/>
      <c r="AI1054"/>
      <c r="AJ1054"/>
    </row>
    <row r="1055" spans="1:52">
      <c r="A1055" s="61"/>
      <c r="B1055" s="309" t="str">
        <f>IF(AS1046=0,"","Error: verificar la consistencia con el numeral 4 de la pregunta 8.38, de acuerdo con la tercera instrucción")</f>
        <v/>
      </c>
      <c r="C1055" s="309"/>
      <c r="D1055" s="309"/>
      <c r="E1055" s="309"/>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c r="AB1055" s="309"/>
      <c r="AC1055" s="309"/>
      <c r="AD1055" s="309"/>
      <c r="AE1055" s="73"/>
      <c r="AF1055" s="77"/>
      <c r="AG1055"/>
      <c r="AH1055"/>
      <c r="AI1055"/>
      <c r="AJ1055"/>
    </row>
    <row r="1056" spans="1:52" ht="15" customHeight="1">
      <c r="A1056" s="61"/>
      <c r="B1056" s="309" t="str">
        <f>IF(OR(AND(AG1048&gt;0,H1048=""),AND(AG1048=0,H1048&lt;&gt;"")),"Error: especificar el otro tipo de servicio de apoyos sociales en caso de registrar cantidades mayores a cero en el numeral 8","")</f>
        <v/>
      </c>
      <c r="C1056" s="309"/>
      <c r="D1056" s="309"/>
      <c r="E1056" s="309"/>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c r="AB1056" s="309"/>
      <c r="AC1056" s="309"/>
      <c r="AD1056" s="309"/>
      <c r="AE1056" s="73"/>
      <c r="AF1056" s="77"/>
      <c r="AG1056"/>
      <c r="AH1056" t="s">
        <v>5621</v>
      </c>
      <c r="AI1056" t="s">
        <v>5622</v>
      </c>
      <c r="AJ1056" t="s">
        <v>5623</v>
      </c>
      <c r="AK1056" s="5" t="s">
        <v>5624</v>
      </c>
    </row>
    <row r="1057" spans="1:52">
      <c r="A1057" s="61"/>
      <c r="B1057" s="277" t="str">
        <f>IF(AK1057=0,"","Error: debe completar toda la información en las celdas requeridas")</f>
        <v/>
      </c>
      <c r="C1057" s="277"/>
      <c r="D1057" s="277"/>
      <c r="E1057" s="277"/>
      <c r="F1057" s="277"/>
      <c r="G1057" s="277"/>
      <c r="H1057" s="277"/>
      <c r="I1057" s="277"/>
      <c r="J1057" s="277"/>
      <c r="K1057" s="277"/>
      <c r="L1057" s="277"/>
      <c r="M1057" s="277"/>
      <c r="N1057" s="277"/>
      <c r="O1057" s="277"/>
      <c r="P1057" s="277"/>
      <c r="Q1057" s="277"/>
      <c r="R1057" s="277"/>
      <c r="S1057" s="277"/>
      <c r="T1057" s="277"/>
      <c r="U1057" s="277"/>
      <c r="V1057" s="277"/>
      <c r="W1057" s="277"/>
      <c r="X1057" s="277"/>
      <c r="Y1057" s="277"/>
      <c r="Z1057" s="277"/>
      <c r="AA1057" s="277"/>
      <c r="AB1057" s="277"/>
      <c r="AC1057" s="277"/>
      <c r="AD1057" s="277"/>
      <c r="AE1057" s="73"/>
      <c r="AF1057" s="77"/>
      <c r="AG1057"/>
      <c r="AH1057">
        <v>144</v>
      </c>
      <c r="AI1057">
        <v>120</v>
      </c>
      <c r="AJ1057">
        <f>COUNTBLANK(M1038:AD1045)</f>
        <v>144</v>
      </c>
      <c r="AK1057" s="5">
        <f>IF(OR(AJ1057=AH1057,AJ1057=AI1057),0,1)</f>
        <v>0</v>
      </c>
    </row>
    <row r="1058" spans="1:52" ht="36" customHeight="1">
      <c r="A1058" s="71" t="s">
        <v>639</v>
      </c>
      <c r="B1058" s="331" t="s">
        <v>640</v>
      </c>
      <c r="C1058" s="331" t="s">
        <v>190</v>
      </c>
      <c r="D1058" s="331"/>
      <c r="E1058" s="331"/>
      <c r="F1058" s="331"/>
      <c r="G1058" s="331"/>
      <c r="H1058" s="331"/>
      <c r="I1058" s="331"/>
      <c r="J1058" s="331"/>
      <c r="K1058" s="331"/>
      <c r="L1058" s="331"/>
      <c r="M1058" s="331"/>
      <c r="N1058" s="331"/>
      <c r="O1058" s="331"/>
      <c r="P1058" s="331"/>
      <c r="Q1058" s="331"/>
      <c r="R1058" s="331"/>
      <c r="S1058" s="331"/>
      <c r="T1058" s="331"/>
      <c r="U1058" s="331"/>
      <c r="V1058" s="331"/>
      <c r="W1058" s="331"/>
      <c r="X1058" s="331"/>
      <c r="Y1058" s="331"/>
      <c r="Z1058" s="331"/>
      <c r="AA1058" s="331"/>
      <c r="AB1058" s="331"/>
      <c r="AC1058" s="331"/>
      <c r="AD1058" s="331"/>
    </row>
    <row r="1059" spans="1:52" ht="36" customHeight="1">
      <c r="A1059" s="123"/>
      <c r="B1059" s="66"/>
      <c r="C1059" s="294" t="s">
        <v>641</v>
      </c>
      <c r="D1059" s="294"/>
      <c r="E1059" s="294"/>
      <c r="F1059" s="294"/>
      <c r="G1059" s="294"/>
      <c r="H1059" s="294"/>
      <c r="I1059" s="294"/>
      <c r="J1059" s="294"/>
      <c r="K1059" s="294"/>
      <c r="L1059" s="294"/>
      <c r="M1059" s="294"/>
      <c r="N1059" s="294"/>
      <c r="O1059" s="294"/>
      <c r="P1059" s="294"/>
      <c r="Q1059" s="294"/>
      <c r="R1059" s="294"/>
      <c r="S1059" s="294"/>
      <c r="T1059" s="294"/>
      <c r="U1059" s="294"/>
      <c r="V1059" s="294"/>
      <c r="W1059" s="294"/>
      <c r="X1059" s="294"/>
      <c r="Y1059" s="294"/>
      <c r="Z1059" s="294"/>
      <c r="AA1059" s="294"/>
      <c r="AB1059" s="294"/>
      <c r="AC1059" s="294"/>
      <c r="AD1059" s="294"/>
      <c r="AG1059" s="5">
        <f>IF(OR(S890&gt;1,M930=0,M930="NS"),1,0)</f>
        <v>1</v>
      </c>
      <c r="AH1059" s="5">
        <v>5</v>
      </c>
    </row>
    <row r="1060" spans="1:52" ht="36" customHeight="1">
      <c r="A1060" s="123"/>
      <c r="B1060" s="66"/>
      <c r="C1060" s="294" t="s">
        <v>642</v>
      </c>
      <c r="D1060" s="294"/>
      <c r="E1060" s="294"/>
      <c r="F1060" s="294"/>
      <c r="G1060" s="294"/>
      <c r="H1060" s="294"/>
      <c r="I1060" s="294"/>
      <c r="J1060" s="294"/>
      <c r="K1060" s="294"/>
      <c r="L1060" s="294"/>
      <c r="M1060" s="294"/>
      <c r="N1060" s="294"/>
      <c r="O1060" s="294"/>
      <c r="P1060" s="294"/>
      <c r="Q1060" s="294"/>
      <c r="R1060" s="294"/>
      <c r="S1060" s="294"/>
      <c r="T1060" s="294"/>
      <c r="U1060" s="294"/>
      <c r="V1060" s="294"/>
      <c r="W1060" s="294"/>
      <c r="X1060" s="294"/>
      <c r="Y1060" s="294"/>
      <c r="Z1060" s="294"/>
      <c r="AA1060" s="294"/>
      <c r="AB1060" s="294"/>
      <c r="AC1060" s="294"/>
      <c r="AD1060" s="294"/>
      <c r="AH1060" s="73"/>
    </row>
    <row r="1061" spans="1:52" s="73" customFormat="1" ht="48" customHeight="1">
      <c r="A1061" s="124"/>
      <c r="B1061" s="66"/>
      <c r="C1061" s="294" t="s">
        <v>643</v>
      </c>
      <c r="D1061" s="294"/>
      <c r="E1061" s="294"/>
      <c r="F1061" s="294"/>
      <c r="G1061" s="294"/>
      <c r="H1061" s="294"/>
      <c r="I1061" s="294"/>
      <c r="J1061" s="294"/>
      <c r="K1061" s="294"/>
      <c r="L1061" s="294"/>
      <c r="M1061" s="294"/>
      <c r="N1061" s="294"/>
      <c r="O1061" s="294"/>
      <c r="P1061" s="294"/>
      <c r="Q1061" s="294"/>
      <c r="R1061" s="294"/>
      <c r="S1061" s="294"/>
      <c r="T1061" s="294"/>
      <c r="U1061" s="294"/>
      <c r="V1061" s="294"/>
      <c r="W1061" s="294"/>
      <c r="X1061" s="294"/>
      <c r="Y1061" s="294"/>
      <c r="Z1061" s="294"/>
      <c r="AA1061" s="294"/>
      <c r="AB1061" s="294"/>
      <c r="AC1061" s="294"/>
      <c r="AD1061" s="294"/>
      <c r="AF1061" s="74"/>
    </row>
    <row r="1062" spans="1:52" s="73" customFormat="1" ht="24" customHeight="1">
      <c r="A1062" s="123"/>
      <c r="B1062" s="66"/>
      <c r="C1062" s="294" t="s">
        <v>503</v>
      </c>
      <c r="D1062" s="294"/>
      <c r="E1062" s="294"/>
      <c r="F1062" s="294"/>
      <c r="G1062" s="294"/>
      <c r="H1062" s="294"/>
      <c r="I1062" s="294"/>
      <c r="J1062" s="294"/>
      <c r="K1062" s="294"/>
      <c r="L1062" s="294"/>
      <c r="M1062" s="294"/>
      <c r="N1062" s="294"/>
      <c r="O1062" s="294"/>
      <c r="P1062" s="294"/>
      <c r="Q1062" s="294"/>
      <c r="R1062" s="294"/>
      <c r="S1062" s="294"/>
      <c r="T1062" s="294"/>
      <c r="U1062" s="294"/>
      <c r="V1062" s="294"/>
      <c r="W1062" s="294"/>
      <c r="X1062" s="294"/>
      <c r="Y1062" s="294"/>
      <c r="Z1062" s="294"/>
      <c r="AA1062" s="294"/>
      <c r="AB1062" s="294"/>
      <c r="AC1062" s="294"/>
      <c r="AD1062" s="294"/>
      <c r="AF1062" s="74"/>
    </row>
    <row r="1063" spans="1:52" ht="15" customHeight="1">
      <c r="A1063" s="123"/>
      <c r="B1063" s="66"/>
      <c r="C1063" s="66"/>
      <c r="D1063" s="66"/>
      <c r="E1063" s="66"/>
      <c r="F1063" s="66"/>
      <c r="G1063" s="66"/>
      <c r="H1063" s="66"/>
      <c r="I1063" s="66"/>
      <c r="J1063" s="66"/>
      <c r="K1063" s="66"/>
      <c r="L1063" s="66"/>
      <c r="M1063" s="66"/>
      <c r="N1063" s="66"/>
      <c r="O1063" s="66"/>
      <c r="P1063" s="66"/>
      <c r="Q1063" s="66"/>
      <c r="R1063" s="66"/>
      <c r="S1063" s="66"/>
      <c r="T1063" s="66"/>
      <c r="U1063" s="66"/>
      <c r="V1063" s="66"/>
      <c r="W1063" s="66"/>
      <c r="X1063" s="66"/>
      <c r="Y1063" s="66"/>
      <c r="Z1063" s="66"/>
      <c r="AA1063" s="66"/>
      <c r="AB1063" s="66"/>
      <c r="AC1063" s="66"/>
      <c r="AD1063" s="66"/>
    </row>
    <row r="1064" spans="1:52" ht="36" customHeight="1">
      <c r="A1064" s="123"/>
      <c r="B1064" s="66"/>
      <c r="C1064" s="252" t="s">
        <v>501</v>
      </c>
      <c r="D1064" s="252"/>
      <c r="E1064" s="252"/>
      <c r="F1064" s="252"/>
      <c r="G1064" s="252"/>
      <c r="H1064" s="252"/>
      <c r="I1064" s="252"/>
      <c r="J1064" s="252"/>
      <c r="K1064" s="252"/>
      <c r="L1064" s="252"/>
      <c r="M1064" s="252" t="s">
        <v>502</v>
      </c>
      <c r="N1064" s="252"/>
      <c r="O1064" s="252"/>
      <c r="P1064" s="252"/>
      <c r="Q1064" s="252"/>
      <c r="R1064" s="252"/>
      <c r="S1064" s="252"/>
      <c r="T1064" s="252"/>
      <c r="U1064" s="252"/>
      <c r="V1064" s="252"/>
      <c r="W1064" s="252"/>
      <c r="X1064" s="252"/>
      <c r="Y1064" s="252"/>
      <c r="Z1064" s="252"/>
      <c r="AA1064" s="252"/>
      <c r="AB1064" s="252"/>
      <c r="AC1064" s="252"/>
      <c r="AD1064" s="252"/>
      <c r="AP1064" s="406"/>
      <c r="AQ1064" s="406"/>
      <c r="AR1064" s="406"/>
      <c r="AS1064" s="406" t="s">
        <v>5631</v>
      </c>
      <c r="AT1064" s="406"/>
      <c r="AU1064" s="406"/>
    </row>
    <row r="1065" spans="1:52" ht="15" customHeight="1">
      <c r="A1065" s="123"/>
      <c r="B1065" s="66"/>
      <c r="C1065" s="252"/>
      <c r="D1065" s="252"/>
      <c r="E1065" s="252"/>
      <c r="F1065" s="252"/>
      <c r="G1065" s="252"/>
      <c r="H1065" s="252"/>
      <c r="I1065" s="252"/>
      <c r="J1065" s="252"/>
      <c r="K1065" s="252"/>
      <c r="L1065" s="252"/>
      <c r="M1065" s="350" t="s">
        <v>112</v>
      </c>
      <c r="N1065" s="351"/>
      <c r="O1065" s="351"/>
      <c r="P1065" s="351"/>
      <c r="Q1065" s="351"/>
      <c r="R1065" s="351"/>
      <c r="S1065" s="352" t="s">
        <v>113</v>
      </c>
      <c r="T1065" s="353"/>
      <c r="U1065" s="353"/>
      <c r="V1065" s="353"/>
      <c r="W1065" s="353"/>
      <c r="X1065" s="353"/>
      <c r="Y1065" s="352" t="s">
        <v>114</v>
      </c>
      <c r="Z1065" s="353"/>
      <c r="AA1065" s="353"/>
      <c r="AB1065" s="353"/>
      <c r="AC1065" s="353"/>
      <c r="AD1065" s="353"/>
      <c r="AG1065" t="s">
        <v>5626</v>
      </c>
      <c r="AH1065" t="s">
        <v>5627</v>
      </c>
      <c r="AI1065" t="s">
        <v>5628</v>
      </c>
      <c r="AJ1065" t="s">
        <v>5629</v>
      </c>
      <c r="AP1065" s="125" t="s">
        <v>5634</v>
      </c>
      <c r="AQ1065" s="125" t="s">
        <v>5635</v>
      </c>
      <c r="AR1065" s="125" t="s">
        <v>5636</v>
      </c>
      <c r="AS1065" s="125" t="s">
        <v>5634</v>
      </c>
      <c r="AT1065" s="125" t="s">
        <v>5635</v>
      </c>
      <c r="AU1065" s="125" t="s">
        <v>5636</v>
      </c>
    </row>
    <row r="1066" spans="1:52" ht="24" customHeight="1">
      <c r="A1066" s="123"/>
      <c r="B1066" s="66"/>
      <c r="C1066" s="102" t="s">
        <v>66</v>
      </c>
      <c r="D1066" s="374" t="s">
        <v>239</v>
      </c>
      <c r="E1066" s="374"/>
      <c r="F1066" s="374"/>
      <c r="G1066" s="374"/>
      <c r="H1066" s="374"/>
      <c r="I1066" s="374"/>
      <c r="J1066" s="374"/>
      <c r="K1066" s="374"/>
      <c r="L1066" s="374"/>
      <c r="M1066" s="310"/>
      <c r="N1066" s="310"/>
      <c r="O1066" s="310"/>
      <c r="P1066" s="310"/>
      <c r="Q1066" s="310"/>
      <c r="R1066" s="310"/>
      <c r="S1066" s="310"/>
      <c r="T1066" s="310"/>
      <c r="U1066" s="310"/>
      <c r="V1066" s="310"/>
      <c r="W1066" s="310"/>
      <c r="X1066" s="310"/>
      <c r="Y1066" s="310"/>
      <c r="Z1066" s="310"/>
      <c r="AA1066" s="310"/>
      <c r="AB1066" s="310"/>
      <c r="AC1066" s="310"/>
      <c r="AD1066" s="310"/>
      <c r="AG1066" s="125">
        <f>M1066</f>
        <v>0</v>
      </c>
      <c r="AH1066" s="125">
        <f>COUNTIF(S1066:AD1066,"NS")</f>
        <v>0</v>
      </c>
      <c r="AI1066" s="103">
        <f>SUM(S1066:AD1066)</f>
        <v>0</v>
      </c>
      <c r="AJ1066" s="130">
        <f>IF(AJ1084=AH1084, 0,  IF(OR(AND(AG1066=0, AH1066&gt;0),AND(AG1066="NS", AI1066&gt;0), AND(AG1066="NS", AH1066=0, AI1066=0)), 1, IF(OR(AND(AG1066&gt;0, AH1066=2), AND(AG1066="NS", AH1066=2), AND(AG1066="NS", AI1066=0, AH1066&gt;0), AG1066=AI1066), 0, 1)))</f>
        <v>0</v>
      </c>
      <c r="AM1066" s="126">
        <f>M930</f>
        <v>0</v>
      </c>
      <c r="AN1066" s="126">
        <f>S930</f>
        <v>0</v>
      </c>
      <c r="AO1066" s="126">
        <f>Y930</f>
        <v>0</v>
      </c>
      <c r="AP1066" s="127">
        <f>M1066</f>
        <v>0</v>
      </c>
      <c r="AQ1066" s="127">
        <f>S1066</f>
        <v>0</v>
      </c>
      <c r="AR1066" s="127">
        <f>Y1066</f>
        <v>0</v>
      </c>
      <c r="AS1066" s="126">
        <f>IF(AJ1084=AH1084,0,
IF(OR(AND(AM1066="NS",AP1066&lt;&gt;"NA",OR(AP1066="NS",AP1066=0)),AND(AM1066="NA",AP1066&lt;&gt;"NS",OR(AP1066="NA",AP1066=0))),0,
IF(OR(AND(AM1066&lt;&gt;"NS",AM1066&lt;&gt;"NA",AP1066&lt;&gt;"NS",AP1066&lt;&gt;"NA",AP1066&gt;AM1066),
AND(AP1066&gt;0,OR(AM1066="NS",AM1066="NA")),
AND(AM1066&lt;&gt;"NS",AM1066&lt;&gt;"NA",AM1066&gt;=0,AP1066="NA"),
AND(AM1066&lt;&gt;"NS",AM1066&lt;&gt;"NA",AM1066=0,AP1066="NS")),1,0)))</f>
        <v>0</v>
      </c>
      <c r="AT1066" s="126">
        <f>IF(AJ1084=AH1084,0,
IF(OR(AND(AN1066="NS",AQ1066&lt;&gt;"NA",OR(AQ1066="NS",AQ1066=0)),AND(AN1066="NA",AQ1066&lt;&gt;"NS",OR(AQ1066="NA",AQ1066=0))),0,
IF(OR(AND(AN1066&lt;&gt;"NS",AN1066&lt;&gt;"NA",AQ1066&lt;&gt;"NS",AQ1066&lt;&gt;"NA",AQ1066&gt;AN1066),
AND(AQ1066&gt;0,OR(AN1066="NS",AN1066="NA")),
AND(AN1066&lt;&gt;"NS",AN1066&lt;&gt;"NA",AN1066&gt;=0,AQ1066="NA"),
AND(AN1066&lt;&gt;"NS",AN1066&lt;&gt;"NA",AN1066=0,AQ1066="NS")),1,0)))</f>
        <v>0</v>
      </c>
      <c r="AU1066" s="126">
        <f>IF(AJ1084=AH1084,0,
IF(OR(AND(AO1066="NS",AR1066&lt;&gt;"NA",OR(AR1066="NS",AR1066=0)),AND(AO1066="NA",AR1066&lt;&gt;"NS",OR(AR1066="NA",AR1066=0))),0,
IF(OR(AND(AO1066&lt;&gt;"NS",AO1066&lt;&gt;"NA",AR1066&lt;&gt;"NS",AR1066&lt;&gt;"NA",AR1066&gt;AO1066),
AND(AR1066&gt;0,OR(AO1066="NS",AO1066="NA")),
AND(AO1066&lt;&gt;"NS",AO1066&lt;&gt;"NA",AO1066&gt;=0,AR1066="NA"),
AND(AO1066&lt;&gt;"NS",AO1066&lt;&gt;"NA",AO1066=0,AR1066="NS")),1,0)))</f>
        <v>0</v>
      </c>
    </row>
    <row r="1067" spans="1:52" ht="48" customHeight="1">
      <c r="A1067" s="123"/>
      <c r="B1067" s="66"/>
      <c r="C1067" s="129" t="s">
        <v>67</v>
      </c>
      <c r="D1067" s="311" t="s">
        <v>300</v>
      </c>
      <c r="E1067" s="311"/>
      <c r="F1067" s="311"/>
      <c r="G1067" s="311"/>
      <c r="H1067" s="311"/>
      <c r="I1067" s="311"/>
      <c r="J1067" s="311"/>
      <c r="K1067" s="311"/>
      <c r="L1067" s="311"/>
      <c r="M1067" s="310"/>
      <c r="N1067" s="310"/>
      <c r="O1067" s="310"/>
      <c r="P1067" s="310"/>
      <c r="Q1067" s="310"/>
      <c r="R1067" s="310"/>
      <c r="S1067" s="310"/>
      <c r="T1067" s="310"/>
      <c r="U1067" s="310"/>
      <c r="V1067" s="310"/>
      <c r="W1067" s="310"/>
      <c r="X1067" s="310"/>
      <c r="Y1067" s="310"/>
      <c r="Z1067" s="310"/>
      <c r="AA1067" s="310"/>
      <c r="AB1067" s="310"/>
      <c r="AC1067" s="310"/>
      <c r="AD1067" s="310"/>
      <c r="AG1067" s="125">
        <f t="shared" ref="AG1067:AG1072" si="127">M1067</f>
        <v>0</v>
      </c>
      <c r="AH1067" s="125">
        <f t="shared" ref="AH1067:AH1072" si="128">COUNTIF(S1067:AD1067,"NS")</f>
        <v>0</v>
      </c>
      <c r="AI1067" s="103">
        <f t="shared" ref="AI1067:AI1071" si="129">SUM(S1067:AD1067)</f>
        <v>0</v>
      </c>
      <c r="AJ1067" s="130">
        <f>IF(AJ1084=AH1084, 0,  IF(OR(AND(AG1067=0, AH1067&gt;0),AND(AG1067="NS", AI1067&gt;0), AND(AG1067="NS", AH1067=0, AI1067=0)), 1, IF(OR(AND(AG1067&gt;0, AH1067=2), AND(AG1067="NS", AH1067=2), AND(AG1067="NS", AI1067=0, AH1067&gt;0), AG1067=AI1067), 0, 1)))</f>
        <v>0</v>
      </c>
      <c r="AP1067" s="127">
        <f t="shared" ref="AP1067:AP1071" si="130">M1067</f>
        <v>0</v>
      </c>
      <c r="AQ1067" s="127">
        <f t="shared" ref="AQ1067:AQ1071" si="131">S1067</f>
        <v>0</v>
      </c>
      <c r="AR1067" s="127">
        <f t="shared" ref="AR1067:AR1070" si="132">Y1067</f>
        <v>0</v>
      </c>
      <c r="AS1067" s="126">
        <f>IF(AJ1084=AH1084,0,
IF(OR(AND(AM1066="NS",AP1067&lt;&gt;"NA",OR(AP1067="NS",AP1067=0)),AND(AM1066="NA",AP1067&lt;&gt;"NS",OR(AP1067="NA",AP1067=0))),0,
IF(OR(AND(AM1066&lt;&gt;"NS",AM1066&lt;&gt;"NA",AP1067&lt;&gt;"NS",AP1067&lt;&gt;"NA",AP1067&gt;AM1066),
AND(AP1067&gt;0,OR(AM1066="NS",AM1066="NA")),
AND(AM1066&lt;&gt;"NS",AM1066&lt;&gt;"NA",AM1066&gt;=0,AP1067="NA"),
AND(AM1066&lt;&gt;"NS",AM1066&lt;&gt;"NA",AM1066=0,AP1067="NS")),1,0)))</f>
        <v>0</v>
      </c>
      <c r="AT1067" s="126">
        <f>IF(AJ1084=AH1084,0,
IF(OR(AND(AN1066="NS",AQ1067&lt;&gt;"NA",OR(AQ1067="NS",AQ1067=0)),AND(AN1066="NA",AQ1067&lt;&gt;"NS",OR(AQ1067="NA",AQ1067=0))),0,
IF(OR(AND(AN1066&lt;&gt;"NS",AN1066&lt;&gt;"NA",AQ1067&lt;&gt;"NS",AQ1067&lt;&gt;"NA",AQ1067&gt;AN1066),
AND(AQ1067&gt;0,OR(AN1066="NS",AN1066="NA")),
AND(AN1066&lt;&gt;"NS",AN1066&lt;&gt;"NA",AN1066&gt;=0,AQ1067="NA"),
AND(AN1066&lt;&gt;"NS",AN1066&lt;&gt;"NA",AN1066=0,AQ1067="NS")),1,0)))</f>
        <v>0</v>
      </c>
      <c r="AU1067" s="126">
        <f>IF(AJ1084=AH1084,0,
IF(OR(AND(AO1066="NS",AR1067&lt;&gt;"NA",OR(AR1067="NS",AR1067=0)),AND(AO1066="NA",AR1067&lt;&gt;"NS",OR(AR1067="NA",AR1067=0))),0,
IF(OR(AND(AO1066&lt;&gt;"NS",AO1066&lt;&gt;"NA",AR1067&lt;&gt;"NS",AR1067&lt;&gt;"NA",AR1067&gt;AO1066),
AND(AR1067&gt;0,OR(AO1066="NS",AO1066="NA")),
AND(AO1066&lt;&gt;"NS",AO1066&lt;&gt;"NA",AO1066&gt;=0,AR1067="NA"),
AND(AO1066&lt;&gt;"NS",AO1066&lt;&gt;"NA",AO1066=0,AR1067="NS")),1,0)))</f>
        <v>0</v>
      </c>
    </row>
    <row r="1068" spans="1:52" ht="24" customHeight="1">
      <c r="A1068" s="123"/>
      <c r="B1068" s="66"/>
      <c r="C1068" s="129" t="s">
        <v>68</v>
      </c>
      <c r="D1068" s="311" t="s">
        <v>301</v>
      </c>
      <c r="E1068" s="311"/>
      <c r="F1068" s="311"/>
      <c r="G1068" s="311"/>
      <c r="H1068" s="311"/>
      <c r="I1068" s="311"/>
      <c r="J1068" s="311"/>
      <c r="K1068" s="311"/>
      <c r="L1068" s="311"/>
      <c r="M1068" s="310"/>
      <c r="N1068" s="310"/>
      <c r="O1068" s="310"/>
      <c r="P1068" s="310"/>
      <c r="Q1068" s="310"/>
      <c r="R1068" s="310"/>
      <c r="S1068" s="310"/>
      <c r="T1068" s="310"/>
      <c r="U1068" s="310"/>
      <c r="V1068" s="310"/>
      <c r="W1068" s="310"/>
      <c r="X1068" s="310"/>
      <c r="Y1068" s="310"/>
      <c r="Z1068" s="310"/>
      <c r="AA1068" s="310"/>
      <c r="AB1068" s="310"/>
      <c r="AC1068" s="310"/>
      <c r="AD1068" s="310"/>
      <c r="AG1068" s="125">
        <f t="shared" si="127"/>
        <v>0</v>
      </c>
      <c r="AH1068" s="125">
        <f t="shared" si="128"/>
        <v>0</v>
      </c>
      <c r="AI1068" s="103">
        <f t="shared" si="129"/>
        <v>0</v>
      </c>
      <c r="AJ1068" s="130">
        <f>IF(AJ1084=AH1084, 0,  IF(OR(AND(AG1068=0, AH1068&gt;0),AND(AG1068="NS", AI1068&gt;0), AND(AG1068="NS", AH1068=0, AI1068=0)), 1, IF(OR(AND(AG1068&gt;0, AH1068=2), AND(AG1068="NS", AH1068=2), AND(AG1068="NS", AI1068=0, AH1068&gt;0), AG1068=AI1068), 0, 1)))</f>
        <v>0</v>
      </c>
      <c r="AP1068" s="127">
        <f t="shared" si="130"/>
        <v>0</v>
      </c>
      <c r="AQ1068" s="127">
        <f t="shared" si="131"/>
        <v>0</v>
      </c>
      <c r="AR1068" s="127">
        <f t="shared" si="132"/>
        <v>0</v>
      </c>
      <c r="AS1068" s="126">
        <f>IF(AJ1084=AH1084,0,
IF(OR(AND(AM1066="NS",AP1068&lt;&gt;"NA",OR(AP1068="NS",AP1068=0)),AND(AM1066="NA",AP1068&lt;&gt;"NS",OR(AP1068="NA",AP1068=0))),0,
IF(OR(AND(AM1066&lt;&gt;"NS",AM1066&lt;&gt;"NA",AP1068&lt;&gt;"NS",AP1068&lt;&gt;"NA",AP1068&gt;AM1066),
AND(AP1068&gt;0,OR(AM1066="NS",AM1066="NA")),
AND(AM1066&lt;&gt;"NS",AM1066&lt;&gt;"NA",AM1066&gt;=0,AP1068="NA"),
AND(AM1066&lt;&gt;"NS",AM1066&lt;&gt;"NA",AM1066=0,AP1068="NS")),1,0)))</f>
        <v>0</v>
      </c>
      <c r="AT1068" s="126">
        <f>IF(AJ1084=AH1084,0,
IF(OR(AND(AN1066="NS",AQ1068&lt;&gt;"NA",OR(AQ1068="NS",AQ1068=0)),AND(AN1066="NA",AQ1068&lt;&gt;"NS",OR(AQ1068="NA",AQ1068=0))),0,
IF(OR(AND(AN1066&lt;&gt;"NS",AN1066&lt;&gt;"NA",AQ1068&lt;&gt;"NS",AQ1068&lt;&gt;"NA",AQ1068&gt;AN1066),
AND(AQ1068&gt;0,OR(AN1066="NS",AN1066="NA")),
AND(AN1066&lt;&gt;"NS",AN1066&lt;&gt;"NA",AN1066&gt;=0,AQ1068="NA"),
AND(AN1066&lt;&gt;"NS",AN1066&lt;&gt;"NA",AN1066=0,AQ1068="NS")),1,0)))</f>
        <v>0</v>
      </c>
      <c r="AU1068" s="126">
        <f>IF(AJ1084=AH1084,0,
IF(OR(AND(AO1066="NS",AR1068&lt;&gt;"NA",OR(AR1068="NS",AR1068=0)),AND(AO1066="NA",AR1068&lt;&gt;"NS",OR(AR1068="NA",AR1068=0))),0,
IF(OR(AND(AO1066&lt;&gt;"NS",AO1066&lt;&gt;"NA",AR1068&lt;&gt;"NS",AR1068&lt;&gt;"NA",AR1068&gt;AO1066),
AND(AR1068&gt;0,OR(AO1066="NS",AO1066="NA")),
AND(AO1066&lt;&gt;"NS",AO1066&lt;&gt;"NA",AO1066&gt;=0,AR1068="NA"),
AND(AO1066&lt;&gt;"NS",AO1066&lt;&gt;"NA",AO1066=0,AR1068="NS")),1,0)))</f>
        <v>0</v>
      </c>
      <c r="AX1068" s="125" t="s">
        <v>5634</v>
      </c>
      <c r="AY1068" s="125" t="s">
        <v>5635</v>
      </c>
      <c r="AZ1068" s="125" t="s">
        <v>5636</v>
      </c>
    </row>
    <row r="1069" spans="1:52" ht="24" customHeight="1">
      <c r="A1069" s="123"/>
      <c r="B1069" s="66"/>
      <c r="C1069" s="129" t="s">
        <v>69</v>
      </c>
      <c r="D1069" s="311" t="s">
        <v>242</v>
      </c>
      <c r="E1069" s="311"/>
      <c r="F1069" s="311"/>
      <c r="G1069" s="311"/>
      <c r="H1069" s="311"/>
      <c r="I1069" s="311"/>
      <c r="J1069" s="311"/>
      <c r="K1069" s="311"/>
      <c r="L1069" s="311"/>
      <c r="M1069" s="310"/>
      <c r="N1069" s="310"/>
      <c r="O1069" s="310"/>
      <c r="P1069" s="310"/>
      <c r="Q1069" s="310"/>
      <c r="R1069" s="310"/>
      <c r="S1069" s="310"/>
      <c r="T1069" s="310"/>
      <c r="U1069" s="310"/>
      <c r="V1069" s="310"/>
      <c r="W1069" s="310"/>
      <c r="X1069" s="310"/>
      <c r="Y1069" s="310"/>
      <c r="Z1069" s="310"/>
      <c r="AA1069" s="310"/>
      <c r="AB1069" s="310"/>
      <c r="AC1069" s="310"/>
      <c r="AD1069" s="310"/>
      <c r="AG1069" s="125">
        <f t="shared" si="127"/>
        <v>0</v>
      </c>
      <c r="AH1069" s="125">
        <f t="shared" si="128"/>
        <v>0</v>
      </c>
      <c r="AI1069" s="103">
        <f t="shared" si="129"/>
        <v>0</v>
      </c>
      <c r="AJ1069" s="130">
        <f>IF(AJ1084=AH1084, 0,  IF(OR(AND(AG1069=0, AH1069&gt;0),AND(AG1069="NS", AI1069&gt;0), AND(AG1069="NS", AH1069=0, AI1069=0)), 1, IF(OR(AND(AG1069&gt;0, AH1069=2), AND(AG1069="NS", AH1069=2), AND(AG1069="NS", AI1069=0, AH1069&gt;0), AG1069=AI1069), 0, 1)))</f>
        <v>0</v>
      </c>
      <c r="AP1069" s="127">
        <f t="shared" si="130"/>
        <v>0</v>
      </c>
      <c r="AQ1069" s="127">
        <f t="shared" si="131"/>
        <v>0</v>
      </c>
      <c r="AR1069" s="127">
        <f t="shared" si="132"/>
        <v>0</v>
      </c>
      <c r="AS1069" s="126">
        <f>IF(AJ1084=AH1084,0,
IF(OR(AND(AM1066="NS",AP1069&lt;&gt;"NA",OR(AP1069="NS",AP1069=0)),AND(AM1066="NA",AP1069&lt;&gt;"NS",OR(AP1069="NA",AP1069=0))),0,
IF(OR(AND(AM1066&lt;&gt;"NS",AM1066&lt;&gt;"NA",AP1069&lt;&gt;"NS",AP1069&lt;&gt;"NA",AP1069&gt;AM1066),
AND(AP1069&gt;0,OR(AM1066="NS",AM1066="NA")),
AND(AM1066&lt;&gt;"NS",AM1066&lt;&gt;"NA",AM1066&gt;=0,AP1069="NA"),
AND(AM1066&lt;&gt;"NS",AM1066&lt;&gt;"NA",AM1066=0,AP1069="NS")),1,0)))</f>
        <v>0</v>
      </c>
      <c r="AT1069" s="126">
        <f>IF(AJ1084=AH1084,0,
IF(OR(AND(AN1066="NS",AQ1069&lt;&gt;"NA",OR(AQ1069="NS",AQ1069=0)),AND(AN1066="NA",AQ1069&lt;&gt;"NS",OR(AQ1069="NA",AQ1069=0))),0,
IF(OR(AND(AN1066&lt;&gt;"NS",AN1066&lt;&gt;"NA",AQ1069&lt;&gt;"NS",AQ1069&lt;&gt;"NA",AQ1069&gt;AN1066),
AND(AQ1069&gt;0,OR(AN1066="NS",AN1066="NA")),
AND(AN1066&lt;&gt;"NS",AN1066&lt;&gt;"NA",AN1066&gt;=0,AQ1069="NA"),
AND(AN1066&lt;&gt;"NS",AN1066&lt;&gt;"NA",AN1066=0,AQ1069="NS")),1,0)))</f>
        <v>0</v>
      </c>
      <c r="AU1069" s="126">
        <f>IF(AJ1084=AH1084,0,
IF(OR(AND(AO1066="NS",AR1069&lt;&gt;"NA",OR(AR1069="NS",AR1069=0)),AND(AO1066="NA",AR1069&lt;&gt;"NS",OR(AR1069="NA",AR1069=0))),0,
IF(OR(AND(AO1066&lt;&gt;"NS",AO1066&lt;&gt;"NA",AR1069&lt;&gt;"NS",AR1069&lt;&gt;"NA",AR1069&gt;AO1066),
AND(AR1069&gt;0,OR(AO1066="NS",AO1066="NA")),
AND(AO1066&lt;&gt;"NS",AO1066&lt;&gt;"NA",AO1066&gt;=0,AR1069="NA"),
AND(AO1066&lt;&gt;"NS",AO1066&lt;&gt;"NA",AO1066=0,AR1069="NS")),1,0)))</f>
        <v>0</v>
      </c>
      <c r="AW1069" s="5">
        <v>8.3800000000000008</v>
      </c>
      <c r="AX1069" s="126">
        <f>AM1066</f>
        <v>0</v>
      </c>
      <c r="AY1069" s="126">
        <f t="shared" ref="AY1069" si="133">AN1066</f>
        <v>0</v>
      </c>
      <c r="AZ1069" s="126">
        <f t="shared" ref="AZ1069" si="134">AO1066</f>
        <v>0</v>
      </c>
    </row>
    <row r="1070" spans="1:52" ht="48" customHeight="1">
      <c r="A1070" s="123"/>
      <c r="B1070" s="66"/>
      <c r="C1070" s="129" t="s">
        <v>70</v>
      </c>
      <c r="D1070" s="374" t="s">
        <v>302</v>
      </c>
      <c r="E1070" s="374"/>
      <c r="F1070" s="374"/>
      <c r="G1070" s="374"/>
      <c r="H1070" s="374"/>
      <c r="I1070" s="374"/>
      <c r="J1070" s="374"/>
      <c r="K1070" s="374"/>
      <c r="L1070" s="374"/>
      <c r="M1070" s="310"/>
      <c r="N1070" s="310"/>
      <c r="O1070" s="310"/>
      <c r="P1070" s="310"/>
      <c r="Q1070" s="310"/>
      <c r="R1070" s="310"/>
      <c r="S1070" s="310"/>
      <c r="T1070" s="310"/>
      <c r="U1070" s="310"/>
      <c r="V1070" s="310"/>
      <c r="W1070" s="310"/>
      <c r="X1070" s="310"/>
      <c r="Y1070" s="310"/>
      <c r="Z1070" s="310"/>
      <c r="AA1070" s="310"/>
      <c r="AB1070" s="310"/>
      <c r="AC1070" s="310"/>
      <c r="AD1070" s="310"/>
      <c r="AG1070" s="125">
        <f t="shared" si="127"/>
        <v>0</v>
      </c>
      <c r="AH1070" s="125">
        <f t="shared" si="128"/>
        <v>0</v>
      </c>
      <c r="AI1070" s="103">
        <f t="shared" si="129"/>
        <v>0</v>
      </c>
      <c r="AJ1070" s="130">
        <f>IF(AJ1084=AH1084, 0,  IF(OR(AND(AG1070=0, AH1070&gt;0),AND(AG1070="NS", AI1070&gt;0), AND(AG1070="NS", AH1070=0, AI1070=0)), 1, IF(OR(AND(AG1070&gt;0, AH1070=2), AND(AG1070="NS", AH1070=2), AND(AG1070="NS", AI1070=0, AH1070&gt;0), AG1070=AI1070), 0, 1)))</f>
        <v>0</v>
      </c>
      <c r="AP1070" s="127">
        <f t="shared" si="130"/>
        <v>0</v>
      </c>
      <c r="AQ1070" s="127">
        <f t="shared" si="131"/>
        <v>0</v>
      </c>
      <c r="AR1070" s="127">
        <f t="shared" si="132"/>
        <v>0</v>
      </c>
      <c r="AS1070" s="126">
        <f>IF(AJ1084=AH1084,0,
IF(OR(AND(AM1066="NS",AP1070&lt;&gt;"NA",OR(AP1070="NS",AP1070=0)),AND(AM1066="NA",AP1070&lt;&gt;"NS",OR(AP1070="NA",AP1070=0))),0,
IF(OR(AND(AM1066&lt;&gt;"NS",AM1066&lt;&gt;"NA",AP1070&lt;&gt;"NS",AP1070&lt;&gt;"NA",AP1070&gt;AM1066),
AND(AP1070&gt;0,OR(AM1066="NS",AM1066="NA")),
AND(AM1066&lt;&gt;"NS",AM1066&lt;&gt;"NA",AM1066&gt;=0,AP1070="NA"),
AND(AM1066&lt;&gt;"NS",AM1066&lt;&gt;"NA",AM1066=0,AP1070="NS")),1,0)))</f>
        <v>0</v>
      </c>
      <c r="AT1070" s="126">
        <f>IF(AJ1084=AH1084,0,
IF(OR(AND(AN1066="NS",AQ1070&lt;&gt;"NA",OR(AQ1070="NS",AQ1070=0)),AND(AN1066="NA",AQ1070&lt;&gt;"NS",OR(AQ1070="NA",AQ1070=0))),0,
IF(OR(AND(AN1066&lt;&gt;"NS",AN1066&lt;&gt;"NA",AQ1070&lt;&gt;"NS",AQ1070&lt;&gt;"NA",AQ1070&gt;AN1066),
AND(AQ1070&gt;0,OR(AN1066="NS",AN1066="NA")),
AND(AN1066&lt;&gt;"NS",AN1066&lt;&gt;"NA",AN1066&gt;=0,AQ1070="NA"),
AND(AN1066&lt;&gt;"NS",AN1066&lt;&gt;"NA",AN1066=0,AQ1070="NS")),1,0)))</f>
        <v>0</v>
      </c>
      <c r="AU1070" s="126">
        <f>IF(AJ1084=AH1084,0,
IF(OR(AND(AO1066="NS",AR1070&lt;&gt;"NA",OR(AR1070="NS",AR1070=0)),AND(AO1066="NA",AR1070&lt;&gt;"NS",OR(AR1070="NA",AR1070=0))),0,
IF(OR(AND(AO1066&lt;&gt;"NS",AO1066&lt;&gt;"NA",AR1070&lt;&gt;"NS",AR1070&lt;&gt;"NA",AR1070&gt;AO1066),
AND(AR1070&gt;0,OR(AO1066="NS",AO1066="NA")),
AND(AO1066&lt;&gt;"NS",AO1066&lt;&gt;"NA",AO1066&gt;=0,AR1070="NA"),
AND(AO1066&lt;&gt;"NS",AO1066&lt;&gt;"NA",AO1066=0,AR1070="NS")),1,0)))</f>
        <v>0</v>
      </c>
      <c r="AW1070" s="145" t="s">
        <v>5645</v>
      </c>
      <c r="AX1070" s="127">
        <f>M1073</f>
        <v>0</v>
      </c>
      <c r="AY1070" s="127">
        <f>S1073</f>
        <v>0</v>
      </c>
      <c r="AZ1070" s="127">
        <f>Y1073</f>
        <v>0</v>
      </c>
    </row>
    <row r="1071" spans="1:52" ht="24" customHeight="1">
      <c r="A1071" s="123"/>
      <c r="B1071" s="66"/>
      <c r="C1071" s="129" t="s">
        <v>71</v>
      </c>
      <c r="D1071" s="311" t="s">
        <v>244</v>
      </c>
      <c r="E1071" s="311"/>
      <c r="F1071" s="311"/>
      <c r="G1071" s="311"/>
      <c r="H1071" s="311"/>
      <c r="I1071" s="311"/>
      <c r="J1071" s="311"/>
      <c r="K1071" s="311"/>
      <c r="L1071" s="311"/>
      <c r="M1071" s="310"/>
      <c r="N1071" s="310"/>
      <c r="O1071" s="310"/>
      <c r="P1071" s="310"/>
      <c r="Q1071" s="310"/>
      <c r="R1071" s="310"/>
      <c r="S1071" s="310"/>
      <c r="T1071" s="310"/>
      <c r="U1071" s="310"/>
      <c r="V1071" s="310"/>
      <c r="W1071" s="310"/>
      <c r="X1071" s="310"/>
      <c r="Y1071" s="310"/>
      <c r="Z1071" s="310"/>
      <c r="AA1071" s="310"/>
      <c r="AB1071" s="310"/>
      <c r="AC1071" s="310"/>
      <c r="AD1071" s="310"/>
      <c r="AG1071" s="125">
        <f t="shared" si="127"/>
        <v>0</v>
      </c>
      <c r="AH1071" s="125">
        <f t="shared" si="128"/>
        <v>0</v>
      </c>
      <c r="AI1071" s="103">
        <f t="shared" si="129"/>
        <v>0</v>
      </c>
      <c r="AJ1071" s="130">
        <f>IF(AJ1084=AH1084, 0,  IF(OR(AND(AG1071=0, AH1071&gt;0),AND(AG1071="NS", AI1071&gt;0), AND(AG1071="NS", AH1071=0, AI1071=0)), 1, IF(OR(AND(AG1071&gt;0, AH1071=2), AND(AG1071="NS", AH1071=2), AND(AG1071="NS", AI1071=0, AH1071&gt;0), AG1071=AI1071), 0, 1)))</f>
        <v>0</v>
      </c>
      <c r="AP1071" s="127">
        <f t="shared" si="130"/>
        <v>0</v>
      </c>
      <c r="AQ1071" s="127">
        <f t="shared" si="131"/>
        <v>0</v>
      </c>
      <c r="AR1071" s="127">
        <f>Y1071</f>
        <v>0</v>
      </c>
      <c r="AS1071" s="126">
        <f>IF(AJ1084=AH1084,0,
IF(OR(AND(AM1066="NS",AP1071&lt;&gt;"NA",OR(AP1071="NS",AP1071=0)),AND(AM1066="NA",AP1071&lt;&gt;"NS",OR(AP1071="NA",AP1071=0))),0,
IF(OR(AND(AM1066&lt;&gt;"NS",AM1066&lt;&gt;"NA",AP1071&lt;&gt;"NS",AP1071&lt;&gt;"NA",AP1071&gt;AM1066),
AND(AP1071&gt;0,OR(AM1066="NS",AM1066="NA")),
AND(AM1066&lt;&gt;"NS",AM1066&lt;&gt;"NA",AM1066&gt;=0,AP1071="NA"),
AND(AM1066&lt;&gt;"NS",AM1066&lt;&gt;"NA",AM1066=0,AP1071="NS")),1,0)))</f>
        <v>0</v>
      </c>
      <c r="AT1071" s="126">
        <f>IF(AJ1084=AH1084,0,
IF(OR(AND(AN1066="NS",AQ1071&lt;&gt;"NA",OR(AQ1071="NS",AQ1071=0)),AND(AN1066="NA",AQ1071&lt;&gt;"NS",OR(AQ1071="NA",AQ1071=0))),0,
IF(OR(AND(AN1066&lt;&gt;"NS",AN1066&lt;&gt;"NA",AQ1071&lt;&gt;"NS",AQ1071&lt;&gt;"NA",AQ1071&gt;AN1066),
AND(AQ1071&gt;0,OR(AN1066="NS",AN1066="NA")),
AND(AN1066&lt;&gt;"NS",AN1066&lt;&gt;"NA",AN1066&gt;=0,AQ1071="NA"),
AND(AN1066&lt;&gt;"NS",AN1066&lt;&gt;"NA",AN1066=0,AQ1071="NS")),1,0)))</f>
        <v>0</v>
      </c>
      <c r="AU1071" s="126">
        <f>IF(AJ1084=AH1084,0,
IF(OR(AND(AO1066="NS",AR1071&lt;&gt;"NA",OR(AR1071="NS",AR1071=0)),AND(AO1066="NA",AR1071&lt;&gt;"NS",OR(AR1071="NA",AR1071=0))),0,
IF(OR(AND(AO1066&lt;&gt;"NS",AO1066&lt;&gt;"NA",AR1071&lt;&gt;"NS",AR1071&lt;&gt;"NA",AR1071&gt;AO1066),
AND(AR1071&gt;0,OR(AO1066="NS",AO1066="NA")),
AND(AO1066&lt;&gt;"NS",AO1066&lt;&gt;"NA",AO1066&gt;=0,AR1071="NA"),
AND(AO1066&lt;&gt;"NS",AO1066&lt;&gt;"NA",AO1066=0,AR1071="NS")),1,0)))</f>
        <v>0</v>
      </c>
      <c r="AW1071" s="5" t="s">
        <v>5640</v>
      </c>
      <c r="AX1071" s="126">
        <f>IF(AJ1084=AH1084,0,
IF(OR(AND(AX1070="NS",AX1069="NS"),AND(AX1070="NA",AX1069="NA"),AND(AX1069&lt;&gt;"NS",AX1069&lt;&gt;"NA",AX1070&lt;&gt;"NS",AX1070&lt;&gt;"NA",AX1069&lt;=AX1070),AND(AX1069&lt;&gt;"NS",AX1069&lt;&gt;"NA",AX1069&gt;0,AX1070="NS")),0,
1))</f>
        <v>0</v>
      </c>
      <c r="AY1071" s="126">
        <f>IF(AJ1084=AH1084,0,
IF(OR(AND(AY1070="NS",AY1069="NS"),AND(AY1070="NA",AY1069="NA"),AND(AY1069&lt;&gt;"NS",AY1069&lt;&gt;"NA",AY1070&lt;&gt;"NS",AY1070&lt;&gt;"NA",AY1069&lt;=AY1070),AND(AY1069&lt;&gt;"NS",AY1069&lt;&gt;"NA",AY1069&gt;0,AY1070="NS")),0,
1))</f>
        <v>0</v>
      </c>
      <c r="AZ1071" s="126">
        <f>IF(AJ1084=AH1084,0,
IF(OR(AND(AZ1070="NS",AZ1069="NS"),AND(AZ1070="NA",AZ1069="NA"),AND(AZ1069&lt;&gt;"NS",AZ1069&lt;&gt;"NA",AZ1070&lt;&gt;"NS",AZ1070&lt;&gt;"NA",AZ1069&lt;=AZ1070),AND(AZ1069&lt;&gt;"NS",AZ1069&lt;&gt;"NA",AZ1069&gt;0,AZ1070="NS")),0,
1))</f>
        <v>0</v>
      </c>
    </row>
    <row r="1072" spans="1:52" ht="24" customHeight="1">
      <c r="A1072" s="123"/>
      <c r="B1072" s="66"/>
      <c r="C1072" s="129" t="s">
        <v>72</v>
      </c>
      <c r="D1072" s="311" t="s">
        <v>303</v>
      </c>
      <c r="E1072" s="311"/>
      <c r="F1072" s="311"/>
      <c r="G1072" s="311"/>
      <c r="H1072" s="311"/>
      <c r="I1072" s="311"/>
      <c r="J1072" s="311"/>
      <c r="K1072" s="311"/>
      <c r="L1072" s="311"/>
      <c r="M1072" s="310"/>
      <c r="N1072" s="310"/>
      <c r="O1072" s="310"/>
      <c r="P1072" s="310"/>
      <c r="Q1072" s="310"/>
      <c r="R1072" s="310"/>
      <c r="S1072" s="310"/>
      <c r="T1072" s="310"/>
      <c r="U1072" s="310"/>
      <c r="V1072" s="310"/>
      <c r="W1072" s="310"/>
      <c r="X1072" s="310"/>
      <c r="Y1072" s="310"/>
      <c r="Z1072" s="310"/>
      <c r="AA1072" s="310"/>
      <c r="AB1072" s="310"/>
      <c r="AC1072" s="310"/>
      <c r="AD1072" s="310"/>
      <c r="AG1072" s="125">
        <f t="shared" si="127"/>
        <v>0</v>
      </c>
      <c r="AH1072" s="125">
        <f t="shared" si="128"/>
        <v>0</v>
      </c>
      <c r="AI1072" s="103">
        <f>IF(COUNTIF(S1072:AD1072,"NA")=2,"NA",SUM(S1072:AD1072))</f>
        <v>0</v>
      </c>
      <c r="AJ1072" s="130">
        <f>IF(AJ1084=AH1084, 0,  IF(OR(AND(AG1072=0, AH1072&gt;0),AND(AG1072="NS", AI1072&gt;0), AND(AG1072="NS", AH1072=0, AI1072=0)), 1, IF(OR(AND(AG1072&gt;0, AH1072=2), AND(AG1072="NS", AH1072=2), AND(AG1072="NS", AI1072=0, AH1072&gt;0), AG1072=AI1072), 0, 1)))</f>
        <v>0</v>
      </c>
      <c r="AP1072" s="127">
        <f>IF(M1072="NA",0,M1072)</f>
        <v>0</v>
      </c>
      <c r="AQ1072" s="127">
        <f>IF(S1072="NA",0,S1072)</f>
        <v>0</v>
      </c>
      <c r="AR1072" s="127">
        <f>IF(Y1072="NA",0,Y1072)</f>
        <v>0</v>
      </c>
      <c r="AS1072" s="126">
        <f>IF(AJ1084=AH1084,0,
IF(OR(AND(AM1066="NS",AP1072&lt;&gt;"NA",OR(AP1072="NS",AP1072=0)),AND(AM1066="NA",AP1072&lt;&gt;"NS",OR(AP1072="NA",AP1072=0))),0,
IF(OR(AND(AM1066&lt;&gt;"NS",AM1066&lt;&gt;"NA",AP1072&lt;&gt;"NS",AP1072&lt;&gt;"NA",AP1072&gt;AM1066),
AND(AP1072&gt;0,OR(AM1066="NS",AM1066="NA")),
AND(AM1066&lt;&gt;"NS",AM1066&lt;&gt;"NA",AM1066&gt;=0,AP1072="NA"),
AND(AM1066&lt;&gt;"NS",AM1066&lt;&gt;"NA",AM1066=0,AP1072="NS")),1,0)))</f>
        <v>0</v>
      </c>
      <c r="AT1072" s="126">
        <f>IF(AJ1084=AH1084,0,
IF(OR(AND(AN1066="NS",AQ1072&lt;&gt;"NA",OR(AQ1072="NS",AQ1072=0)),AND(AN1066="NA",AQ1072&lt;&gt;"NS",OR(AQ1072="NA",AQ1072=0))),0,
IF(OR(AND(AN1066&lt;&gt;"NS",AN1066&lt;&gt;"NA",AQ1072&lt;&gt;"NS",AQ1072&lt;&gt;"NA",AQ1072&gt;AN1066),
AND(AQ1072&gt;0,OR(AN1066="NS",AN1066="NA")),
AND(AN1066&lt;&gt;"NS",AN1066&lt;&gt;"NA",AN1066&gt;=0,AQ1072="NA"),
AND(AN1066&lt;&gt;"NS",AN1066&lt;&gt;"NA",AN1066=0,AQ1072="NS")),1,0)))</f>
        <v>0</v>
      </c>
      <c r="AU1072" s="126">
        <f>IF(AJ1084=AH1084,0,
IF(OR(AND(AO1066="NS",AR1072&lt;&gt;"NA",OR(AR1072="NS",AR1072=0)),AND(AO1066="NA",AR1072&lt;&gt;"NS",OR(AR1072="NA",AR1072=0))),0,
IF(OR(AND(AO1066&lt;&gt;"NS",AO1066&lt;&gt;"NA",AR1072&lt;&gt;"NS",AR1072&lt;&gt;"NA",AR1072&gt;AO1066),
AND(AR1072&gt;0,OR(AO1066="NS",AO1066="NA")),
AND(AO1066&lt;&gt;"NS",AO1066&lt;&gt;"NA",AO1066&gt;=0,AR1072="NA"),
AND(AO1066&lt;&gt;"NS",AO1066&lt;&gt;"NA",AO1066=0,AR1072="NS")),1,0)))</f>
        <v>0</v>
      </c>
      <c r="AX1072" s="60">
        <f>SUM(AX1071:AZ1071)</f>
        <v>0</v>
      </c>
    </row>
    <row r="1073" spans="1:50" ht="15" customHeight="1">
      <c r="A1073" s="123"/>
      <c r="B1073" s="66"/>
      <c r="C1073" s="26"/>
      <c r="D1073" s="26"/>
      <c r="E1073" s="26"/>
      <c r="F1073" s="26"/>
      <c r="G1073" s="26"/>
      <c r="H1073" s="26"/>
      <c r="I1073" s="26"/>
      <c r="J1073" s="26"/>
      <c r="K1073" s="26"/>
      <c r="L1073" s="106" t="s">
        <v>116</v>
      </c>
      <c r="M1073" s="252">
        <f>IF(AND(SUM(M1066:R1072)=0,COUNTIF(M1066:R1072,"NS")&gt;0),"NS",
IF(AND(SUM(M1066:R1072)=0,COUNTIF(M1066:R1072,0)&gt;0),0,
IF(AND(SUM(M1066:R1072)=0,COUNTIF(M1066:R1072,"NA")&gt;0),"NA",
SUM(M1066:R1072))))</f>
        <v>0</v>
      </c>
      <c r="N1073" s="252"/>
      <c r="O1073" s="252"/>
      <c r="P1073" s="252"/>
      <c r="Q1073" s="252"/>
      <c r="R1073" s="252"/>
      <c r="S1073" s="252">
        <f>IF(AND(SUM(S1066:X1072)=0,COUNTIF(S1066:X1072,"NS")&gt;0),"NS",
IF(AND(SUM(S1066:X1072)=0,COUNTIF(S1066:X1072,0)&gt;0),0,
IF(AND(SUM(S1066:X1072)=0,COUNTIF(S1066:X1072,"NA")&gt;0),"NA",
SUM(S1066:X1072))))</f>
        <v>0</v>
      </c>
      <c r="T1073" s="252"/>
      <c r="U1073" s="252"/>
      <c r="V1073" s="252"/>
      <c r="W1073" s="252"/>
      <c r="X1073" s="252"/>
      <c r="Y1073" s="252">
        <f>IF(AND(SUM(Y1066:AD1072)=0,COUNTIF(Y1066:AD1072,"NS")&gt;0),"NS",
IF(AND(SUM(Y1066:AD1072)=0,COUNTIF(Y1066:AD1072,0)&gt;0),0,
IF(AND(SUM(Y1066:AD1072)=0,COUNTIF(Y1066:AD1072,"NA")&gt;0),"NA",
SUM(Y1066:AD1072))))</f>
        <v>0</v>
      </c>
      <c r="Z1073" s="252"/>
      <c r="AA1073" s="252"/>
      <c r="AB1073" s="252"/>
      <c r="AC1073" s="252"/>
      <c r="AD1073" s="252"/>
      <c r="AJ1073" s="60">
        <f>SUM(AJ1066:AJ1072)</f>
        <v>0</v>
      </c>
      <c r="AP1073" s="127"/>
      <c r="AQ1073" s="127"/>
      <c r="AR1073" s="127"/>
      <c r="AS1073" s="128">
        <f>SUM(AS1066:AU1072)</f>
        <v>0</v>
      </c>
      <c r="AT1073" s="126"/>
      <c r="AU1073" s="126"/>
      <c r="AX1073" s="60"/>
    </row>
    <row r="1074" spans="1:50" ht="15" customHeight="1">
      <c r="A1074" s="123"/>
      <c r="B1074" s="66"/>
      <c r="C1074" s="89"/>
      <c r="D1074" s="89"/>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row>
    <row r="1075" spans="1:50" ht="45" customHeight="1">
      <c r="A1075" s="123"/>
      <c r="B1075" s="66"/>
      <c r="C1075" s="323" t="s">
        <v>304</v>
      </c>
      <c r="D1075" s="323"/>
      <c r="E1075" s="323"/>
      <c r="F1075" s="323"/>
      <c r="G1075" s="323"/>
      <c r="H1075" s="315"/>
      <c r="I1075" s="246"/>
      <c r="J1075" s="246"/>
      <c r="K1075" s="246"/>
      <c r="L1075" s="246"/>
      <c r="M1075" s="246"/>
      <c r="N1075" s="246"/>
      <c r="O1075" s="246"/>
      <c r="P1075" s="246"/>
      <c r="Q1075" s="246"/>
      <c r="R1075" s="246"/>
      <c r="S1075" s="246"/>
      <c r="T1075" s="246"/>
      <c r="U1075" s="246"/>
      <c r="V1075" s="246"/>
      <c r="W1075" s="246"/>
      <c r="X1075" s="246"/>
      <c r="Y1075" s="246"/>
      <c r="Z1075" s="246"/>
      <c r="AA1075" s="246"/>
      <c r="AB1075" s="246"/>
      <c r="AC1075" s="246"/>
      <c r="AD1075" s="316"/>
      <c r="AG1075" s="5">
        <f>IF(OR(M1072=0,M1072="NS",M1072="NA"),0,1)</f>
        <v>0</v>
      </c>
    </row>
    <row r="1076" spans="1:50" ht="15" customHeight="1">
      <c r="A1076" s="123"/>
      <c r="B1076" s="66"/>
      <c r="C1076" s="89"/>
      <c r="D1076" s="89"/>
      <c r="E1076" s="89"/>
      <c r="F1076" s="89"/>
      <c r="G1076" s="89"/>
      <c r="H1076" s="89"/>
      <c r="I1076" s="89"/>
      <c r="J1076" s="89"/>
      <c r="K1076" s="89"/>
      <c r="L1076" s="89"/>
      <c r="M1076" s="89"/>
      <c r="N1076" s="89"/>
      <c r="O1076" s="89"/>
      <c r="P1076" s="89"/>
      <c r="Q1076" s="89"/>
      <c r="R1076" s="89"/>
      <c r="S1076" s="89"/>
      <c r="T1076" s="89"/>
      <c r="U1076" s="89"/>
      <c r="V1076" s="89"/>
      <c r="W1076" s="89"/>
      <c r="X1076" s="89"/>
      <c r="Y1076" s="89"/>
      <c r="Z1076" s="89"/>
      <c r="AA1076" s="89"/>
      <c r="AB1076" s="89"/>
      <c r="AC1076" s="89"/>
      <c r="AD1076" s="89"/>
    </row>
    <row r="1077" spans="1:50" ht="24" customHeight="1">
      <c r="A1077" s="123"/>
      <c r="B1077" s="66"/>
      <c r="C1077" s="294" t="s">
        <v>117</v>
      </c>
      <c r="D1077" s="294"/>
      <c r="E1077" s="294"/>
      <c r="F1077" s="294"/>
      <c r="G1077" s="294"/>
      <c r="H1077" s="294"/>
      <c r="I1077" s="294"/>
      <c r="J1077" s="294"/>
      <c r="K1077" s="294"/>
      <c r="L1077" s="294"/>
      <c r="M1077" s="294"/>
      <c r="N1077" s="294"/>
      <c r="O1077" s="294"/>
      <c r="P1077" s="294"/>
      <c r="Q1077" s="294"/>
      <c r="R1077" s="294"/>
      <c r="S1077" s="294"/>
      <c r="T1077" s="294"/>
      <c r="U1077" s="294"/>
      <c r="V1077" s="294"/>
      <c r="W1077" s="294"/>
      <c r="X1077" s="294"/>
      <c r="Y1077" s="294"/>
      <c r="Z1077" s="294"/>
      <c r="AA1077" s="294"/>
      <c r="AB1077" s="294"/>
      <c r="AC1077" s="294"/>
      <c r="AD1077" s="294"/>
    </row>
    <row r="1078" spans="1:50" ht="60" customHeight="1">
      <c r="A1078" s="123"/>
      <c r="B1078" s="66"/>
      <c r="C1078" s="312"/>
      <c r="D1078" s="312"/>
      <c r="E1078" s="312"/>
      <c r="F1078" s="312"/>
      <c r="G1078" s="312"/>
      <c r="H1078" s="312"/>
      <c r="I1078" s="312"/>
      <c r="J1078" s="312"/>
      <c r="K1078" s="312"/>
      <c r="L1078" s="312"/>
      <c r="M1078" s="312"/>
      <c r="N1078" s="312"/>
      <c r="O1078" s="312"/>
      <c r="P1078" s="312"/>
      <c r="Q1078" s="312"/>
      <c r="R1078" s="312"/>
      <c r="S1078" s="312"/>
      <c r="T1078" s="312"/>
      <c r="U1078" s="312"/>
      <c r="V1078" s="312"/>
      <c r="W1078" s="312"/>
      <c r="X1078" s="312"/>
      <c r="Y1078" s="312"/>
      <c r="Z1078" s="312"/>
      <c r="AA1078" s="312"/>
      <c r="AB1078" s="312"/>
      <c r="AC1078" s="312"/>
      <c r="AD1078" s="312"/>
    </row>
    <row r="1079" spans="1:50" ht="15" customHeight="1">
      <c r="A1079" s="61"/>
      <c r="B1079" s="309" t="str">
        <f>IF(OR(AH1079=0,AND(AH1079&gt;0,C1078&lt;&gt;"")),"","Si registró NS favor de emitir un comentario que explique su uso en la casilla al final de la pregunta")</f>
        <v/>
      </c>
      <c r="C1079" s="309"/>
      <c r="D1079" s="309"/>
      <c r="E1079" s="309"/>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c r="AB1079" s="309"/>
      <c r="AC1079" s="309"/>
      <c r="AD1079" s="309"/>
      <c r="AE1079" s="73"/>
      <c r="AF1079" s="77"/>
      <c r="AG1079" t="s">
        <v>5627</v>
      </c>
      <c r="AH1079">
        <f>COUNTIF(M1066:AD1072,"NS")</f>
        <v>0</v>
      </c>
      <c r="AI1079"/>
      <c r="AJ1079"/>
    </row>
    <row r="1080" spans="1:50" ht="15" customHeight="1">
      <c r="A1080" s="61"/>
      <c r="B1080" s="309" t="str">
        <f>IF(AJ1073=0,"","Error: verificar sumas")</f>
        <v/>
      </c>
      <c r="C1080" s="309"/>
      <c r="D1080" s="309"/>
      <c r="E1080" s="309"/>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c r="AB1080" s="309"/>
      <c r="AC1080" s="309"/>
      <c r="AD1080" s="309"/>
      <c r="AE1080" s="73"/>
      <c r="AF1080" s="77"/>
      <c r="AG1080"/>
      <c r="AH1080"/>
      <c r="AI1080"/>
      <c r="AJ1080"/>
    </row>
    <row r="1081" spans="1:50" ht="15" customHeight="1">
      <c r="A1081" s="61"/>
      <c r="B1081" s="309" t="str">
        <f>IF(AX1072=0,"","Error: verificar la consistencia con el numeral 5 de la pregunta 8.38, de acuerdo con la segunda instrucción")</f>
        <v/>
      </c>
      <c r="C1081" s="309"/>
      <c r="D1081" s="309"/>
      <c r="E1081" s="309"/>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c r="AB1081" s="309"/>
      <c r="AC1081" s="309"/>
      <c r="AD1081" s="309"/>
      <c r="AE1081" s="73"/>
      <c r="AF1081" s="77"/>
      <c r="AG1081"/>
      <c r="AH1081"/>
      <c r="AI1081"/>
      <c r="AJ1081"/>
    </row>
    <row r="1082" spans="1:50" ht="15" customHeight="1">
      <c r="A1082" s="61"/>
      <c r="B1082" s="309" t="str">
        <f>IF(AS1073=0,"","Error: verificar la consistencia con el numeral 5 de la pregunta 8.38, de acuerdo con la tercera instrucción")</f>
        <v/>
      </c>
      <c r="C1082" s="309"/>
      <c r="D1082" s="309"/>
      <c r="E1082" s="309"/>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c r="AB1082" s="309"/>
      <c r="AC1082" s="309"/>
      <c r="AD1082" s="309"/>
      <c r="AE1082" s="73"/>
      <c r="AF1082" s="77"/>
      <c r="AG1082"/>
      <c r="AH1082"/>
      <c r="AI1082"/>
      <c r="AJ1082"/>
    </row>
    <row r="1083" spans="1:50" ht="15" customHeight="1">
      <c r="A1083" s="61"/>
      <c r="B1083" s="309" t="str">
        <f>IF(OR(AND(AG1075&gt;0,H1075=""),AND(AG1075=0,H1075&lt;&gt;"")),"Error: especificar el otro tipo de servicio en caso de registrar cantidades mayores a cero en el numeral 7","")</f>
        <v/>
      </c>
      <c r="C1083" s="309"/>
      <c r="D1083" s="309"/>
      <c r="E1083" s="309"/>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c r="AB1083" s="309"/>
      <c r="AC1083" s="309"/>
      <c r="AD1083" s="309"/>
      <c r="AE1083" s="73"/>
      <c r="AF1083" s="77"/>
      <c r="AG1083"/>
      <c r="AH1083" t="s">
        <v>5621</v>
      </c>
      <c r="AI1083" t="s">
        <v>5622</v>
      </c>
      <c r="AJ1083" t="s">
        <v>5623</v>
      </c>
      <c r="AK1083" s="5" t="s">
        <v>5624</v>
      </c>
    </row>
    <row r="1084" spans="1:50" ht="15" customHeight="1" thickBot="1">
      <c r="A1084" s="61"/>
      <c r="B1084" s="277" t="str">
        <f>IF(AK1084=0,"","Error: debe completar toda la información en las celdas requeridas")</f>
        <v/>
      </c>
      <c r="C1084" s="277"/>
      <c r="D1084" s="277"/>
      <c r="E1084" s="277"/>
      <c r="F1084" s="277"/>
      <c r="G1084" s="277"/>
      <c r="H1084" s="277"/>
      <c r="I1084" s="277"/>
      <c r="J1084" s="277"/>
      <c r="K1084" s="277"/>
      <c r="L1084" s="277"/>
      <c r="M1084" s="277"/>
      <c r="N1084" s="277"/>
      <c r="O1084" s="277"/>
      <c r="P1084" s="277"/>
      <c r="Q1084" s="277"/>
      <c r="R1084" s="277"/>
      <c r="S1084" s="277"/>
      <c r="T1084" s="277"/>
      <c r="U1084" s="277"/>
      <c r="V1084" s="277"/>
      <c r="W1084" s="277"/>
      <c r="X1084" s="277"/>
      <c r="Y1084" s="277"/>
      <c r="Z1084" s="277"/>
      <c r="AA1084" s="277"/>
      <c r="AB1084" s="277"/>
      <c r="AC1084" s="277"/>
      <c r="AD1084" s="277"/>
      <c r="AE1084" s="73"/>
      <c r="AF1084" s="77"/>
      <c r="AG1084"/>
      <c r="AH1084">
        <v>126</v>
      </c>
      <c r="AI1084">
        <v>105</v>
      </c>
      <c r="AJ1084">
        <f>COUNTBLANK(M1066:AD1072)</f>
        <v>126</v>
      </c>
      <c r="AK1084" s="5">
        <f>IF(OR(AJ1084=AH1084,AJ1084=AI1084),0,1)</f>
        <v>0</v>
      </c>
    </row>
    <row r="1085" spans="1:50" ht="15" customHeight="1" thickBot="1">
      <c r="A1085" s="67" t="s">
        <v>313</v>
      </c>
      <c r="B1085" s="340" t="s">
        <v>644</v>
      </c>
      <c r="C1085" s="341"/>
      <c r="D1085" s="341"/>
      <c r="E1085" s="341"/>
      <c r="F1085" s="341"/>
      <c r="G1085" s="341"/>
      <c r="H1085" s="341"/>
      <c r="I1085" s="341"/>
      <c r="J1085" s="341"/>
      <c r="K1085" s="341"/>
      <c r="L1085" s="341"/>
      <c r="M1085" s="341"/>
      <c r="N1085" s="341"/>
      <c r="O1085" s="341"/>
      <c r="P1085" s="341"/>
      <c r="Q1085" s="341"/>
      <c r="R1085" s="341"/>
      <c r="S1085" s="341"/>
      <c r="T1085" s="341"/>
      <c r="U1085" s="341"/>
      <c r="V1085" s="341"/>
      <c r="W1085" s="341"/>
      <c r="X1085" s="341"/>
      <c r="Y1085" s="341"/>
      <c r="Z1085" s="341"/>
      <c r="AA1085" s="341"/>
      <c r="AB1085" s="341"/>
      <c r="AC1085" s="341"/>
      <c r="AD1085" s="342"/>
    </row>
    <row r="1086" spans="1:50" ht="15" customHeight="1">
      <c r="A1086" s="112"/>
      <c r="B1086" s="73"/>
      <c r="C1086" s="73"/>
      <c r="D1086" s="73"/>
      <c r="E1086" s="73"/>
      <c r="F1086" s="73"/>
      <c r="G1086" s="73"/>
      <c r="H1086" s="73"/>
      <c r="I1086" s="73"/>
      <c r="J1086" s="73"/>
      <c r="K1086" s="73"/>
      <c r="L1086" s="73"/>
      <c r="M1086" s="73"/>
      <c r="N1086" s="73"/>
      <c r="O1086" s="73"/>
      <c r="P1086" s="73"/>
      <c r="Q1086" s="73"/>
      <c r="R1086" s="73"/>
      <c r="S1086" s="73"/>
      <c r="T1086" s="73"/>
      <c r="U1086" s="73"/>
      <c r="V1086" s="73"/>
      <c r="W1086" s="73"/>
      <c r="X1086" s="73"/>
      <c r="Y1086" s="73"/>
      <c r="Z1086" s="73"/>
      <c r="AA1086" s="73"/>
      <c r="AB1086" s="73"/>
      <c r="AC1086" s="73"/>
      <c r="AD1086" s="73"/>
      <c r="AG1086" s="5">
        <v>1</v>
      </c>
    </row>
    <row r="1087" spans="1:50" ht="48" customHeight="1">
      <c r="A1087" s="71" t="s">
        <v>645</v>
      </c>
      <c r="B1087" s="331" t="s">
        <v>728</v>
      </c>
      <c r="C1087" s="331"/>
      <c r="D1087" s="331"/>
      <c r="E1087" s="331"/>
      <c r="F1087" s="331"/>
      <c r="G1087" s="331"/>
      <c r="H1087" s="331"/>
      <c r="I1087" s="331"/>
      <c r="J1087" s="331"/>
      <c r="K1087" s="331"/>
      <c r="L1087" s="331"/>
      <c r="M1087" s="331"/>
      <c r="N1087" s="331"/>
      <c r="O1087" s="331"/>
      <c r="P1087" s="331"/>
      <c r="Q1087" s="331"/>
      <c r="R1087" s="331"/>
      <c r="S1087" s="331"/>
      <c r="T1087" s="331"/>
      <c r="U1087" s="331"/>
      <c r="V1087" s="331"/>
      <c r="W1087" s="331"/>
      <c r="X1087" s="331"/>
      <c r="Y1087" s="331"/>
      <c r="Z1087" s="331"/>
      <c r="AA1087" s="331"/>
      <c r="AB1087" s="331"/>
      <c r="AC1087" s="331"/>
      <c r="AD1087" s="331"/>
      <c r="AG1087" s="5">
        <v>2</v>
      </c>
    </row>
    <row r="1088" spans="1:50" ht="36" customHeight="1">
      <c r="A1088" s="112"/>
      <c r="B1088" s="14"/>
      <c r="C1088" s="326" t="s">
        <v>506</v>
      </c>
      <c r="D1088" s="326"/>
      <c r="E1088" s="326"/>
      <c r="F1088" s="326"/>
      <c r="G1088" s="326"/>
      <c r="H1088" s="326"/>
      <c r="I1088" s="326"/>
      <c r="J1088" s="326"/>
      <c r="K1088" s="326"/>
      <c r="L1088" s="326"/>
      <c r="M1088" s="326"/>
      <c r="N1088" s="326"/>
      <c r="O1088" s="326"/>
      <c r="P1088" s="326"/>
      <c r="Q1088" s="326"/>
      <c r="R1088" s="326"/>
      <c r="S1088" s="326"/>
      <c r="T1088" s="326"/>
      <c r="U1088" s="326"/>
      <c r="V1088" s="326"/>
      <c r="W1088" s="326"/>
      <c r="X1088" s="326"/>
      <c r="Y1088" s="326"/>
      <c r="Z1088" s="326"/>
      <c r="AA1088" s="326"/>
      <c r="AB1088" s="326"/>
      <c r="AC1088" s="326"/>
      <c r="AD1088" s="326"/>
      <c r="AG1088" s="5">
        <v>9</v>
      </c>
    </row>
    <row r="1089" spans="1:37" ht="15" customHeight="1">
      <c r="A1089" s="112"/>
      <c r="B1089" s="26"/>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row>
    <row r="1090" spans="1:37" ht="60" customHeight="1">
      <c r="A1090" s="112"/>
      <c r="B1090" s="26"/>
      <c r="C1090" s="344" t="s">
        <v>504</v>
      </c>
      <c r="D1090" s="345"/>
      <c r="E1090" s="345"/>
      <c r="F1090" s="345"/>
      <c r="G1090" s="345"/>
      <c r="H1090" s="345"/>
      <c r="I1090" s="345"/>
      <c r="J1090" s="345"/>
      <c r="K1090" s="345"/>
      <c r="L1090" s="346"/>
      <c r="M1090" s="252" t="s">
        <v>505</v>
      </c>
      <c r="N1090" s="252"/>
      <c r="O1090" s="252"/>
      <c r="P1090" s="252"/>
      <c r="Q1090" s="252"/>
      <c r="R1090" s="252"/>
      <c r="S1090" s="252"/>
      <c r="T1090" s="252"/>
      <c r="U1090" s="252"/>
      <c r="V1090" s="252"/>
      <c r="W1090" s="252"/>
      <c r="X1090" s="252"/>
      <c r="Y1090" s="252"/>
      <c r="Z1090" s="252"/>
      <c r="AA1090" s="252"/>
      <c r="AB1090" s="252"/>
      <c r="AC1090" s="252"/>
      <c r="AD1090" s="252"/>
    </row>
    <row r="1091" spans="1:37" ht="15" customHeight="1">
      <c r="A1091" s="112"/>
      <c r="B1091" s="26"/>
      <c r="C1091" s="347"/>
      <c r="D1091" s="348"/>
      <c r="E1091" s="348"/>
      <c r="F1091" s="348"/>
      <c r="G1091" s="348"/>
      <c r="H1091" s="348"/>
      <c r="I1091" s="348"/>
      <c r="J1091" s="348"/>
      <c r="K1091" s="348"/>
      <c r="L1091" s="349"/>
      <c r="M1091" s="252" t="s">
        <v>112</v>
      </c>
      <c r="N1091" s="252"/>
      <c r="O1091" s="252"/>
      <c r="P1091" s="252"/>
      <c r="Q1091" s="252"/>
      <c r="R1091" s="252"/>
      <c r="S1091" s="256" t="s">
        <v>113</v>
      </c>
      <c r="T1091" s="256"/>
      <c r="U1091" s="256"/>
      <c r="V1091" s="256"/>
      <c r="W1091" s="256"/>
      <c r="X1091" s="256"/>
      <c r="Y1091" s="256" t="s">
        <v>114</v>
      </c>
      <c r="Z1091" s="256"/>
      <c r="AA1091" s="256"/>
      <c r="AB1091" s="256"/>
      <c r="AC1091" s="256"/>
      <c r="AD1091" s="256"/>
      <c r="AG1091" t="s">
        <v>5626</v>
      </c>
      <c r="AH1091" t="s">
        <v>5627</v>
      </c>
      <c r="AI1091" t="s">
        <v>5628</v>
      </c>
      <c r="AJ1091" t="s">
        <v>5629</v>
      </c>
    </row>
    <row r="1092" spans="1:37" ht="15" customHeight="1">
      <c r="A1092" s="112"/>
      <c r="B1092" s="26"/>
      <c r="C1092" s="315"/>
      <c r="D1092" s="246"/>
      <c r="E1092" s="246"/>
      <c r="F1092" s="246"/>
      <c r="G1092" s="246"/>
      <c r="H1092" s="246"/>
      <c r="I1092" s="246"/>
      <c r="J1092" s="246"/>
      <c r="K1092" s="246"/>
      <c r="L1092" s="316"/>
      <c r="M1092" s="315"/>
      <c r="N1092" s="246"/>
      <c r="O1092" s="246"/>
      <c r="P1092" s="246"/>
      <c r="Q1092" s="246"/>
      <c r="R1092" s="246"/>
      <c r="S1092" s="315"/>
      <c r="T1092" s="246"/>
      <c r="U1092" s="246"/>
      <c r="V1092" s="246"/>
      <c r="W1092" s="246"/>
      <c r="X1092" s="246"/>
      <c r="Y1092" s="310"/>
      <c r="Z1092" s="310"/>
      <c r="AA1092" s="310"/>
      <c r="AB1092" s="310"/>
      <c r="AC1092" s="310"/>
      <c r="AD1092" s="310"/>
      <c r="AG1092" s="125">
        <f>M1092</f>
        <v>0</v>
      </c>
      <c r="AH1092" s="125">
        <f>COUNTIF(S1092:AD1092,"NS")</f>
        <v>0</v>
      </c>
      <c r="AI1092" s="103">
        <f>SUM(S1092:AD1092)</f>
        <v>0</v>
      </c>
      <c r="AJ1092" s="130">
        <f>IF($AJ$510=$AH$510, 0,  IF(OR(AND(AG1092=0, AH1092&gt;0),AND(AG1092="NS", AI1092&gt;0), AND(AG1092="NS", AH1092=0, AI1092=0)), 1, IF(OR(AND(AG1092&gt;0, AH1092=2), AND(AG1092="NS", AH1092=2), AND(AG1092="NS", AI1092=0, AH1092&gt;0), AG1092=AI1092), 0, 1)))</f>
        <v>0</v>
      </c>
    </row>
    <row r="1093" spans="1:37" ht="15" customHeight="1">
      <c r="A1093" s="112"/>
      <c r="B1093" s="73"/>
      <c r="C1093" s="73"/>
      <c r="D1093" s="73"/>
      <c r="E1093" s="73"/>
      <c r="F1093" s="73"/>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row>
    <row r="1094" spans="1:37" ht="24" customHeight="1">
      <c r="A1094" s="112"/>
      <c r="B1094" s="73"/>
      <c r="C1094" s="294" t="s">
        <v>117</v>
      </c>
      <c r="D1094" s="294"/>
      <c r="E1094" s="294"/>
      <c r="F1094" s="294"/>
      <c r="G1094" s="294"/>
      <c r="H1094" s="294"/>
      <c r="I1094" s="294"/>
      <c r="J1094" s="294"/>
      <c r="K1094" s="294"/>
      <c r="L1094" s="294"/>
      <c r="M1094" s="294"/>
      <c r="N1094" s="294"/>
      <c r="O1094" s="294"/>
      <c r="P1094" s="294"/>
      <c r="Q1094" s="294"/>
      <c r="R1094" s="294"/>
      <c r="S1094" s="294"/>
      <c r="T1094" s="294"/>
      <c r="U1094" s="294"/>
      <c r="V1094" s="294"/>
      <c r="W1094" s="294"/>
      <c r="X1094" s="294"/>
      <c r="Y1094" s="294"/>
      <c r="Z1094" s="294"/>
      <c r="AA1094" s="294"/>
      <c r="AB1094" s="294"/>
      <c r="AC1094" s="294"/>
      <c r="AD1094" s="294"/>
    </row>
    <row r="1095" spans="1:37" ht="60" customHeight="1">
      <c r="A1095" s="112"/>
      <c r="B1095" s="73"/>
      <c r="C1095" s="396"/>
      <c r="D1095" s="397"/>
      <c r="E1095" s="397"/>
      <c r="F1095" s="397"/>
      <c r="G1095" s="397"/>
      <c r="H1095" s="397"/>
      <c r="I1095" s="397"/>
      <c r="J1095" s="397"/>
      <c r="K1095" s="397"/>
      <c r="L1095" s="397"/>
      <c r="M1095" s="397"/>
      <c r="N1095" s="397"/>
      <c r="O1095" s="397"/>
      <c r="P1095" s="397"/>
      <c r="Q1095" s="397"/>
      <c r="R1095" s="397"/>
      <c r="S1095" s="397"/>
      <c r="T1095" s="397"/>
      <c r="U1095" s="397"/>
      <c r="V1095" s="397"/>
      <c r="W1095" s="397"/>
      <c r="X1095" s="397"/>
      <c r="Y1095" s="397"/>
      <c r="Z1095" s="397"/>
      <c r="AA1095" s="397"/>
      <c r="AB1095" s="397"/>
      <c r="AC1095" s="397"/>
      <c r="AD1095" s="398"/>
    </row>
    <row r="1096" spans="1:37" ht="15" customHeight="1">
      <c r="A1096" s="61"/>
      <c r="B1096" s="309"/>
      <c r="C1096" s="309"/>
      <c r="D1096" s="309"/>
      <c r="E1096" s="309"/>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09"/>
      <c r="AD1096" s="309"/>
      <c r="AE1096" s="73"/>
      <c r="AF1096" s="77"/>
      <c r="AG1096"/>
      <c r="AH1096"/>
      <c r="AI1096"/>
      <c r="AJ1096"/>
    </row>
    <row r="1097" spans="1:37" ht="15" customHeight="1">
      <c r="A1097" s="61"/>
      <c r="B1097" s="309" t="str">
        <f>IF(AJ1092=0,"","Error: verificar sumas")</f>
        <v/>
      </c>
      <c r="C1097" s="309"/>
      <c r="D1097" s="309"/>
      <c r="E1097" s="309"/>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c r="AB1097" s="309"/>
      <c r="AC1097" s="309"/>
      <c r="AD1097" s="309"/>
      <c r="AE1097" s="73"/>
      <c r="AF1097" s="77"/>
      <c r="AG1097"/>
      <c r="AH1097"/>
      <c r="AI1097"/>
      <c r="AJ1097"/>
    </row>
    <row r="1098" spans="1:37" ht="15" customHeight="1">
      <c r="A1098" s="61"/>
      <c r="B1098" s="309"/>
      <c r="C1098" s="309"/>
      <c r="D1098" s="309"/>
      <c r="E1098" s="309"/>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c r="AB1098" s="309"/>
      <c r="AC1098" s="309"/>
      <c r="AD1098" s="309"/>
      <c r="AE1098" s="73"/>
      <c r="AF1098" s="77"/>
      <c r="AG1098"/>
      <c r="AH1098"/>
      <c r="AI1098"/>
      <c r="AJ1098"/>
    </row>
    <row r="1099" spans="1:37" ht="15" customHeight="1">
      <c r="A1099" s="61"/>
      <c r="B1099" s="309"/>
      <c r="C1099" s="309"/>
      <c r="D1099" s="309"/>
      <c r="E1099" s="309"/>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73"/>
      <c r="AF1099" s="77"/>
      <c r="AG1099"/>
      <c r="AH1099"/>
      <c r="AI1099"/>
      <c r="AJ1099"/>
    </row>
    <row r="1100" spans="1:37" ht="15" customHeight="1">
      <c r="A1100" s="61"/>
      <c r="B1100" s="309" t="str">
        <f>IF(OR(AND(AG1084&gt;0,G1084=""),AND(AG1084=0,G1084&lt;&gt;"")),"Error: especificar la otra institución en caso de seleccionar ''5''","")</f>
        <v/>
      </c>
      <c r="C1100" s="309"/>
      <c r="D1100" s="309"/>
      <c r="E1100" s="309"/>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c r="AB1100" s="309"/>
      <c r="AC1100" s="309"/>
      <c r="AD1100" s="309"/>
      <c r="AE1100" s="73"/>
      <c r="AF1100" s="77"/>
      <c r="AG1100"/>
      <c r="AH1100" t="s">
        <v>5621</v>
      </c>
      <c r="AI1100" t="s">
        <v>5622</v>
      </c>
      <c r="AJ1100" t="s">
        <v>5623</v>
      </c>
      <c r="AK1100" s="5" t="s">
        <v>5624</v>
      </c>
    </row>
    <row r="1101" spans="1:37" ht="15" customHeight="1">
      <c r="A1101" s="61"/>
      <c r="B1101" s="277" t="str">
        <f>IF(AK1101=0,"","Error: debe completar toda la información en las celdas requeridas")</f>
        <v/>
      </c>
      <c r="C1101" s="277"/>
      <c r="D1101" s="277"/>
      <c r="E1101" s="277"/>
      <c r="F1101" s="277"/>
      <c r="G1101" s="277"/>
      <c r="H1101" s="277"/>
      <c r="I1101" s="277"/>
      <c r="J1101" s="277"/>
      <c r="K1101" s="277"/>
      <c r="L1101" s="277"/>
      <c r="M1101" s="277"/>
      <c r="N1101" s="277"/>
      <c r="O1101" s="277"/>
      <c r="P1101" s="277"/>
      <c r="Q1101" s="277"/>
      <c r="R1101" s="277"/>
      <c r="S1101" s="277"/>
      <c r="T1101" s="277"/>
      <c r="U1101" s="277"/>
      <c r="V1101" s="277"/>
      <c r="W1101" s="277"/>
      <c r="X1101" s="277"/>
      <c r="Y1101" s="277"/>
      <c r="Z1101" s="277"/>
      <c r="AA1101" s="277"/>
      <c r="AB1101" s="277"/>
      <c r="AC1101" s="277"/>
      <c r="AD1101" s="277"/>
      <c r="AE1101" s="73"/>
      <c r="AF1101" s="77"/>
      <c r="AG1101"/>
      <c r="AH1101">
        <v>28</v>
      </c>
      <c r="AI1101"/>
      <c r="AJ1101">
        <f>COUNTBLANK(C1092:AD1092)</f>
        <v>28</v>
      </c>
      <c r="AK1101" s="5">
        <f>IF(OR(AJ1101=AH1101,AND(C1092=1,COUNTA(M1092:AD1092)=3),AND(C1092&gt;1,COUNTA(M1092:AD1092)=0)),0,1)</f>
        <v>0</v>
      </c>
    </row>
    <row r="1102" spans="1:37" ht="24" customHeight="1">
      <c r="A1102" s="71" t="s">
        <v>646</v>
      </c>
      <c r="B1102" s="318" t="s">
        <v>509</v>
      </c>
      <c r="C1102" s="318"/>
      <c r="D1102" s="318"/>
      <c r="E1102" s="318"/>
      <c r="F1102" s="318"/>
      <c r="G1102" s="318"/>
      <c r="H1102" s="318"/>
      <c r="I1102" s="318"/>
      <c r="J1102" s="318"/>
      <c r="K1102" s="318"/>
      <c r="L1102" s="318"/>
      <c r="M1102" s="318"/>
      <c r="N1102" s="318"/>
      <c r="O1102" s="318"/>
      <c r="P1102" s="318"/>
      <c r="Q1102" s="318"/>
      <c r="R1102" s="318"/>
      <c r="S1102" s="318"/>
      <c r="T1102" s="318"/>
      <c r="U1102" s="318"/>
      <c r="V1102" s="318"/>
      <c r="W1102" s="318"/>
      <c r="X1102" s="318"/>
      <c r="Y1102" s="318"/>
      <c r="Z1102" s="318"/>
      <c r="AA1102" s="318"/>
      <c r="AB1102" s="318"/>
      <c r="AC1102" s="318"/>
      <c r="AD1102" s="318"/>
    </row>
    <row r="1103" spans="1:37" ht="36" customHeight="1">
      <c r="A1103" s="71"/>
      <c r="B1103" s="72"/>
      <c r="C1103" s="326" t="s">
        <v>510</v>
      </c>
      <c r="D1103" s="326"/>
      <c r="E1103" s="326"/>
      <c r="F1103" s="326"/>
      <c r="G1103" s="326"/>
      <c r="H1103" s="326"/>
      <c r="I1103" s="326"/>
      <c r="J1103" s="326"/>
      <c r="K1103" s="326"/>
      <c r="L1103" s="326"/>
      <c r="M1103" s="326"/>
      <c r="N1103" s="326"/>
      <c r="O1103" s="326"/>
      <c r="P1103" s="326"/>
      <c r="Q1103" s="326"/>
      <c r="R1103" s="326"/>
      <c r="S1103" s="326"/>
      <c r="T1103" s="326"/>
      <c r="U1103" s="326"/>
      <c r="V1103" s="326"/>
      <c r="W1103" s="326"/>
      <c r="X1103" s="326"/>
      <c r="Y1103" s="326"/>
      <c r="Z1103" s="326"/>
      <c r="AA1103" s="326"/>
      <c r="AB1103" s="326"/>
      <c r="AC1103" s="326"/>
      <c r="AD1103" s="326"/>
    </row>
    <row r="1104" spans="1:37" ht="15" customHeight="1">
      <c r="A1104" s="71"/>
      <c r="B1104" s="72"/>
      <c r="C1104" s="326" t="s">
        <v>248</v>
      </c>
      <c r="D1104" s="326"/>
      <c r="E1104" s="326"/>
      <c r="F1104" s="326"/>
      <c r="G1104" s="326"/>
      <c r="H1104" s="326"/>
      <c r="I1104" s="326"/>
      <c r="J1104" s="326"/>
      <c r="K1104" s="326"/>
      <c r="L1104" s="326"/>
      <c r="M1104" s="326"/>
      <c r="N1104" s="326"/>
      <c r="O1104" s="326"/>
      <c r="P1104" s="326"/>
      <c r="Q1104" s="326"/>
      <c r="R1104" s="326"/>
      <c r="S1104" s="326"/>
      <c r="T1104" s="326"/>
      <c r="U1104" s="326"/>
      <c r="V1104" s="326"/>
      <c r="W1104" s="326"/>
      <c r="X1104" s="326"/>
      <c r="Y1104" s="326"/>
      <c r="Z1104" s="326"/>
      <c r="AA1104" s="326"/>
      <c r="AB1104" s="326"/>
      <c r="AC1104" s="326"/>
      <c r="AD1104" s="326"/>
    </row>
    <row r="1105" spans="1:49" ht="36" customHeight="1">
      <c r="A1105" s="71"/>
      <c r="B1105" s="72"/>
      <c r="C1105" s="294" t="s">
        <v>511</v>
      </c>
      <c r="D1105" s="294"/>
      <c r="E1105" s="294"/>
      <c r="F1105" s="294"/>
      <c r="G1105" s="294"/>
      <c r="H1105" s="294"/>
      <c r="I1105" s="294"/>
      <c r="J1105" s="294"/>
      <c r="K1105" s="294"/>
      <c r="L1105" s="294"/>
      <c r="M1105" s="294"/>
      <c r="N1105" s="294"/>
      <c r="O1105" s="294"/>
      <c r="P1105" s="294"/>
      <c r="Q1105" s="294"/>
      <c r="R1105" s="294"/>
      <c r="S1105" s="294"/>
      <c r="T1105" s="294"/>
      <c r="U1105" s="294"/>
      <c r="V1105" s="294"/>
      <c r="W1105" s="294"/>
      <c r="X1105" s="294"/>
      <c r="Y1105" s="294"/>
      <c r="Z1105" s="294"/>
      <c r="AA1105" s="294"/>
      <c r="AB1105" s="294"/>
      <c r="AC1105" s="294"/>
      <c r="AD1105" s="294"/>
    </row>
    <row r="1106" spans="1:49" s="73" customFormat="1" ht="24" customHeight="1">
      <c r="A1106" s="71"/>
      <c r="B1106" s="72"/>
      <c r="C1106" s="294" t="s">
        <v>439</v>
      </c>
      <c r="D1106" s="294"/>
      <c r="E1106" s="294"/>
      <c r="F1106" s="294"/>
      <c r="G1106" s="294"/>
      <c r="H1106" s="294"/>
      <c r="I1106" s="294"/>
      <c r="J1106" s="294"/>
      <c r="K1106" s="294"/>
      <c r="L1106" s="294"/>
      <c r="M1106" s="294"/>
      <c r="N1106" s="294"/>
      <c r="O1106" s="294"/>
      <c r="P1106" s="294"/>
      <c r="Q1106" s="294"/>
      <c r="R1106" s="294"/>
      <c r="S1106" s="294"/>
      <c r="T1106" s="294"/>
      <c r="U1106" s="294"/>
      <c r="V1106" s="294"/>
      <c r="W1106" s="294"/>
      <c r="X1106" s="294"/>
      <c r="Y1106" s="294"/>
      <c r="Z1106" s="294"/>
      <c r="AA1106" s="294"/>
      <c r="AB1106" s="294"/>
      <c r="AC1106" s="294"/>
      <c r="AD1106" s="294"/>
      <c r="AF1106" s="74"/>
    </row>
    <row r="1107" spans="1:49" s="73" customFormat="1" ht="24.95" customHeight="1">
      <c r="A1107" s="71"/>
      <c r="B1107" s="78"/>
      <c r="C1107" s="294" t="s">
        <v>512</v>
      </c>
      <c r="D1107" s="294"/>
      <c r="E1107" s="294"/>
      <c r="F1107" s="294"/>
      <c r="G1107" s="294"/>
      <c r="H1107" s="294"/>
      <c r="I1107" s="294"/>
      <c r="J1107" s="294"/>
      <c r="K1107" s="294"/>
      <c r="L1107" s="294"/>
      <c r="M1107" s="294"/>
      <c r="N1107" s="294"/>
      <c r="O1107" s="294"/>
      <c r="P1107" s="294"/>
      <c r="Q1107" s="294"/>
      <c r="R1107" s="294"/>
      <c r="S1107" s="294"/>
      <c r="T1107" s="294"/>
      <c r="U1107" s="294"/>
      <c r="V1107" s="294"/>
      <c r="W1107" s="294"/>
      <c r="X1107" s="294"/>
      <c r="Y1107" s="294"/>
      <c r="Z1107" s="294"/>
      <c r="AA1107" s="294"/>
      <c r="AB1107" s="294"/>
      <c r="AC1107" s="294"/>
      <c r="AD1107" s="294"/>
      <c r="AF1107" s="74"/>
    </row>
    <row r="1108" spans="1:49" ht="15" customHeight="1">
      <c r="A1108" s="131"/>
      <c r="B1108" s="132"/>
      <c r="C1108" s="89"/>
      <c r="D1108" s="89"/>
      <c r="E1108" s="89"/>
      <c r="F1108" s="89"/>
      <c r="G1108" s="89"/>
      <c r="H1108" s="89"/>
      <c r="I1108" s="89"/>
      <c r="J1108" s="89"/>
      <c r="K1108" s="89"/>
      <c r="L1108" s="89"/>
      <c r="M1108" s="89"/>
      <c r="N1108" s="89"/>
      <c r="O1108" s="89"/>
      <c r="P1108" s="89"/>
      <c r="Q1108" s="89"/>
      <c r="R1108" s="89"/>
      <c r="S1108" s="89"/>
      <c r="T1108" s="89"/>
      <c r="U1108" s="89"/>
      <c r="V1108" s="89"/>
      <c r="W1108" s="89"/>
      <c r="X1108" s="89"/>
      <c r="Y1108" s="89"/>
      <c r="Z1108" s="89"/>
      <c r="AA1108" s="89"/>
      <c r="AB1108" s="89"/>
      <c r="AC1108" s="89"/>
      <c r="AD1108" s="89"/>
    </row>
    <row r="1109" spans="1:49" ht="24" customHeight="1">
      <c r="A1109" s="87"/>
      <c r="B1109" s="26"/>
      <c r="C1109" s="344" t="s">
        <v>249</v>
      </c>
      <c r="D1109" s="345"/>
      <c r="E1109" s="345"/>
      <c r="F1109" s="345"/>
      <c r="G1109" s="345"/>
      <c r="H1109" s="345"/>
      <c r="I1109" s="345"/>
      <c r="J1109" s="345"/>
      <c r="K1109" s="345"/>
      <c r="L1109" s="346"/>
      <c r="M1109" s="249" t="s">
        <v>508</v>
      </c>
      <c r="N1109" s="250"/>
      <c r="O1109" s="250"/>
      <c r="P1109" s="250"/>
      <c r="Q1109" s="250"/>
      <c r="R1109" s="250"/>
      <c r="S1109" s="250"/>
      <c r="T1109" s="250"/>
      <c r="U1109" s="250"/>
      <c r="V1109" s="250"/>
      <c r="W1109" s="250"/>
      <c r="X1109" s="250"/>
      <c r="Y1109" s="250"/>
      <c r="Z1109" s="250"/>
      <c r="AA1109" s="250"/>
      <c r="AB1109" s="250"/>
      <c r="AC1109" s="250"/>
      <c r="AD1109" s="251"/>
    </row>
    <row r="1110" spans="1:49" ht="15" customHeight="1">
      <c r="A1110" s="87"/>
      <c r="B1110" s="26"/>
      <c r="C1110" s="347"/>
      <c r="D1110" s="348"/>
      <c r="E1110" s="348"/>
      <c r="F1110" s="348"/>
      <c r="G1110" s="348"/>
      <c r="H1110" s="348"/>
      <c r="I1110" s="348"/>
      <c r="J1110" s="348"/>
      <c r="K1110" s="348"/>
      <c r="L1110" s="349"/>
      <c r="M1110" s="249" t="s">
        <v>112</v>
      </c>
      <c r="N1110" s="250"/>
      <c r="O1110" s="250"/>
      <c r="P1110" s="250"/>
      <c r="Q1110" s="250"/>
      <c r="R1110" s="251"/>
      <c r="S1110" s="253" t="s">
        <v>113</v>
      </c>
      <c r="T1110" s="254"/>
      <c r="U1110" s="254"/>
      <c r="V1110" s="254"/>
      <c r="W1110" s="254"/>
      <c r="X1110" s="255"/>
      <c r="Y1110" s="256" t="s">
        <v>114</v>
      </c>
      <c r="Z1110" s="256"/>
      <c r="AA1110" s="256"/>
      <c r="AB1110" s="256"/>
      <c r="AC1110" s="256"/>
      <c r="AD1110" s="256"/>
      <c r="AG1110" t="s">
        <v>5626</v>
      </c>
      <c r="AH1110" t="s">
        <v>5627</v>
      </c>
      <c r="AI1110" t="s">
        <v>5628</v>
      </c>
      <c r="AJ1110" t="s">
        <v>5629</v>
      </c>
      <c r="AP1110" s="125" t="s">
        <v>5634</v>
      </c>
      <c r="AQ1110" s="125" t="s">
        <v>5635</v>
      </c>
      <c r="AR1110" s="125" t="s">
        <v>5636</v>
      </c>
      <c r="AS1110" s="125" t="s">
        <v>5634</v>
      </c>
      <c r="AT1110" s="125" t="s">
        <v>5635</v>
      </c>
      <c r="AU1110" s="125" t="s">
        <v>5636</v>
      </c>
    </row>
    <row r="1111" spans="1:49" ht="24" customHeight="1">
      <c r="A1111" s="87"/>
      <c r="B1111" s="26"/>
      <c r="C1111" s="81" t="s">
        <v>66</v>
      </c>
      <c r="D1111" s="311" t="s">
        <v>250</v>
      </c>
      <c r="E1111" s="311"/>
      <c r="F1111" s="311"/>
      <c r="G1111" s="311"/>
      <c r="H1111" s="311"/>
      <c r="I1111" s="311"/>
      <c r="J1111" s="311"/>
      <c r="K1111" s="311"/>
      <c r="L1111" s="311"/>
      <c r="M1111" s="310"/>
      <c r="N1111" s="310"/>
      <c r="O1111" s="310"/>
      <c r="P1111" s="310"/>
      <c r="Q1111" s="310"/>
      <c r="R1111" s="310"/>
      <c r="S1111" s="310"/>
      <c r="T1111" s="310"/>
      <c r="U1111" s="310"/>
      <c r="V1111" s="310"/>
      <c r="W1111" s="310"/>
      <c r="X1111" s="310"/>
      <c r="Y1111" s="310"/>
      <c r="Z1111" s="310"/>
      <c r="AA1111" s="310"/>
      <c r="AB1111" s="310"/>
      <c r="AC1111" s="310"/>
      <c r="AD1111" s="310"/>
      <c r="AG1111" s="125">
        <f>M1111</f>
        <v>0</v>
      </c>
      <c r="AH1111" s="125">
        <f>COUNTIF(S1111:AD1111,"NS")</f>
        <v>0</v>
      </c>
      <c r="AI1111" s="103">
        <f>IF(COUNTIF(S1111:AD1111,"NA")=2,"NA",SUM(S1111:AD1111))</f>
        <v>0</v>
      </c>
      <c r="AJ1111" s="130">
        <f>IF(AJ1149=AH1149, 0,  IF(OR(AND(AG1111=0, AH1111&gt;0),AND(AG1111="NS", AI1111&gt;0), AND(AG1111="NS", AH1111=0, AI1111=0)), 1, IF(OR(AND(AG1111&gt;0, AH1111=2), AND(AG1111="NS", AH1111=2), AND(AG1111="NS", AI1111=0, AH1111&gt;0), AG1111=AI1111), 0, 1)))</f>
        <v>0</v>
      </c>
      <c r="AK1111" s="133" t="str">
        <f>IF(AJ1111=0,"",
IF(SUM(AJ1111:AJ1111)=1,C1111,
IF(AJ1138&gt;SUM(AJ1111:AJ1111),_xlfn.CONCAT(", ",C1111),
IF(AJ1138=SUM(AJ1111:AJ1111),_xlfn.CONCAT(" y ",C1111)))))</f>
        <v/>
      </c>
      <c r="AM1111" s="126">
        <f>M1092</f>
        <v>0</v>
      </c>
      <c r="AN1111" s="126">
        <f>S1092</f>
        <v>0</v>
      </c>
      <c r="AO1111" s="126">
        <f>Y1092</f>
        <v>0</v>
      </c>
      <c r="AP1111" s="127">
        <f>M1111</f>
        <v>0</v>
      </c>
      <c r="AQ1111" s="127">
        <f>S1111</f>
        <v>0</v>
      </c>
      <c r="AR1111" s="127">
        <f>Y1111</f>
        <v>0</v>
      </c>
      <c r="AS1111" s="126">
        <f>IF(AJ1149=AH1149,0,
IF(OR(AND(AM1111="NS",AP1111&lt;&gt;"NA",OR(AP1111="NS",AP1111=0)),AND(AM1111="NA",AP1111&lt;&gt;"NS",OR(AP1111="NA",AP1111=0))),0,
IF(OR(AND(AM1111&lt;&gt;"NS",AM1111&lt;&gt;"NA",AP1111&lt;&gt;"NS",AP1111&lt;&gt;"NA",AP1111&gt;AM1111),
AND(AP1111&gt;0,OR(AM1111="NS",AM1111="NA")),
AND(AM1111&lt;&gt;"NS",AM1111&lt;&gt;"NA",AM1111&gt;=0,AP1111="NA"),
AND(AM1111&lt;&gt;"NS",AM1111&lt;&gt;"NA",AM1111=0,AP1111="NS")),1,0)))</f>
        <v>0</v>
      </c>
      <c r="AT1111" s="126">
        <f>IF(AJ1149=AH1149,0,
IF(OR(AND(AN1111="NS",AQ1111&lt;&gt;"NA",OR(AQ1111="NS",AQ1111=0)),AND(AN1111="NA",AQ1111&lt;&gt;"NS",OR(AQ1111="NA",AQ1111=0))),0,
IF(OR(AND(AN1111&lt;&gt;"NS",AN1111&lt;&gt;"NA",AQ1111&lt;&gt;"NS",AQ1111&lt;&gt;"NA",AQ1111&gt;AN1111),
AND(AQ1111&gt;0,OR(AN1111="NS",AN1111="NA")),
AND(AN1111&lt;&gt;"NS",AN1111&lt;&gt;"NA",AN1111&gt;=0,AQ1111="NA"),
AND(AN1111&lt;&gt;"NS",AN1111&lt;&gt;"NA",AN1111=0,AQ1111="NS")),1,0)))</f>
        <v>0</v>
      </c>
      <c r="AU1111" s="126">
        <f>IF(AJ1149=AH1149,0,
IF(OR(AND(AO1111="NS",AR1111&lt;&gt;"NA",OR(AR1111="NS",AR1111=0)),AND(AO1111="NA",AR1111&lt;&gt;"NS",OR(AR1111="NA",AR1111=0))),0,
IF(OR(AND(AO1111&lt;&gt;"NS",AO1111&lt;&gt;"NA",AR1111&lt;&gt;"NS",AR1111&lt;&gt;"NA",AR1111&gt;AO1111),
AND(AR1111&gt;0,OR(AO1111="NS",AO1111="NA")),
AND(AO1111&lt;&gt;"NS",AO1111&lt;&gt;"NA",AO1111&gt;=0,AR1111="NA"),
AND(AO1111&lt;&gt;"NS",AO1111&lt;&gt;"NA",AO1111=0,AR1111="NS")),1,0)))</f>
        <v>0</v>
      </c>
      <c r="AV1111" s="5">
        <f>IF(SUM(AS1111:AU1111)=0,0,1)</f>
        <v>0</v>
      </c>
      <c r="AW1111" s="133" t="str">
        <f>IF(AV1111=0,"",
IF(SUM(AV1111:AV1111)=1,C1111,
IF(AV1138&gt;SUM(AV1111:AV1111),_xlfn.CONCAT(", ",C1111),
IF(AV1138=SUM(AV1111:AV1111),_xlfn.CONCAT(" y ",C1111)))))</f>
        <v/>
      </c>
    </row>
    <row r="1112" spans="1:49" ht="15" customHeight="1">
      <c r="A1112" s="87"/>
      <c r="B1112" s="26"/>
      <c r="C1112" s="81" t="s">
        <v>67</v>
      </c>
      <c r="D1112" s="311" t="s">
        <v>251</v>
      </c>
      <c r="E1112" s="311"/>
      <c r="F1112" s="311"/>
      <c r="G1112" s="311"/>
      <c r="H1112" s="311"/>
      <c r="I1112" s="311"/>
      <c r="J1112" s="311"/>
      <c r="K1112" s="311"/>
      <c r="L1112" s="311"/>
      <c r="M1112" s="310"/>
      <c r="N1112" s="310"/>
      <c r="O1112" s="310"/>
      <c r="P1112" s="310"/>
      <c r="Q1112" s="310"/>
      <c r="R1112" s="310"/>
      <c r="S1112" s="310"/>
      <c r="T1112" s="310"/>
      <c r="U1112" s="310"/>
      <c r="V1112" s="310"/>
      <c r="W1112" s="310"/>
      <c r="X1112" s="310"/>
      <c r="Y1112" s="310"/>
      <c r="Z1112" s="310"/>
      <c r="AA1112" s="310"/>
      <c r="AB1112" s="310"/>
      <c r="AC1112" s="310"/>
      <c r="AD1112" s="310"/>
      <c r="AG1112" s="125">
        <f t="shared" ref="AG1112:AG1123" si="135">M1112</f>
        <v>0</v>
      </c>
      <c r="AH1112" s="125">
        <f t="shared" ref="AH1112:AH1123" si="136">COUNTIF(S1112:AD1112,"NS")</f>
        <v>0</v>
      </c>
      <c r="AI1112" s="103">
        <f t="shared" ref="AI1112:AI1123" si="137">IF(COUNTIF(S1112:AD1112,"NA")=2,"NA",SUM(S1112:AD1112))</f>
        <v>0</v>
      </c>
      <c r="AJ1112" s="130">
        <f>IF(AJ1149=AH1149, 0,  IF(OR(AND(AG1112=0, AH1112&gt;0),AND(AG1112="NS", AI1112&gt;0), AND(AG1112="NS", AH1112=0, AI1112=0)), 1, IF(OR(AND(AG1112&gt;0, AH1112=2), AND(AG1112="NS", AH1112=2), AND(AG1112="NS", AI1112=0, AH1112&gt;0), AG1112=AI1112), 0, 1)))</f>
        <v>0</v>
      </c>
      <c r="AK1112" s="133" t="str">
        <f>IF(AJ1112=0,"",
IF(SUM(AJ1111:AJ1112)=1,C1112,
IF(AJ1138&gt;SUM(AJ1111:AJ1112),_xlfn.CONCAT(", ",C1112),
IF(AJ1138=SUM(AJ1111:AJ1112),_xlfn.CONCAT(" y ",C1112)))))</f>
        <v/>
      </c>
      <c r="AP1112" s="127">
        <f t="shared" ref="AP1112:AP1116" si="138">M1112</f>
        <v>0</v>
      </c>
      <c r="AQ1112" s="127">
        <f t="shared" ref="AQ1112:AQ1116" si="139">S1112</f>
        <v>0</v>
      </c>
      <c r="AR1112" s="127">
        <f t="shared" ref="AR1112:AR1115" si="140">Y1112</f>
        <v>0</v>
      </c>
      <c r="AS1112" s="126">
        <f>IF(AJ1149=AH1149,0,
IF(OR(AND(AM1111="NS",AP1112&lt;&gt;"NA",OR(AP1112="NS",AP1112=0)),AND(AM1111="NA",AP1112&lt;&gt;"NS",OR(AP1112="NA",AP1112=0))),0,
IF(OR(AND(AM1111&lt;&gt;"NS",AM1111&lt;&gt;"NA",AP1112&lt;&gt;"NS",AP1112&lt;&gt;"NA",AP1112&gt;AM1111),
AND(AP1112&gt;0,OR(AM1111="NS",AM1111="NA")),
AND(AM1111&lt;&gt;"NS",AM1111&lt;&gt;"NA",AM1111&gt;=0,AP1112="NA"),
AND(AM1111&lt;&gt;"NS",AM1111&lt;&gt;"NA",AM1111=0,AP1112="NS")),1,0)))</f>
        <v>0</v>
      </c>
      <c r="AT1112" s="126">
        <f>IF(AJ1149=AH1149,0,
IF(OR(AND(AN1111="NS",AQ1112&lt;&gt;"NA",OR(AQ1112="NS",AQ1112=0)),AND(AN1111="NA",AQ1112&lt;&gt;"NS",OR(AQ1112="NA",AQ1112=0))),0,
IF(OR(AND(AN1111&lt;&gt;"NS",AN1111&lt;&gt;"NA",AQ1112&lt;&gt;"NS",AQ1112&lt;&gt;"NA",AQ1112&gt;AN1111),
AND(AQ1112&gt;0,OR(AN1111="NS",AN1111="NA")),
AND(AN1111&lt;&gt;"NS",AN1111&lt;&gt;"NA",AN1111&gt;=0,AQ1112="NA"),
AND(AN1111&lt;&gt;"NS",AN1111&lt;&gt;"NA",AN1111=0,AQ1112="NS")),1,0)))</f>
        <v>0</v>
      </c>
      <c r="AU1112" s="126">
        <f>IF(AJ1149=AH1149,0,
IF(OR(AND(AO1111="NS",AR1112&lt;&gt;"NA",OR(AR1112="NS",AR1112=0)),AND(AO1111="NA",AR1112&lt;&gt;"NS",OR(AR1112="NA",AR1112=0))),0,
IF(OR(AND(AO1111&lt;&gt;"NS",AO1111&lt;&gt;"NA",AR1112&lt;&gt;"NS",AR1112&lt;&gt;"NA",AR1112&gt;AO1111),
AND(AR1112&gt;0,OR(AO1111="NS",AO1111="NA")),
AND(AO1111&lt;&gt;"NS",AO1111&lt;&gt;"NA",AO1111&gt;=0,AR1112="NA"),
AND(AO1111&lt;&gt;"NS",AO1111&lt;&gt;"NA",AO1111=0,AR1112="NS")),1,0)))</f>
        <v>0</v>
      </c>
      <c r="AV1112" s="5">
        <f t="shared" ref="AV1112:AV1136" si="141">IF(SUM(AS1112:AU1112)=0,0,1)</f>
        <v>0</v>
      </c>
      <c r="AW1112" s="133" t="str">
        <f>IF(AV1112=0,"",
IF(SUM(AV1111:AV1112)=1,C1112,
IF(AV1138&gt;SUM(AV1111:AV1112),_xlfn.CONCAT(", ",C1112),
IF(AV1138=SUM(AV1111:AV1112),_xlfn.CONCAT(" y ",C1112)))))</f>
        <v/>
      </c>
    </row>
    <row r="1113" spans="1:49" ht="24" customHeight="1">
      <c r="A1113" s="87"/>
      <c r="B1113" s="26"/>
      <c r="C1113" s="81" t="s">
        <v>68</v>
      </c>
      <c r="D1113" s="311" t="s">
        <v>252</v>
      </c>
      <c r="E1113" s="311"/>
      <c r="F1113" s="311"/>
      <c r="G1113" s="311"/>
      <c r="H1113" s="311"/>
      <c r="I1113" s="311"/>
      <c r="J1113" s="311"/>
      <c r="K1113" s="311"/>
      <c r="L1113" s="311"/>
      <c r="M1113" s="310"/>
      <c r="N1113" s="310"/>
      <c r="O1113" s="310"/>
      <c r="P1113" s="310"/>
      <c r="Q1113" s="310"/>
      <c r="R1113" s="310"/>
      <c r="S1113" s="310"/>
      <c r="T1113" s="310"/>
      <c r="U1113" s="310"/>
      <c r="V1113" s="310"/>
      <c r="W1113" s="310"/>
      <c r="X1113" s="310"/>
      <c r="Y1113" s="310"/>
      <c r="Z1113" s="310"/>
      <c r="AA1113" s="310"/>
      <c r="AB1113" s="310"/>
      <c r="AC1113" s="310"/>
      <c r="AD1113" s="310"/>
      <c r="AG1113" s="125">
        <f t="shared" si="135"/>
        <v>0</v>
      </c>
      <c r="AH1113" s="125">
        <f t="shared" si="136"/>
        <v>0</v>
      </c>
      <c r="AI1113" s="103">
        <f t="shared" si="137"/>
        <v>0</v>
      </c>
      <c r="AJ1113" s="130">
        <f>IF(AJ1149=AH1149, 0,  IF(OR(AND(AG1113=0, AH1113&gt;0),AND(AG1113="NS", AI1113&gt;0), AND(AG1113="NS", AH1113=0, AI1113=0)), 1, IF(OR(AND(AG1113&gt;0, AH1113=2), AND(AG1113="NS", AH1113=2), AND(AG1113="NS", AI1113=0, AH1113&gt;0), AG1113=AI1113), 0, 1)))</f>
        <v>0</v>
      </c>
      <c r="AK1113" s="133" t="str">
        <f>IF(AJ1113=0,"",
IF(SUM(AJ1111:AJ1113)=1,C1113,
IF(AJ1138&gt;SUM(AJ1111:AJ1113),_xlfn.CONCAT(", ",C1113),
IF(AJ1138=SUM(AJ1111:AJ1113),_xlfn.CONCAT(" y ",C1113)))))</f>
        <v/>
      </c>
      <c r="AP1113" s="127">
        <f t="shared" si="138"/>
        <v>0</v>
      </c>
      <c r="AQ1113" s="127">
        <f t="shared" si="139"/>
        <v>0</v>
      </c>
      <c r="AR1113" s="127">
        <f t="shared" si="140"/>
        <v>0</v>
      </c>
      <c r="AS1113" s="126">
        <f>IF(AJ1149=AH1149,0,
IF(OR(AND(AM1111="NS",AP1113&lt;&gt;"NA",OR(AP1113="NS",AP1113=0)),AND(AM1111="NA",AP1113&lt;&gt;"NS",OR(AP1113="NA",AP1113=0))),0,
IF(OR(AND(AM1111&lt;&gt;"NS",AM1111&lt;&gt;"NA",AP1113&lt;&gt;"NS",AP1113&lt;&gt;"NA",AP1113&gt;AM1111),
AND(AP1113&gt;0,OR(AM1111="NS",AM1111="NA")),
AND(AM1111&lt;&gt;"NS",AM1111&lt;&gt;"NA",AM1111&gt;=0,AP1113="NA"),
AND(AM1111&lt;&gt;"NS",AM1111&lt;&gt;"NA",AM1111=0,AP1113="NS")),1,0)))</f>
        <v>0</v>
      </c>
      <c r="AT1113" s="126">
        <f>IF(AJ1149=AH1149,0,
IF(OR(AND(AN1111="NS",AQ1113&lt;&gt;"NA",OR(AQ1113="NS",AQ1113=0)),AND(AN1111="NA",AQ1113&lt;&gt;"NS",OR(AQ1113="NA",AQ1113=0))),0,
IF(OR(AND(AN1111&lt;&gt;"NS",AN1111&lt;&gt;"NA",AQ1113&lt;&gt;"NS",AQ1113&lt;&gt;"NA",AQ1113&gt;AN1111),
AND(AQ1113&gt;0,OR(AN1111="NS",AN1111="NA")),
AND(AN1111&lt;&gt;"NS",AN1111&lt;&gt;"NA",AN1111&gt;=0,AQ1113="NA"),
AND(AN1111&lt;&gt;"NS",AN1111&lt;&gt;"NA",AN1111=0,AQ1113="NS")),1,0)))</f>
        <v>0</v>
      </c>
      <c r="AU1113" s="126">
        <f>IF(AJ1149=AH1149,0,
IF(OR(AND(AO1111="NS",AR1113&lt;&gt;"NA",OR(AR1113="NS",AR1113=0)),AND(AO1111="NA",AR1113&lt;&gt;"NS",OR(AR1113="NA",AR1113=0))),0,
IF(OR(AND(AO1111&lt;&gt;"NS",AO1111&lt;&gt;"NA",AR1113&lt;&gt;"NS",AR1113&lt;&gt;"NA",AR1113&gt;AO1111),
AND(AR1113&gt;0,OR(AO1111="NS",AO1111="NA")),
AND(AO1111&lt;&gt;"NS",AO1111&lt;&gt;"NA",AO1111&gt;=0,AR1113="NA"),
AND(AO1111&lt;&gt;"NS",AO1111&lt;&gt;"NA",AO1111=0,AR1113="NS")),1,0)))</f>
        <v>0</v>
      </c>
      <c r="AV1113" s="5">
        <f t="shared" si="141"/>
        <v>0</v>
      </c>
      <c r="AW1113" s="133" t="str">
        <f>IF(AV1113=0,"",
IF(SUM(AV1111:AV1113)=1,C1113,
IF(AV1138&gt;SUM(AV1111:AV1113),_xlfn.CONCAT(", ",C1113),
IF(AV1138=SUM(AV1111:AV1113),_xlfn.CONCAT(" y ",C1113)))))</f>
        <v/>
      </c>
    </row>
    <row r="1114" spans="1:49" ht="15" customHeight="1">
      <c r="A1114" s="87"/>
      <c r="B1114" s="26"/>
      <c r="C1114" s="81" t="s">
        <v>69</v>
      </c>
      <c r="D1114" s="311" t="s">
        <v>253</v>
      </c>
      <c r="E1114" s="311"/>
      <c r="F1114" s="311"/>
      <c r="G1114" s="311"/>
      <c r="H1114" s="311"/>
      <c r="I1114" s="311"/>
      <c r="J1114" s="311"/>
      <c r="K1114" s="311"/>
      <c r="L1114" s="311"/>
      <c r="M1114" s="310"/>
      <c r="N1114" s="310"/>
      <c r="O1114" s="310"/>
      <c r="P1114" s="310"/>
      <c r="Q1114" s="310"/>
      <c r="R1114" s="310"/>
      <c r="S1114" s="310"/>
      <c r="T1114" s="310"/>
      <c r="U1114" s="310"/>
      <c r="V1114" s="310"/>
      <c r="W1114" s="310"/>
      <c r="X1114" s="310"/>
      <c r="Y1114" s="310"/>
      <c r="Z1114" s="310"/>
      <c r="AA1114" s="310"/>
      <c r="AB1114" s="310"/>
      <c r="AC1114" s="310"/>
      <c r="AD1114" s="310"/>
      <c r="AG1114" s="125">
        <f t="shared" si="135"/>
        <v>0</v>
      </c>
      <c r="AH1114" s="125">
        <f t="shared" si="136"/>
        <v>0</v>
      </c>
      <c r="AI1114" s="103">
        <f t="shared" si="137"/>
        <v>0</v>
      </c>
      <c r="AJ1114" s="130">
        <f>IF(AJ1149=AH1149, 0,  IF(OR(AND(AG1114=0, AH1114&gt;0),AND(AG1114="NS", AI1114&gt;0), AND(AG1114="NS", AH1114=0, AI1114=0)), 1, IF(OR(AND(AG1114&gt;0, AH1114=2), AND(AG1114="NS", AH1114=2), AND(AG1114="NS", AI1114=0, AH1114&gt;0), AG1114=AI1114), 0, 1)))</f>
        <v>0</v>
      </c>
      <c r="AK1114" s="133" t="str">
        <f>IF(AJ1114=0,"",
IF(SUM(AJ1111:AJ1114)=1,C1114,
IF(AJ1138&gt;SUM(AJ1111:AJ1114),_xlfn.CONCAT(", ",C1114),
IF(AJ1138=SUM(AJ1111:AJ1114),_xlfn.CONCAT(" y ",C1114)))))</f>
        <v/>
      </c>
      <c r="AP1114" s="127">
        <f t="shared" si="138"/>
        <v>0</v>
      </c>
      <c r="AQ1114" s="127">
        <f t="shared" si="139"/>
        <v>0</v>
      </c>
      <c r="AR1114" s="127">
        <f t="shared" si="140"/>
        <v>0</v>
      </c>
      <c r="AS1114" s="126">
        <f>IF(AJ1149=AH1149,0,
IF(OR(AND(AM1111="NS",AP1114&lt;&gt;"NA",OR(AP1114="NS",AP1114=0)),AND(AM1111="NA",AP1114&lt;&gt;"NS",OR(AP1114="NA",AP1114=0))),0,
IF(OR(AND(AM1111&lt;&gt;"NS",AM1111&lt;&gt;"NA",AP1114&lt;&gt;"NS",AP1114&lt;&gt;"NA",AP1114&gt;AM1111),
AND(AP1114&gt;0,OR(AM1111="NS",AM1111="NA")),
AND(AM1111&lt;&gt;"NS",AM1111&lt;&gt;"NA",AM1111&gt;=0,AP1114="NA"),
AND(AM1111&lt;&gt;"NS",AM1111&lt;&gt;"NA",AM1111=0,AP1114="NS")),1,0)))</f>
        <v>0</v>
      </c>
      <c r="AT1114" s="126">
        <f>IF(AJ1149=AH1149,0,
IF(OR(AND(AN1111="NS",AQ1114&lt;&gt;"NA",OR(AQ1114="NS",AQ1114=0)),AND(AN1111="NA",AQ1114&lt;&gt;"NS",OR(AQ1114="NA",AQ1114=0))),0,
IF(OR(AND(AN1111&lt;&gt;"NS",AN1111&lt;&gt;"NA",AQ1114&lt;&gt;"NS",AQ1114&lt;&gt;"NA",AQ1114&gt;AN1111),
AND(AQ1114&gt;0,OR(AN1111="NS",AN1111="NA")),
AND(AN1111&lt;&gt;"NS",AN1111&lt;&gt;"NA",AN1111&gt;=0,AQ1114="NA"),
AND(AN1111&lt;&gt;"NS",AN1111&lt;&gt;"NA",AN1111=0,AQ1114="NS")),1,0)))</f>
        <v>0</v>
      </c>
      <c r="AU1114" s="126">
        <f>IF(AJ1149=AH1149,0,
IF(OR(AND(AO1111="NS",AR1114&lt;&gt;"NA",OR(AR1114="NS",AR1114=0)),AND(AO1111="NA",AR1114&lt;&gt;"NS",OR(AR1114="NA",AR1114=0))),0,
IF(OR(AND(AO1111&lt;&gt;"NS",AO1111&lt;&gt;"NA",AR1114&lt;&gt;"NS",AR1114&lt;&gt;"NA",AR1114&gt;AO1111),
AND(AR1114&gt;0,OR(AO1111="NS",AO1111="NA")),
AND(AO1111&lt;&gt;"NS",AO1111&lt;&gt;"NA",AO1111&gt;=0,AR1114="NA"),
AND(AO1111&lt;&gt;"NS",AO1111&lt;&gt;"NA",AO1111=0,AR1114="NS")),1,0)))</f>
        <v>0</v>
      </c>
      <c r="AV1114" s="5">
        <f t="shared" si="141"/>
        <v>0</v>
      </c>
      <c r="AW1114" s="133" t="str">
        <f>IF(AV1114=0,"",
IF(SUM(AV1111:AV1114)=1,C1114,
IF(AV1138&gt;SUM(AV1111:AV1114),_xlfn.CONCAT(", ",C1114),
IF(AV1138=SUM(AV1111:AV1114),_xlfn.CONCAT(" y ",C1114)))))</f>
        <v/>
      </c>
    </row>
    <row r="1115" spans="1:49" ht="15" customHeight="1">
      <c r="A1115" s="87"/>
      <c r="B1115" s="26"/>
      <c r="C1115" s="81" t="s">
        <v>70</v>
      </c>
      <c r="D1115" s="311" t="s">
        <v>442</v>
      </c>
      <c r="E1115" s="311"/>
      <c r="F1115" s="311"/>
      <c r="G1115" s="311"/>
      <c r="H1115" s="311"/>
      <c r="I1115" s="311"/>
      <c r="J1115" s="311"/>
      <c r="K1115" s="311"/>
      <c r="L1115" s="311"/>
      <c r="M1115" s="310"/>
      <c r="N1115" s="310"/>
      <c r="O1115" s="310"/>
      <c r="P1115" s="310"/>
      <c r="Q1115" s="310"/>
      <c r="R1115" s="310"/>
      <c r="S1115" s="310"/>
      <c r="T1115" s="310"/>
      <c r="U1115" s="310"/>
      <c r="V1115" s="310"/>
      <c r="W1115" s="310"/>
      <c r="X1115" s="310"/>
      <c r="Y1115" s="310"/>
      <c r="Z1115" s="310"/>
      <c r="AA1115" s="310"/>
      <c r="AB1115" s="310"/>
      <c r="AC1115" s="310"/>
      <c r="AD1115" s="310"/>
      <c r="AG1115" s="125">
        <f t="shared" si="135"/>
        <v>0</v>
      </c>
      <c r="AH1115" s="125">
        <f t="shared" si="136"/>
        <v>0</v>
      </c>
      <c r="AI1115" s="103">
        <f t="shared" si="137"/>
        <v>0</v>
      </c>
      <c r="AJ1115" s="130">
        <f>IF(AJ1149=AH1149, 0,  IF(OR(AND(AG1115=0, AH1115&gt;0),AND(AG1115="NS", AI1115&gt;0), AND(AG1115="NS", AH1115=0, AI1115=0)), 1, IF(OR(AND(AG1115&gt;0, AH1115=2), AND(AG1115="NS", AH1115=2), AND(AG1115="NS", AI1115=0, AH1115&gt;0), AG1115=AI1115), 0, 1)))</f>
        <v>0</v>
      </c>
      <c r="AK1115" s="133" t="str">
        <f>IF(AJ1115=0,"",
IF(SUM(AJ1111:AJ1115)=1,C1115,
IF(AJ1138&gt;SUM(AJ1111:AJ1115),_xlfn.CONCAT(", ",C1115),
IF(AJ1138=SUM(AJ1111:AJ1115),_xlfn.CONCAT(" y ",C1115)))))</f>
        <v/>
      </c>
      <c r="AP1115" s="127">
        <f t="shared" si="138"/>
        <v>0</v>
      </c>
      <c r="AQ1115" s="127">
        <f t="shared" si="139"/>
        <v>0</v>
      </c>
      <c r="AR1115" s="127">
        <f t="shared" si="140"/>
        <v>0</v>
      </c>
      <c r="AS1115" s="126">
        <f>IF(AJ1149=AH1149,0,
IF(OR(AND(AM1111="NS",AP1115&lt;&gt;"NA",OR(AP1115="NS",AP1115=0)),AND(AM1111="NA",AP1115&lt;&gt;"NS",OR(AP1115="NA",AP1115=0))),0,
IF(OR(AND(AM1111&lt;&gt;"NS",AM1111&lt;&gt;"NA",AP1115&lt;&gt;"NS",AP1115&lt;&gt;"NA",AP1115&gt;AM1111),
AND(AP1115&gt;0,OR(AM1111="NS",AM1111="NA")),
AND(AM1111&lt;&gt;"NS",AM1111&lt;&gt;"NA",AM1111&gt;=0,AP1115="NA"),
AND(AM1111&lt;&gt;"NS",AM1111&lt;&gt;"NA",AM1111=0,AP1115="NS")),1,0)))</f>
        <v>0</v>
      </c>
      <c r="AT1115" s="126">
        <f>IF(AJ1149=AH1149,0,
IF(OR(AND(AN1111="NS",AQ1115&lt;&gt;"NA",OR(AQ1115="NS",AQ1115=0)),AND(AN1111="NA",AQ1115&lt;&gt;"NS",OR(AQ1115="NA",AQ1115=0))),0,
IF(OR(AND(AN1111&lt;&gt;"NS",AN1111&lt;&gt;"NA",AQ1115&lt;&gt;"NS",AQ1115&lt;&gt;"NA",AQ1115&gt;AN1111),
AND(AQ1115&gt;0,OR(AN1111="NS",AN1111="NA")),
AND(AN1111&lt;&gt;"NS",AN1111&lt;&gt;"NA",AN1111&gt;=0,AQ1115="NA"),
AND(AN1111&lt;&gt;"NS",AN1111&lt;&gt;"NA",AN1111=0,AQ1115="NS")),1,0)))</f>
        <v>0</v>
      </c>
      <c r="AU1115" s="126">
        <f>IF(AJ1149=AH1149,0,
IF(OR(AND(AO1111="NS",AR1115&lt;&gt;"NA",OR(AR1115="NS",AR1115=0)),AND(AO1111="NA",AR1115&lt;&gt;"NS",OR(AR1115="NA",AR1115=0))),0,
IF(OR(AND(AO1111&lt;&gt;"NS",AO1111&lt;&gt;"NA",AR1115&lt;&gt;"NS",AR1115&lt;&gt;"NA",AR1115&gt;AO1111),
AND(AR1115&gt;0,OR(AO1111="NS",AO1111="NA")),
AND(AO1111&lt;&gt;"NS",AO1111&lt;&gt;"NA",AO1111&gt;=0,AR1115="NA"),
AND(AO1111&lt;&gt;"NS",AO1111&lt;&gt;"NA",AO1111=0,AR1115="NS")),1,0)))</f>
        <v>0</v>
      </c>
      <c r="AV1115" s="5">
        <f t="shared" si="141"/>
        <v>0</v>
      </c>
      <c r="AW1115" s="133" t="str">
        <f>IF(AV1115=0,"",
IF(SUM(AV1111:AV1115)=1,C1115,
IF(AV1138&gt;SUM(AV1111:AV1115),_xlfn.CONCAT(", ",C1115),
IF(AV1138=SUM(AV1111:AV1115),_xlfn.CONCAT(" y ",C1115)))))</f>
        <v/>
      </c>
    </row>
    <row r="1116" spans="1:49" ht="15" customHeight="1">
      <c r="A1116" s="87"/>
      <c r="B1116" s="26"/>
      <c r="C1116" s="81" t="s">
        <v>71</v>
      </c>
      <c r="D1116" s="311" t="s">
        <v>254</v>
      </c>
      <c r="E1116" s="311"/>
      <c r="F1116" s="311"/>
      <c r="G1116" s="311"/>
      <c r="H1116" s="311"/>
      <c r="I1116" s="311"/>
      <c r="J1116" s="311"/>
      <c r="K1116" s="311"/>
      <c r="L1116" s="311"/>
      <c r="M1116" s="310"/>
      <c r="N1116" s="310"/>
      <c r="O1116" s="310"/>
      <c r="P1116" s="310"/>
      <c r="Q1116" s="310"/>
      <c r="R1116" s="310"/>
      <c r="S1116" s="310"/>
      <c r="T1116" s="310"/>
      <c r="U1116" s="310"/>
      <c r="V1116" s="310"/>
      <c r="W1116" s="310"/>
      <c r="X1116" s="310"/>
      <c r="Y1116" s="310"/>
      <c r="Z1116" s="310"/>
      <c r="AA1116" s="310"/>
      <c r="AB1116" s="310"/>
      <c r="AC1116" s="310"/>
      <c r="AD1116" s="310"/>
      <c r="AG1116" s="125">
        <f t="shared" si="135"/>
        <v>0</v>
      </c>
      <c r="AH1116" s="125">
        <f t="shared" si="136"/>
        <v>0</v>
      </c>
      <c r="AI1116" s="103">
        <f t="shared" si="137"/>
        <v>0</v>
      </c>
      <c r="AJ1116" s="130">
        <f>IF(AJ1149=AH1149, 0,  IF(OR(AND(AG1116=0, AH1116&gt;0),AND(AG1116="NS", AI1116&gt;0), AND(AG1116="NS", AH1116=0, AI1116=0)), 1, IF(OR(AND(AG1116&gt;0, AH1116=2), AND(AG1116="NS", AH1116=2), AND(AG1116="NS", AI1116=0, AH1116&gt;0), AG1116=AI1116), 0, 1)))</f>
        <v>0</v>
      </c>
      <c r="AK1116" s="133" t="str">
        <f>IF(AJ1116=0,"",
IF(SUM(AJ1111:AJ1116)=1,C1116,
IF(AJ1138&gt;SUM(AJ1111:AJ1116),_xlfn.CONCAT(", ",C1116),
IF(AJ1138=SUM(AJ1111:AJ1116),_xlfn.CONCAT(" y ",C1116)))))</f>
        <v/>
      </c>
      <c r="AP1116" s="127">
        <f t="shared" si="138"/>
        <v>0</v>
      </c>
      <c r="AQ1116" s="127">
        <f t="shared" si="139"/>
        <v>0</v>
      </c>
      <c r="AR1116" s="127">
        <f>Y1116</f>
        <v>0</v>
      </c>
      <c r="AS1116" s="126">
        <f>IF(AJ1149=AH1149,0,
IF(OR(AND(AM1111="NS",AP1116&lt;&gt;"NA",OR(AP1116="NS",AP1116=0)),AND(AM1111="NA",AP1116&lt;&gt;"NS",OR(AP1116="NA",AP1116=0))),0,
IF(OR(AND(AM1111&lt;&gt;"NS",AM1111&lt;&gt;"NA",AP1116&lt;&gt;"NS",AP1116&lt;&gt;"NA",AP1116&gt;AM1111),
AND(AP1116&gt;0,OR(AM1111="NS",AM1111="NA")),
AND(AM1111&lt;&gt;"NS",AM1111&lt;&gt;"NA",AM1111&gt;=0,AP1116="NA"),
AND(AM1111&lt;&gt;"NS",AM1111&lt;&gt;"NA",AM1111=0,AP1116="NS")),1,0)))</f>
        <v>0</v>
      </c>
      <c r="AT1116" s="126">
        <f>IF(AJ1149=AH1149,0,
IF(OR(AND(AN1111="NS",AQ1116&lt;&gt;"NA",OR(AQ1116="NS",AQ1116=0)),AND(AN1111="NA",AQ1116&lt;&gt;"NS",OR(AQ1116="NA",AQ1116=0))),0,
IF(OR(AND(AN1111&lt;&gt;"NS",AN1111&lt;&gt;"NA",AQ1116&lt;&gt;"NS",AQ1116&lt;&gt;"NA",AQ1116&gt;AN1111),
AND(AQ1116&gt;0,OR(AN1111="NS",AN1111="NA")),
AND(AN1111&lt;&gt;"NS",AN1111&lt;&gt;"NA",AN1111&gt;=0,AQ1116="NA"),
AND(AN1111&lt;&gt;"NS",AN1111&lt;&gt;"NA",AN1111=0,AQ1116="NS")),1,0)))</f>
        <v>0</v>
      </c>
      <c r="AU1116" s="126">
        <f>IF(AJ1149=AH1149,0,
IF(OR(AND(AO1111="NS",AR1116&lt;&gt;"NA",OR(AR1116="NS",AR1116=0)),AND(AO1111="NA",AR1116&lt;&gt;"NS",OR(AR1116="NA",AR1116=0))),0,
IF(OR(AND(AO1111&lt;&gt;"NS",AO1111&lt;&gt;"NA",AR1116&lt;&gt;"NS",AR1116&lt;&gt;"NA",AR1116&gt;AO1111),
AND(AR1116&gt;0,OR(AO1111="NS",AO1111="NA")),
AND(AO1111&lt;&gt;"NS",AO1111&lt;&gt;"NA",AO1111&gt;=0,AR1116="NA"),
AND(AO1111&lt;&gt;"NS",AO1111&lt;&gt;"NA",AO1111=0,AR1116="NS")),1,0)))</f>
        <v>0</v>
      </c>
      <c r="AV1116" s="5">
        <f t="shared" si="141"/>
        <v>0</v>
      </c>
      <c r="AW1116" s="133" t="str">
        <f>IF(AV1116=0,"",
IF(SUM(AV1111:AV1116)=1,C1116,
IF(AV1138&gt;SUM(AV1111:AV1116),_xlfn.CONCAT(", ",C1116),
IF(AV1138=SUM(AV1111:AV1116),_xlfn.CONCAT(" y ",C1116)))))</f>
        <v/>
      </c>
    </row>
    <row r="1117" spans="1:49" ht="24" customHeight="1">
      <c r="A1117" s="87"/>
      <c r="B1117" s="26"/>
      <c r="C1117" s="81" t="s">
        <v>72</v>
      </c>
      <c r="D1117" s="311" t="s">
        <v>255</v>
      </c>
      <c r="E1117" s="311"/>
      <c r="F1117" s="311"/>
      <c r="G1117" s="311"/>
      <c r="H1117" s="311"/>
      <c r="I1117" s="311"/>
      <c r="J1117" s="311"/>
      <c r="K1117" s="311"/>
      <c r="L1117" s="311"/>
      <c r="M1117" s="310"/>
      <c r="N1117" s="310"/>
      <c r="O1117" s="310"/>
      <c r="P1117" s="310"/>
      <c r="Q1117" s="310"/>
      <c r="R1117" s="310"/>
      <c r="S1117" s="310"/>
      <c r="T1117" s="310"/>
      <c r="U1117" s="310"/>
      <c r="V1117" s="310"/>
      <c r="W1117" s="310"/>
      <c r="X1117" s="310"/>
      <c r="Y1117" s="310"/>
      <c r="Z1117" s="310"/>
      <c r="AA1117" s="310"/>
      <c r="AB1117" s="310"/>
      <c r="AC1117" s="310"/>
      <c r="AD1117" s="310"/>
      <c r="AG1117" s="125">
        <f t="shared" si="135"/>
        <v>0</v>
      </c>
      <c r="AH1117" s="125">
        <f t="shared" si="136"/>
        <v>0</v>
      </c>
      <c r="AI1117" s="103">
        <f t="shared" si="137"/>
        <v>0</v>
      </c>
      <c r="AJ1117" s="130">
        <f>IF(AJ1149=AH1149, 0,  IF(OR(AND(AG1117=0, AH1117&gt;0),AND(AG1117="NS", AI1117&gt;0), AND(AG1117="NS", AH1117=0, AI1117=0)), 1, IF(OR(AND(AG1117&gt;0, AH1117=2), AND(AG1117="NS", AH1117=2), AND(AG1117="NS", AI1117=0, AH1117&gt;0), AG1117=AI1117), 0, 1)))</f>
        <v>0</v>
      </c>
      <c r="AK1117" s="133" t="str">
        <f>IF(AJ1117=0,"",
IF(SUM(AJ1111:AJ1117)=1,C1117,
IF(AJ1138&gt;SUM(AJ1111:AJ1117),_xlfn.CONCAT(", ",C1117),
IF(AJ1138=SUM(AJ1111:AJ1117),_xlfn.CONCAT(" y ",C1117)))))</f>
        <v/>
      </c>
      <c r="AP1117" s="127">
        <f>M1117</f>
        <v>0</v>
      </c>
      <c r="AQ1117" s="127">
        <f>S1117</f>
        <v>0</v>
      </c>
      <c r="AR1117" s="127">
        <f>Y1117</f>
        <v>0</v>
      </c>
      <c r="AS1117" s="126">
        <f>IF(AJ1149=AH1149,0,
IF(OR(AND(AM1111="NS",AP1117&lt;&gt;"NA",OR(AP1117="NS",AP1117=0)),AND(AM1111="NA",AP1117&lt;&gt;"NS",OR(AP1117="NA",AP1117=0))),0,
IF(OR(AND(AM1111&lt;&gt;"NS",AM1111&lt;&gt;"NA",AP1117&lt;&gt;"NS",AP1117&lt;&gt;"NA",AP1117&gt;AM1111),
AND(AP1117&gt;0,OR(AM1111="NS",AM1111="NA")),
AND(AM1111&lt;&gt;"NS",AM1111&lt;&gt;"NA",AM1111&gt;=0,AP1117="NA"),
AND(AM1111&lt;&gt;"NS",AM1111&lt;&gt;"NA",AM1111=0,AP1117="NS")),1,0)))</f>
        <v>0</v>
      </c>
      <c r="AT1117" s="126">
        <f>IF(AJ1149=AH1149,0,
IF(OR(AND(AN1111="NS",AQ1117&lt;&gt;"NA",OR(AQ1117="NS",AQ1117=0)),AND(AN1111="NA",AQ1117&lt;&gt;"NS",OR(AQ1117="NA",AQ1117=0))),0,
IF(OR(AND(AN1111&lt;&gt;"NS",AN1111&lt;&gt;"NA",AQ1117&lt;&gt;"NS",AQ1117&lt;&gt;"NA",AQ1117&gt;AN1111),
AND(AQ1117&gt;0,OR(AN1111="NS",AN1111="NA")),
AND(AN1111&lt;&gt;"NS",AN1111&lt;&gt;"NA",AN1111&gt;=0,AQ1117="NA"),
AND(AN1111&lt;&gt;"NS",AN1111&lt;&gt;"NA",AN1111=0,AQ1117="NS")),1,0)))</f>
        <v>0</v>
      </c>
      <c r="AU1117" s="126">
        <f>IF(AJ1149=AH1149,0,
IF(OR(AND(AO1111="NS",AR1117&lt;&gt;"NA",OR(AR1117="NS",AR1117=0)),AND(AO1111="NA",AR1117&lt;&gt;"NS",OR(AR1117="NA",AR1117=0))),0,
IF(OR(AND(AO1111&lt;&gt;"NS",AO1111&lt;&gt;"NA",AR1117&lt;&gt;"NS",AR1117&lt;&gt;"NA",AR1117&gt;AO1111),
AND(AR1117&gt;0,OR(AO1111="NS",AO1111="NA")),
AND(AO1111&lt;&gt;"NS",AO1111&lt;&gt;"NA",AO1111&gt;=0,AR1117="NA"),
AND(AO1111&lt;&gt;"NS",AO1111&lt;&gt;"NA",AO1111=0,AR1117="NS")),1,0)))</f>
        <v>0</v>
      </c>
      <c r="AV1117" s="5">
        <f t="shared" si="141"/>
        <v>0</v>
      </c>
      <c r="AW1117" s="133" t="str">
        <f>IF(AV1117=0,"",
IF(SUM(AV1111:AV1117)=1,C1117,
IF(AV1138&gt;SUM(AV1111:AV1117),_xlfn.CONCAT(", ",C1117),
IF(AV1138=SUM(AV1111:AV1117),_xlfn.CONCAT(" y ",C1117)))))</f>
        <v/>
      </c>
    </row>
    <row r="1118" spans="1:49" ht="15" customHeight="1">
      <c r="A1118" s="87"/>
      <c r="B1118" s="26"/>
      <c r="C1118" s="81" t="s">
        <v>73</v>
      </c>
      <c r="D1118" s="311" t="s">
        <v>256</v>
      </c>
      <c r="E1118" s="311"/>
      <c r="F1118" s="311"/>
      <c r="G1118" s="311"/>
      <c r="H1118" s="311"/>
      <c r="I1118" s="311"/>
      <c r="J1118" s="311"/>
      <c r="K1118" s="311"/>
      <c r="L1118" s="311"/>
      <c r="M1118" s="310"/>
      <c r="N1118" s="310"/>
      <c r="O1118" s="310"/>
      <c r="P1118" s="310"/>
      <c r="Q1118" s="310"/>
      <c r="R1118" s="310"/>
      <c r="S1118" s="310"/>
      <c r="T1118" s="310"/>
      <c r="U1118" s="310"/>
      <c r="V1118" s="310"/>
      <c r="W1118" s="310"/>
      <c r="X1118" s="310"/>
      <c r="Y1118" s="310"/>
      <c r="Z1118" s="310"/>
      <c r="AA1118" s="310"/>
      <c r="AB1118" s="310"/>
      <c r="AC1118" s="310"/>
      <c r="AD1118" s="310"/>
      <c r="AG1118" s="125">
        <f t="shared" si="135"/>
        <v>0</v>
      </c>
      <c r="AH1118" s="125">
        <f t="shared" si="136"/>
        <v>0</v>
      </c>
      <c r="AI1118" s="103">
        <f t="shared" si="137"/>
        <v>0</v>
      </c>
      <c r="AJ1118" s="130">
        <f>IF(AJ1149=AH1149, 0,  IF(OR(AND(AG1118=0, AH1118&gt;0),AND(AG1118="NS", AI1118&gt;0), AND(AG1118="NS", AH1118=0, AI1118=0)), 1, IF(OR(AND(AG1118&gt;0, AH1118=2), AND(AG1118="NS", AH1118=2), AND(AG1118="NS", AI1118=0, AH1118&gt;0), AG1118=AI1118), 0, 1)))</f>
        <v>0</v>
      </c>
      <c r="AK1118" s="133" t="str">
        <f>IF(AJ1118=0,"",
IF(SUM(AJ1111:AJ1118)=1,C1118,
IF(AJ1138&gt;SUM(AJ1111:AJ1118),_xlfn.CONCAT(", ",C1118),
IF(AJ1138=SUM(AJ1111:AJ1118),_xlfn.CONCAT(" y ",C1118)))))</f>
        <v/>
      </c>
      <c r="AP1118" s="127">
        <f t="shared" ref="AP1118:AP1134" si="142">M1118</f>
        <v>0</v>
      </c>
      <c r="AQ1118" s="127">
        <f t="shared" ref="AQ1118:AQ1136" si="143">S1118</f>
        <v>0</v>
      </c>
      <c r="AR1118" s="127">
        <f t="shared" ref="AR1118:AR1136" si="144">Y1118</f>
        <v>0</v>
      </c>
      <c r="AS1118" s="126">
        <f>IF(AJ1149=AH1149,0,
IF(OR(AND(AM1111="NS",AP1118&lt;&gt;"NA",OR(AP1118="NS",AP1118=0)),AND(AM1111="NA",AP1118&lt;&gt;"NS",OR(AP1118="NA",AP1118=0))),0,
IF(OR(AND(AM1111&lt;&gt;"NS",AM1111&lt;&gt;"NA",AP1118&lt;&gt;"NS",AP1118&lt;&gt;"NA",AP1118&gt;AM1111),
AND(AP1118&gt;0,OR(AM1111="NS",AM1111="NA")),
AND(AM1111&lt;&gt;"NS",AM1111&lt;&gt;"NA",AM1111&gt;=0,AP1118="NA"),
AND(AM1111&lt;&gt;"NS",AM1111&lt;&gt;"NA",AM1111=0,AP1118="NS")),1,0)))</f>
        <v>0</v>
      </c>
      <c r="AT1118" s="126">
        <f>IF(AJ1149=AH1149,0,
IF(OR(AND(AN1111="NS",AQ1118&lt;&gt;"NA",OR(AQ1118="NS",AQ1118=0)),AND(AN1111="NA",AQ1118&lt;&gt;"NS",OR(AQ1118="NA",AQ1118=0))),0,
IF(OR(AND(AN1111&lt;&gt;"NS",AN1111&lt;&gt;"NA",AQ1118&lt;&gt;"NS",AQ1118&lt;&gt;"NA",AQ1118&gt;AN1111),
AND(AQ1118&gt;0,OR(AN1111="NS",AN1111="NA")),
AND(AN1111&lt;&gt;"NS",AN1111&lt;&gt;"NA",AN1111&gt;=0,AQ1118="NA"),
AND(AN1111&lt;&gt;"NS",AN1111&lt;&gt;"NA",AN1111=0,AQ1118="NS")),1,0)))</f>
        <v>0</v>
      </c>
      <c r="AU1118" s="126">
        <f>IF(AJ1149=AH1149,0,
IF(OR(AND(AO1111="NS",AR1118&lt;&gt;"NA",OR(AR1118="NS",AR1118=0)),AND(AO1111="NA",AR1118&lt;&gt;"NS",OR(AR1118="NA",AR1118=0))),0,
IF(OR(AND(AO1111&lt;&gt;"NS",AO1111&lt;&gt;"NA",AR1118&lt;&gt;"NS",AR1118&lt;&gt;"NA",AR1118&gt;AO1111),
AND(AR1118&gt;0,OR(AO1111="NS",AO1111="NA")),
AND(AO1111&lt;&gt;"NS",AO1111&lt;&gt;"NA",AO1111&gt;=0,AR1118="NA"),
AND(AO1111&lt;&gt;"NS",AO1111&lt;&gt;"NA",AO1111=0,AR1118="NS")),1,0)))</f>
        <v>0</v>
      </c>
      <c r="AV1118" s="5">
        <f t="shared" si="141"/>
        <v>0</v>
      </c>
      <c r="AW1118" s="133" t="str">
        <f>IF(AV1118=0,"",
IF(SUM(AV1111:AV1118)=1,C1118,
IF(AV1138&gt;SUM(AV1111:AV1118),_xlfn.CONCAT(", ",C1118),
IF(AV1138=SUM(AV1111:AV1118),_xlfn.CONCAT(" y ",C1118)))))</f>
        <v/>
      </c>
    </row>
    <row r="1119" spans="1:49" ht="15" customHeight="1">
      <c r="A1119" s="87"/>
      <c r="B1119" s="26"/>
      <c r="C1119" s="81" t="s">
        <v>74</v>
      </c>
      <c r="D1119" s="311" t="s">
        <v>257</v>
      </c>
      <c r="E1119" s="311"/>
      <c r="F1119" s="311"/>
      <c r="G1119" s="311"/>
      <c r="H1119" s="311"/>
      <c r="I1119" s="311"/>
      <c r="J1119" s="311"/>
      <c r="K1119" s="311"/>
      <c r="L1119" s="311"/>
      <c r="M1119" s="310"/>
      <c r="N1119" s="310"/>
      <c r="O1119" s="310"/>
      <c r="P1119" s="310"/>
      <c r="Q1119" s="310"/>
      <c r="R1119" s="310"/>
      <c r="S1119" s="310"/>
      <c r="T1119" s="310"/>
      <c r="U1119" s="310"/>
      <c r="V1119" s="310"/>
      <c r="W1119" s="310"/>
      <c r="X1119" s="310"/>
      <c r="Y1119" s="310"/>
      <c r="Z1119" s="310"/>
      <c r="AA1119" s="310"/>
      <c r="AB1119" s="310"/>
      <c r="AC1119" s="310"/>
      <c r="AD1119" s="310"/>
      <c r="AG1119" s="125">
        <f t="shared" si="135"/>
        <v>0</v>
      </c>
      <c r="AH1119" s="125">
        <f t="shared" si="136"/>
        <v>0</v>
      </c>
      <c r="AI1119" s="103">
        <f t="shared" si="137"/>
        <v>0</v>
      </c>
      <c r="AJ1119" s="130">
        <f>IF(AJ1149=AH1149, 0,  IF(OR(AND(AG1119=0, AH1119&gt;0),AND(AG1119="NS", AI1119&gt;0), AND(AG1119="NS", AH1119=0, AI1119=0)), 1, IF(OR(AND(AG1119&gt;0, AH1119=2), AND(AG1119="NS", AH1119=2), AND(AG1119="NS", AI1119=0, AH1119&gt;0), AG1119=AI1119), 0, 1)))</f>
        <v>0</v>
      </c>
      <c r="AK1119" s="133" t="str">
        <f>IF(AJ1119=0,"",
IF(SUM(AJ1111:AJ1119)=1,C1119,
IF(AJ1138&gt;SUM(AJ1111:AJ1119),_xlfn.CONCAT(", ",C1119),
IF(AJ1138=SUM(AJ1111:AJ1119),_xlfn.CONCAT(" y ",C1119)))))</f>
        <v/>
      </c>
      <c r="AP1119" s="127">
        <f t="shared" si="142"/>
        <v>0</v>
      </c>
      <c r="AQ1119" s="127">
        <f t="shared" si="143"/>
        <v>0</v>
      </c>
      <c r="AR1119" s="127">
        <f t="shared" si="144"/>
        <v>0</v>
      </c>
      <c r="AS1119" s="126">
        <f>IF(AJ1149=AH1149,0,
IF(OR(AND(AM1111="NS",AP1119&lt;&gt;"NA",OR(AP1119="NS",AP1119=0)),AND(AM1111="NA",AP1119&lt;&gt;"NS",OR(AP1119="NA",AP1119=0))),0,
IF(OR(AND(AM1111&lt;&gt;"NS",AM1111&lt;&gt;"NA",AP1119&lt;&gt;"NS",AP1119&lt;&gt;"NA",AP1119&gt;AM1111),
AND(AP1119&gt;0,OR(AM1111="NS",AM1111="NA")),
AND(AM1111&lt;&gt;"NS",AM1111&lt;&gt;"NA",AM1111&gt;=0,AP1119="NA"),
AND(AM1111&lt;&gt;"NS",AM1111&lt;&gt;"NA",AM1111=0,AP1119="NS")),1,0)))</f>
        <v>0</v>
      </c>
      <c r="AT1119" s="126">
        <f>IF(AJ1149=AH1149,0,
IF(OR(AND(AN1111="NS",AQ1119&lt;&gt;"NA",OR(AQ1119="NS",AQ1119=0)),AND(AN1111="NA",AQ1119&lt;&gt;"NS",OR(AQ1119="NA",AQ1119=0))),0,
IF(OR(AND(AN1111&lt;&gt;"NS",AN1111&lt;&gt;"NA",AQ1119&lt;&gt;"NS",AQ1119&lt;&gt;"NA",AQ1119&gt;AN1111),
AND(AQ1119&gt;0,OR(AN1111="NS",AN1111="NA")),
AND(AN1111&lt;&gt;"NS",AN1111&lt;&gt;"NA",AN1111&gt;=0,AQ1119="NA"),
AND(AN1111&lt;&gt;"NS",AN1111&lt;&gt;"NA",AN1111=0,AQ1119="NS")),1,0)))</f>
        <v>0</v>
      </c>
      <c r="AU1119" s="126">
        <f>IF(AJ1149=AH1149,0,
IF(OR(AND(AO1111="NS",AR1119&lt;&gt;"NA",OR(AR1119="NS",AR1119=0)),AND(AO1111="NA",AR1119&lt;&gt;"NS",OR(AR1119="NA",AR1119=0))),0,
IF(OR(AND(AO1111&lt;&gt;"NS",AO1111&lt;&gt;"NA",AR1119&lt;&gt;"NS",AR1119&lt;&gt;"NA",AR1119&gt;AO1111),
AND(AR1119&gt;0,OR(AO1111="NS",AO1111="NA")),
AND(AO1111&lt;&gt;"NS",AO1111&lt;&gt;"NA",AO1111&gt;=0,AR1119="NA"),
AND(AO1111&lt;&gt;"NS",AO1111&lt;&gt;"NA",AO1111=0,AR1119="NS")),1,0)))</f>
        <v>0</v>
      </c>
      <c r="AV1119" s="5">
        <f t="shared" si="141"/>
        <v>0</v>
      </c>
      <c r="AW1119" s="133" t="str">
        <f>IF(AV1119=0,"",
IF(SUM(AV1111:AV1119)=1,C1119,
IF(AV1138&gt;SUM(AV1111:AV1119),_xlfn.CONCAT(", ",C1119),
IF(AV1138=SUM(AV1111:AV1119),_xlfn.CONCAT(" y ",C1119)))))</f>
        <v/>
      </c>
    </row>
    <row r="1120" spans="1:49" ht="15" customHeight="1">
      <c r="A1120" s="87"/>
      <c r="B1120" s="26"/>
      <c r="C1120" s="129" t="s">
        <v>75</v>
      </c>
      <c r="D1120" s="311" t="s">
        <v>258</v>
      </c>
      <c r="E1120" s="311"/>
      <c r="F1120" s="311"/>
      <c r="G1120" s="311"/>
      <c r="H1120" s="311"/>
      <c r="I1120" s="311"/>
      <c r="J1120" s="311"/>
      <c r="K1120" s="311"/>
      <c r="L1120" s="311"/>
      <c r="M1120" s="310"/>
      <c r="N1120" s="310"/>
      <c r="O1120" s="310"/>
      <c r="P1120" s="310"/>
      <c r="Q1120" s="310"/>
      <c r="R1120" s="310"/>
      <c r="S1120" s="310"/>
      <c r="T1120" s="310"/>
      <c r="U1120" s="310"/>
      <c r="V1120" s="310"/>
      <c r="W1120" s="310"/>
      <c r="X1120" s="310"/>
      <c r="Y1120" s="310"/>
      <c r="Z1120" s="310"/>
      <c r="AA1120" s="310"/>
      <c r="AB1120" s="310"/>
      <c r="AC1120" s="310"/>
      <c r="AD1120" s="310"/>
      <c r="AG1120" s="125">
        <f t="shared" si="135"/>
        <v>0</v>
      </c>
      <c r="AH1120" s="125">
        <f t="shared" si="136"/>
        <v>0</v>
      </c>
      <c r="AI1120" s="103">
        <f t="shared" si="137"/>
        <v>0</v>
      </c>
      <c r="AJ1120" s="130">
        <f>IF(AJ1149=AH1149, 0,  IF(OR(AND(AG1120=0, AH1120&gt;0),AND(AG1120="NS", AI1120&gt;0), AND(AG1120="NS", AH1120=0, AI1120=0)), 1, IF(OR(AND(AG1120&gt;0, AH1120=2), AND(AG1120="NS", AH1120=2), AND(AG1120="NS", AI1120=0, AH1120&gt;0), AG1120=AI1120), 0, 1)))</f>
        <v>0</v>
      </c>
      <c r="AK1120" s="133" t="str">
        <f>IF(AJ1120=0,"",
IF(SUM(AJ1111:AJ1120)=1,C1120,
IF(AJ1138&gt;SUM(AJ1111:AJ1120),_xlfn.CONCAT(", ",C1120),
IF(AJ1138=SUM(AJ1111:AJ1120),_xlfn.CONCAT(" y ",C1120)))))</f>
        <v/>
      </c>
      <c r="AP1120" s="127">
        <f t="shared" si="142"/>
        <v>0</v>
      </c>
      <c r="AQ1120" s="127">
        <f t="shared" si="143"/>
        <v>0</v>
      </c>
      <c r="AR1120" s="127">
        <f t="shared" si="144"/>
        <v>0</v>
      </c>
      <c r="AS1120" s="126">
        <f>IF(AJ1149=AH1149,0,
IF(OR(AND(AM1111="NS",AP1120&lt;&gt;"NA",OR(AP1120="NS",AP1120=0)),AND(AM1111="NA",AP1120&lt;&gt;"NS",OR(AP1120="NA",AP1120=0))),0,
IF(OR(AND(AM1111&lt;&gt;"NS",AM1111&lt;&gt;"NA",AP1120&lt;&gt;"NS",AP1120&lt;&gt;"NA",AP1120&gt;AM1111),
AND(AP1120&gt;0,OR(AM1111="NS",AM1111="NA")),
AND(AM1111&lt;&gt;"NS",AM1111&lt;&gt;"NA",AM1111&gt;=0,AP1120="NA"),
AND(AM1111&lt;&gt;"NS",AM1111&lt;&gt;"NA",AM1111=0,AP1120="NS")),1,0)))</f>
        <v>0</v>
      </c>
      <c r="AT1120" s="126">
        <f>IF(AJ1149=AH1149,0,
IF(OR(AND(AN1111="NS",AQ1120&lt;&gt;"NA",OR(AQ1120="NS",AQ1120=0)),AND(AN1111="NA",AQ1120&lt;&gt;"NS",OR(AQ1120="NA",AQ1120=0))),0,
IF(OR(AND(AN1111&lt;&gt;"NS",AN1111&lt;&gt;"NA",AQ1120&lt;&gt;"NS",AQ1120&lt;&gt;"NA",AQ1120&gt;AN1111),
AND(AQ1120&gt;0,OR(AN1111="NS",AN1111="NA")),
AND(AN1111&lt;&gt;"NS",AN1111&lt;&gt;"NA",AN1111&gt;=0,AQ1120="NA"),
AND(AN1111&lt;&gt;"NS",AN1111&lt;&gt;"NA",AN1111=0,AQ1120="NS")),1,0)))</f>
        <v>0</v>
      </c>
      <c r="AU1120" s="126">
        <f>IF(AJ1149=AH1149,0,
IF(OR(AND(AO1111="NS",AR1120&lt;&gt;"NA",OR(AR1120="NS",AR1120=0)),AND(AO1111="NA",AR1120&lt;&gt;"NS",OR(AR1120="NA",AR1120=0))),0,
IF(OR(AND(AO1111&lt;&gt;"NS",AO1111&lt;&gt;"NA",AR1120&lt;&gt;"NS",AR1120&lt;&gt;"NA",AR1120&gt;AO1111),
AND(AR1120&gt;0,OR(AO1111="NS",AO1111="NA")),
AND(AO1111&lt;&gt;"NS",AO1111&lt;&gt;"NA",AO1111&gt;=0,AR1120="NA"),
AND(AO1111&lt;&gt;"NS",AO1111&lt;&gt;"NA",AO1111=0,AR1120="NS")),1,0)))</f>
        <v>0</v>
      </c>
      <c r="AV1120" s="5">
        <f t="shared" si="141"/>
        <v>0</v>
      </c>
      <c r="AW1120" s="133" t="str">
        <f>IF(AV1120=0,"",
IF(SUM(AV1111:AV1120)=1,C1120,
IF(AV1138&gt;SUM(AV1111:AV1120),_xlfn.CONCAT(", ",C1120),
IF(AV1138=SUM(AV1111:AV1120),_xlfn.CONCAT(" y ",C1120)))))</f>
        <v/>
      </c>
    </row>
    <row r="1121" spans="1:56" ht="24" customHeight="1">
      <c r="A1121" s="87"/>
      <c r="B1121" s="26"/>
      <c r="C1121" s="129" t="s">
        <v>76</v>
      </c>
      <c r="D1121" s="311" t="s">
        <v>259</v>
      </c>
      <c r="E1121" s="311"/>
      <c r="F1121" s="311"/>
      <c r="G1121" s="311"/>
      <c r="H1121" s="311"/>
      <c r="I1121" s="311"/>
      <c r="J1121" s="311"/>
      <c r="K1121" s="311"/>
      <c r="L1121" s="311"/>
      <c r="M1121" s="310"/>
      <c r="N1121" s="310"/>
      <c r="O1121" s="310"/>
      <c r="P1121" s="310"/>
      <c r="Q1121" s="310"/>
      <c r="R1121" s="310"/>
      <c r="S1121" s="310"/>
      <c r="T1121" s="310"/>
      <c r="U1121" s="310"/>
      <c r="V1121" s="310"/>
      <c r="W1121" s="310"/>
      <c r="X1121" s="310"/>
      <c r="Y1121" s="310"/>
      <c r="Z1121" s="310"/>
      <c r="AA1121" s="310"/>
      <c r="AB1121" s="310"/>
      <c r="AC1121" s="310"/>
      <c r="AD1121" s="310"/>
      <c r="AG1121" s="125">
        <f t="shared" si="135"/>
        <v>0</v>
      </c>
      <c r="AH1121" s="125">
        <f t="shared" si="136"/>
        <v>0</v>
      </c>
      <c r="AI1121" s="103">
        <f t="shared" si="137"/>
        <v>0</v>
      </c>
      <c r="AJ1121" s="130">
        <f>IF(AJ1149=AH1149, 0,  IF(OR(AND(AG1121=0, AH1121&gt;0),AND(AG1121="NS", AI1121&gt;0), AND(AG1121="NS", AH1121=0, AI1121=0)), 1, IF(OR(AND(AG1121&gt;0, AH1121=2), AND(AG1121="NS", AH1121=2), AND(AG1121="NS", AI1121=0, AH1121&gt;0), AG1121=AI1121), 0, 1)))</f>
        <v>0</v>
      </c>
      <c r="AK1121" s="133" t="str">
        <f>IF(AJ1121=0,"",
IF(SUM(AJ1111:AJ1121)=1,C1121,
IF(AJ1138&gt;SUM(AJ1111:AJ1121),_xlfn.CONCAT(", ",C1121),
IF(AJ1138=SUM(AJ1111:AJ1121),_xlfn.CONCAT(" y ",C1121)))))</f>
        <v/>
      </c>
      <c r="AP1121" s="127">
        <f t="shared" si="142"/>
        <v>0</v>
      </c>
      <c r="AQ1121" s="127">
        <f t="shared" si="143"/>
        <v>0</v>
      </c>
      <c r="AR1121" s="127">
        <f t="shared" si="144"/>
        <v>0</v>
      </c>
      <c r="AS1121" s="126">
        <f>IF(AJ1149=AH1149,0,
IF(OR(AND(AM1111="NS",AP1121&lt;&gt;"NA",OR(AP1121="NS",AP1121=0)),AND(AM1111="NA",AP1121&lt;&gt;"NS",OR(AP1121="NA",AP1121=0))),0,
IF(OR(AND(AM1111&lt;&gt;"NS",AM1111&lt;&gt;"NA",AP1121&lt;&gt;"NS",AP1121&lt;&gt;"NA",AP1121&gt;AM1111),
AND(AP1121&gt;0,OR(AM1111="NS",AM1111="NA")),
AND(AM1111&lt;&gt;"NS",AM1111&lt;&gt;"NA",AM1111&gt;=0,AP1121="NA"),
AND(AM1111&lt;&gt;"NS",AM1111&lt;&gt;"NA",AM1111=0,AP1121="NS")),1,0)))</f>
        <v>0</v>
      </c>
      <c r="AT1121" s="126">
        <f>IF(AJ1149=AH1149,0,
IF(OR(AND(AN1111="NS",AQ1121&lt;&gt;"NA",OR(AQ1121="NS",AQ1121=0)),AND(AN1111="NA",AQ1121&lt;&gt;"NS",OR(AQ1121="NA",AQ1121=0))),0,
IF(OR(AND(AN1111&lt;&gt;"NS",AN1111&lt;&gt;"NA",AQ1121&lt;&gt;"NS",AQ1121&lt;&gt;"NA",AQ1121&gt;AN1111),
AND(AQ1121&gt;0,OR(AN1111="NS",AN1111="NA")),
AND(AN1111&lt;&gt;"NS",AN1111&lt;&gt;"NA",AN1111&gt;=0,AQ1121="NA"),
AND(AN1111&lt;&gt;"NS",AN1111&lt;&gt;"NA",AN1111=0,AQ1121="NS")),1,0)))</f>
        <v>0</v>
      </c>
      <c r="AU1121" s="126">
        <f>IF(AJ1149=AH1149,0,
IF(OR(AND(AO1111="NS",AR1121&lt;&gt;"NA",OR(AR1121="NS",AR1121=0)),AND(AO1111="NA",AR1121&lt;&gt;"NS",OR(AR1121="NA",AR1121=0))),0,
IF(OR(AND(AO1111&lt;&gt;"NS",AO1111&lt;&gt;"NA",AR1121&lt;&gt;"NS",AR1121&lt;&gt;"NA",AR1121&gt;AO1111),
AND(AR1121&gt;0,OR(AO1111="NS",AO1111="NA")),
AND(AO1111&lt;&gt;"NS",AO1111&lt;&gt;"NA",AO1111&gt;=0,AR1121="NA"),
AND(AO1111&lt;&gt;"NS",AO1111&lt;&gt;"NA",AO1111=0,AR1121="NS")),1,0)))</f>
        <v>0</v>
      </c>
      <c r="AV1121" s="5">
        <f t="shared" si="141"/>
        <v>0</v>
      </c>
      <c r="AW1121" s="133" t="str">
        <f>IF(AV1121=0,"",
IF(SUM(AV1111:AV1121)=1,C1121,
IF(AV1138&gt;SUM(AV1111:AV1121),_xlfn.CONCAT(", ",C1121),
IF(AV1138=SUM(AV1111:AV1121),_xlfn.CONCAT(" y ",C1121)))))</f>
        <v/>
      </c>
    </row>
    <row r="1122" spans="1:56" ht="24" customHeight="1">
      <c r="A1122" s="87"/>
      <c r="B1122" s="26"/>
      <c r="C1122" s="129" t="s">
        <v>77</v>
      </c>
      <c r="D1122" s="311" t="s">
        <v>260</v>
      </c>
      <c r="E1122" s="311"/>
      <c r="F1122" s="311"/>
      <c r="G1122" s="311"/>
      <c r="H1122" s="311"/>
      <c r="I1122" s="311"/>
      <c r="J1122" s="311"/>
      <c r="K1122" s="311"/>
      <c r="L1122" s="311"/>
      <c r="M1122" s="310"/>
      <c r="N1122" s="310"/>
      <c r="O1122" s="310"/>
      <c r="P1122" s="310"/>
      <c r="Q1122" s="310"/>
      <c r="R1122" s="310"/>
      <c r="S1122" s="310"/>
      <c r="T1122" s="310"/>
      <c r="U1122" s="310"/>
      <c r="V1122" s="310"/>
      <c r="W1122" s="310"/>
      <c r="X1122" s="310"/>
      <c r="Y1122" s="310"/>
      <c r="Z1122" s="310"/>
      <c r="AA1122" s="310"/>
      <c r="AB1122" s="310"/>
      <c r="AC1122" s="310"/>
      <c r="AD1122" s="310"/>
      <c r="AG1122" s="125">
        <f t="shared" si="135"/>
        <v>0</v>
      </c>
      <c r="AH1122" s="125">
        <f t="shared" si="136"/>
        <v>0</v>
      </c>
      <c r="AI1122" s="103">
        <f t="shared" si="137"/>
        <v>0</v>
      </c>
      <c r="AJ1122" s="130">
        <f>IF(AJ1149=AH1149, 0,  IF(OR(AND(AG1122=0, AH1122&gt;0),AND(AG1122="NS", AI1122&gt;0), AND(AG1122="NS", AH1122=0, AI1122=0)), 1, IF(OR(AND(AG1122&gt;0, AH1122=2), AND(AG1122="NS", AH1122=2), AND(AG1122="NS", AI1122=0, AH1122&gt;0), AG1122=AI1122), 0, 1)))</f>
        <v>0</v>
      </c>
      <c r="AK1122" s="133" t="str">
        <f>IF(AJ1122=0,"",
IF(SUM(AJ1111:AJ1122)=1,C1122,
IF(AJ1138&gt;SUM(AJ1111:AJ1122),_xlfn.CONCAT(", ",C1122),
IF(AJ1138=SUM(AJ1111:AJ1122),_xlfn.CONCAT(" y ",C1122)))))</f>
        <v/>
      </c>
      <c r="AP1122" s="127">
        <f t="shared" si="142"/>
        <v>0</v>
      </c>
      <c r="AQ1122" s="127">
        <f t="shared" si="143"/>
        <v>0</v>
      </c>
      <c r="AR1122" s="127">
        <f t="shared" si="144"/>
        <v>0</v>
      </c>
      <c r="AS1122" s="126">
        <f>IF(AJ1149=AH1149,0,
IF(OR(AND(AM1111="NS",AP1122&lt;&gt;"NA",OR(AP1122="NS",AP1122=0)),AND(AM1111="NA",AP1122&lt;&gt;"NS",OR(AP1122="NA",AP1122=0))),0,
IF(OR(AND(AM1111&lt;&gt;"NS",AM1111&lt;&gt;"NA",AP1122&lt;&gt;"NS",AP1122&lt;&gt;"NA",AP1122&gt;AM1111),
AND(AP1122&gt;0,OR(AM1111="NS",AM1111="NA")),
AND(AM1111&lt;&gt;"NS",AM1111&lt;&gt;"NA",AM1111&gt;=0,AP1122="NA"),
AND(AM1111&lt;&gt;"NS",AM1111&lt;&gt;"NA",AM1111=0,AP1122="NS")),1,0)))</f>
        <v>0</v>
      </c>
      <c r="AT1122" s="126">
        <f>IF(AJ1149=AH1149,0,
IF(OR(AND(AN1111="NS",AQ1122&lt;&gt;"NA",OR(AQ1122="NS",AQ1122=0)),AND(AN1111="NA",AQ1122&lt;&gt;"NS",OR(AQ1122="NA",AQ1122=0))),0,
IF(OR(AND(AN1111&lt;&gt;"NS",AN1111&lt;&gt;"NA",AQ1122&lt;&gt;"NS",AQ1122&lt;&gt;"NA",AQ1122&gt;AN1111),
AND(AQ1122&gt;0,OR(AN1111="NS",AN1111="NA")),
AND(AN1111&lt;&gt;"NS",AN1111&lt;&gt;"NA",AN1111&gt;=0,AQ1122="NA"),
AND(AN1111&lt;&gt;"NS",AN1111&lt;&gt;"NA",AN1111=0,AQ1122="NS")),1,0)))</f>
        <v>0</v>
      </c>
      <c r="AU1122" s="126">
        <f>IF(AJ1149=AH1149,0,
IF(OR(AND(AO1111="NS",AR1122&lt;&gt;"NA",OR(AR1122="NS",AR1122=0)),AND(AO1111="NA",AR1122&lt;&gt;"NS",OR(AR1122="NA",AR1122=0))),0,
IF(OR(AND(AO1111&lt;&gt;"NS",AO1111&lt;&gt;"NA",AR1122&lt;&gt;"NS",AR1122&lt;&gt;"NA",AR1122&gt;AO1111),
AND(AR1122&gt;0,OR(AO1111="NS",AO1111="NA")),
AND(AO1111&lt;&gt;"NS",AO1111&lt;&gt;"NA",AO1111&gt;=0,AR1122="NA"),
AND(AO1111&lt;&gt;"NS",AO1111&lt;&gt;"NA",AO1111=0,AR1122="NS")),1,0)))</f>
        <v>0</v>
      </c>
      <c r="AV1122" s="5">
        <f t="shared" si="141"/>
        <v>0</v>
      </c>
      <c r="AW1122" s="133" t="str">
        <f>IF(AV1122=0,"",
IF(SUM(AV1111:AV1122)=1,C1122,
IF(AV1138&gt;SUM(AV1111:AV1122),_xlfn.CONCAT(", ",C1122),
IF(AV1138=SUM(AV1111:AV1122),_xlfn.CONCAT(" y ",C1122)))))</f>
        <v/>
      </c>
    </row>
    <row r="1123" spans="1:56" ht="15" customHeight="1">
      <c r="A1123" s="87"/>
      <c r="B1123" s="26"/>
      <c r="C1123" s="129" t="s">
        <v>78</v>
      </c>
      <c r="D1123" s="311" t="s">
        <v>261</v>
      </c>
      <c r="E1123" s="311"/>
      <c r="F1123" s="311"/>
      <c r="G1123" s="311"/>
      <c r="H1123" s="311"/>
      <c r="I1123" s="311"/>
      <c r="J1123" s="311"/>
      <c r="K1123" s="311"/>
      <c r="L1123" s="311"/>
      <c r="M1123" s="310"/>
      <c r="N1123" s="310"/>
      <c r="O1123" s="310"/>
      <c r="P1123" s="310"/>
      <c r="Q1123" s="310"/>
      <c r="R1123" s="310"/>
      <c r="S1123" s="310"/>
      <c r="T1123" s="310"/>
      <c r="U1123" s="310"/>
      <c r="V1123" s="310"/>
      <c r="W1123" s="310"/>
      <c r="X1123" s="310"/>
      <c r="Y1123" s="310"/>
      <c r="Z1123" s="310"/>
      <c r="AA1123" s="310"/>
      <c r="AB1123" s="310"/>
      <c r="AC1123" s="310"/>
      <c r="AD1123" s="310"/>
      <c r="AG1123" s="125">
        <f t="shared" si="135"/>
        <v>0</v>
      </c>
      <c r="AH1123" s="125">
        <f t="shared" si="136"/>
        <v>0</v>
      </c>
      <c r="AI1123" s="103">
        <f t="shared" si="137"/>
        <v>0</v>
      </c>
      <c r="AJ1123" s="130">
        <f>IF(AJ1149=AH1149, 0,  IF(OR(AND(AG1123=0, AH1123&gt;0),AND(AG1123="NS", AI1123&gt;0), AND(AG1123="NS", AH1123=0, AI1123=0)), 1, IF(OR(AND(AG1123&gt;0, AH1123=2), AND(AG1123="NS", AH1123=2), AND(AG1123="NS", AI1123=0, AH1123&gt;0), AG1123=AI1123), 0, 1)))</f>
        <v>0</v>
      </c>
      <c r="AK1123" s="133" t="str">
        <f>IF(AJ1123=0,"",
IF(SUM(AJ1111:AJ1123)=1,C1123,
IF(AJ1138&gt;SUM(AJ1111:AJ1123),_xlfn.CONCAT(", ",C1123),
IF(AJ1138=SUM(AJ1111:AJ1123),_xlfn.CONCAT(" y ",C1123)))))</f>
        <v/>
      </c>
      <c r="AP1123" s="127">
        <f t="shared" si="142"/>
        <v>0</v>
      </c>
      <c r="AQ1123" s="127">
        <f t="shared" si="143"/>
        <v>0</v>
      </c>
      <c r="AR1123" s="127">
        <f t="shared" si="144"/>
        <v>0</v>
      </c>
      <c r="AS1123" s="126">
        <f>IF(AJ1149=AH1149,0,
IF(OR(AND(AM1111="NS",AP1123&lt;&gt;"NA",OR(AP1123="NS",AP1123=0)),AND(AM1111="NA",AP1123&lt;&gt;"NS",OR(AP1123="NA",AP1123=0))),0,
IF(OR(AND(AM1111&lt;&gt;"NS",AM1111&lt;&gt;"NA",AP1123&lt;&gt;"NS",AP1123&lt;&gt;"NA",AP1123&gt;AM1111),
AND(AP1123&gt;0,OR(AM1111="NS",AM1111="NA")),
AND(AM1111&lt;&gt;"NS",AM1111&lt;&gt;"NA",AM1111&gt;=0,AP1123="NA"),
AND(AM1111&lt;&gt;"NS",AM1111&lt;&gt;"NA",AM1111=0,AP1123="NS")),1,0)))</f>
        <v>0</v>
      </c>
      <c r="AT1123" s="126">
        <f>IF(AJ1149=AH1149,0,
IF(OR(AND(AN1111="NS",AQ1123&lt;&gt;"NA",OR(AQ1123="NS",AQ1123=0)),AND(AN1111="NA",AQ1123&lt;&gt;"NS",OR(AQ1123="NA",AQ1123=0))),0,
IF(OR(AND(AN1111&lt;&gt;"NS",AN1111&lt;&gt;"NA",AQ1123&lt;&gt;"NS",AQ1123&lt;&gt;"NA",AQ1123&gt;AN1111),
AND(AQ1123&gt;0,OR(AN1111="NS",AN1111="NA")),
AND(AN1111&lt;&gt;"NS",AN1111&lt;&gt;"NA",AN1111&gt;=0,AQ1123="NA"),
AND(AN1111&lt;&gt;"NS",AN1111&lt;&gt;"NA",AN1111=0,AQ1123="NS")),1,0)))</f>
        <v>0</v>
      </c>
      <c r="AU1123" s="126">
        <f>IF(AJ1149=AH1149,0,
IF(OR(AND(AO1111="NS",AR1123&lt;&gt;"NA",OR(AR1123="NS",AR1123=0)),AND(AO1111="NA",AR1123&lt;&gt;"NS",OR(AR1123="NA",AR1123=0))),0,
IF(OR(AND(AO1111&lt;&gt;"NS",AO1111&lt;&gt;"NA",AR1123&lt;&gt;"NS",AR1123&lt;&gt;"NA",AR1123&gt;AO1111),
AND(AR1123&gt;0,OR(AO1111="NS",AO1111="NA")),
AND(AO1111&lt;&gt;"NS",AO1111&lt;&gt;"NA",AO1111&gt;=0,AR1123="NA"),
AND(AO1111&lt;&gt;"NS",AO1111&lt;&gt;"NA",AO1111=0,AR1123="NS")),1,0)))</f>
        <v>0</v>
      </c>
      <c r="AV1123" s="5">
        <f t="shared" si="141"/>
        <v>0</v>
      </c>
      <c r="AW1123" s="133" t="str">
        <f>IF(AV1123=0,"",
IF(SUM(AV1111:AV1123)=1,C1123,
IF(AV1138&gt;SUM(AV1111:AV1123),_xlfn.CONCAT(", ",C1123),
IF(AV1138=SUM(AV1111:AV1123),_xlfn.CONCAT(" y ",C1123)))))</f>
        <v/>
      </c>
    </row>
    <row r="1124" spans="1:56" ht="15" customHeight="1">
      <c r="A1124" s="87"/>
      <c r="B1124" s="26"/>
      <c r="C1124" s="129" t="s">
        <v>79</v>
      </c>
      <c r="D1124" s="311" t="s">
        <v>262</v>
      </c>
      <c r="E1124" s="311"/>
      <c r="F1124" s="311"/>
      <c r="G1124" s="311"/>
      <c r="H1124" s="311"/>
      <c r="I1124" s="311"/>
      <c r="J1124" s="311"/>
      <c r="K1124" s="311"/>
      <c r="L1124" s="311"/>
      <c r="M1124" s="310"/>
      <c r="N1124" s="310"/>
      <c r="O1124" s="310"/>
      <c r="P1124" s="310"/>
      <c r="Q1124" s="310"/>
      <c r="R1124" s="310"/>
      <c r="S1124" s="399"/>
      <c r="T1124" s="399"/>
      <c r="U1124" s="399"/>
      <c r="V1124" s="399"/>
      <c r="W1124" s="399"/>
      <c r="X1124" s="399"/>
      <c r="Y1124" s="310"/>
      <c r="Z1124" s="310"/>
      <c r="AA1124" s="310"/>
      <c r="AB1124" s="310"/>
      <c r="AC1124" s="310"/>
      <c r="AD1124" s="310"/>
      <c r="AG1124" s="125"/>
      <c r="AH1124" s="125"/>
      <c r="AI1124" s="103"/>
      <c r="AJ1124" s="130">
        <f>IF(M1124=Y1124,0,1)</f>
        <v>0</v>
      </c>
      <c r="AK1124" s="133" t="str">
        <f>IF(AJ1124=0,"",
IF(SUM(AJ1111:AJ1124)=1,C1124,
IF(AJ1138&gt;SUM(AJ1111:AJ1124),_xlfn.CONCAT(", ",C1124),
IF(AJ1138=SUM(AJ1111:AJ1124),_xlfn.CONCAT(" y ",C1124)))))</f>
        <v/>
      </c>
      <c r="AP1124" s="127">
        <f t="shared" si="142"/>
        <v>0</v>
      </c>
      <c r="AQ1124" s="127">
        <f t="shared" si="143"/>
        <v>0</v>
      </c>
      <c r="AR1124" s="127">
        <f t="shared" si="144"/>
        <v>0</v>
      </c>
      <c r="AS1124" s="126">
        <f>IF(AJ1149=AH1149,0,
IF(OR(AND(AM1111="NS",AP1124&lt;&gt;"NA",OR(AP1124="NS",AP1124=0)),AND(AM1111="NA",AP1124&lt;&gt;"NS",OR(AP1124="NA",AP1124=0))),0,
IF(OR(AND(AM1111&lt;&gt;"NS",AM1111&lt;&gt;"NA",AP1124&lt;&gt;"NS",AP1124&lt;&gt;"NA",AP1124&gt;AM1111),
AND(AP1124&gt;0,OR(AM1111="NS",AM1111="NA")),
AND(AM1111&lt;&gt;"NS",AM1111&lt;&gt;"NA",AM1111&gt;=0,AP1124="NA"),
AND(AM1111&lt;&gt;"NS",AM1111&lt;&gt;"NA",AM1111=0,AP1124="NS")),1,0)))</f>
        <v>0</v>
      </c>
      <c r="AT1124" s="134"/>
      <c r="AU1124" s="126">
        <f>IF(AJ1149=AH1149,0,
IF(OR(AND(AO1111="NS",AR1124&lt;&gt;"NA",OR(AR1124="NS",AR1124=0)),AND(AO1111="NA",AR1124&lt;&gt;"NS",OR(AR1124="NA",AR1124=0))),0,
IF(OR(AND(AO1111&lt;&gt;"NS",AO1111&lt;&gt;"NA",AR1124&lt;&gt;"NS",AR1124&lt;&gt;"NA",AR1124&gt;AO1111),
AND(AR1124&gt;0,OR(AO1111="NS",AO1111="NA")),
AND(AO1111&lt;&gt;"NS",AO1111&lt;&gt;"NA",AO1111&gt;=0,AR1124="NA"),
AND(AO1111&lt;&gt;"NS",AO1111&lt;&gt;"NA",AO1111=0,AR1124="NS")),1,0)))</f>
        <v>0</v>
      </c>
      <c r="AV1124" s="5">
        <f t="shared" si="141"/>
        <v>0</v>
      </c>
      <c r="AW1124" s="133" t="str">
        <f>IF(AV1124=0,"",
IF(SUM(AV1111:AV1124)=1,C1124,
IF(AV1138&gt;SUM(AV1111:AV1124),_xlfn.CONCAT(", ",C1124),
IF(AV1138=SUM(AV1111:AV1124),_xlfn.CONCAT(" y ",C1124)))))</f>
        <v/>
      </c>
    </row>
    <row r="1125" spans="1:56" ht="24" customHeight="1">
      <c r="A1125" s="87"/>
      <c r="B1125" s="26"/>
      <c r="C1125" s="129" t="s">
        <v>80</v>
      </c>
      <c r="D1125" s="311" t="s">
        <v>263</v>
      </c>
      <c r="E1125" s="311"/>
      <c r="F1125" s="311"/>
      <c r="G1125" s="311"/>
      <c r="H1125" s="311"/>
      <c r="I1125" s="311"/>
      <c r="J1125" s="311"/>
      <c r="K1125" s="311"/>
      <c r="L1125" s="311"/>
      <c r="M1125" s="310"/>
      <c r="N1125" s="310"/>
      <c r="O1125" s="310"/>
      <c r="P1125" s="310"/>
      <c r="Q1125" s="310"/>
      <c r="R1125" s="310"/>
      <c r="S1125" s="310"/>
      <c r="T1125" s="310"/>
      <c r="U1125" s="310"/>
      <c r="V1125" s="310"/>
      <c r="W1125" s="310"/>
      <c r="X1125" s="310"/>
      <c r="Y1125" s="310"/>
      <c r="Z1125" s="310"/>
      <c r="AA1125" s="310"/>
      <c r="AB1125" s="310"/>
      <c r="AC1125" s="310"/>
      <c r="AD1125" s="310"/>
      <c r="AG1125" s="125">
        <f t="shared" ref="AG1125:AG1136" si="145">M1125</f>
        <v>0</v>
      </c>
      <c r="AH1125" s="125">
        <f t="shared" ref="AH1125:AH1136" si="146">COUNTIF(S1125:AD1125,"NS")</f>
        <v>0</v>
      </c>
      <c r="AI1125" s="103">
        <f t="shared" ref="AI1125:AI1136" si="147">IF(COUNTIF(S1125:AD1125,"NA")=2,"NA",SUM(S1125:AD1125))</f>
        <v>0</v>
      </c>
      <c r="AJ1125" s="130">
        <f>IF(AJ1149=AH1149, 0,  IF(OR(AND(AG1125=0, AH1125&gt;0),AND(AG1125="NS", AI1125&gt;0), AND(AG1125="NS", AH1125=0, AI1125=0)), 1, IF(OR(AND(AG1125&gt;0, AH1125=2), AND(AG1125="NS", AH1125=2), AND(AG1125="NS", AI1125=0, AH1125&gt;0), AG1125=AI1125), 0, 1)))</f>
        <v>0</v>
      </c>
      <c r="AK1125" s="133" t="str">
        <f>IF(AJ1125=0,"",
IF(SUM(AJ1111:AJ1125)=1,C1125,
IF(AJ1138&gt;SUM(AJ1111:AJ1125),_xlfn.CONCAT(", ",C1125),
IF(AJ1138=SUM(AJ1111:AJ1125),_xlfn.CONCAT(" y ",C1125)))))</f>
        <v/>
      </c>
      <c r="AP1125" s="127">
        <f t="shared" si="142"/>
        <v>0</v>
      </c>
      <c r="AQ1125" s="127">
        <f t="shared" si="143"/>
        <v>0</v>
      </c>
      <c r="AR1125" s="127">
        <f t="shared" si="144"/>
        <v>0</v>
      </c>
      <c r="AS1125" s="126">
        <f>IF(AJ1149=AH1149,0,
IF(OR(AND(AM1111="NS",AP1125&lt;&gt;"NA",OR(AP1125="NS",AP1125=0)),AND(AM1111="NA",AP1125&lt;&gt;"NS",OR(AP1125="NA",AP1125=0))),0,
IF(OR(AND(AM1111&lt;&gt;"NS",AM1111&lt;&gt;"NA",AP1125&lt;&gt;"NS",AP1125&lt;&gt;"NA",AP1125&gt;AM1111),
AND(AP1125&gt;0,OR(AM1111="NS",AM1111="NA")),
AND(AM1111&lt;&gt;"NS",AM1111&lt;&gt;"NA",AM1111&gt;=0,AP1125="NA"),
AND(AM1111&lt;&gt;"NS",AM1111&lt;&gt;"NA",AM1111=0,AP1125="NS")),1,0)))</f>
        <v>0</v>
      </c>
      <c r="AT1125" s="126">
        <f>IF(AJ1149=AH1149,0,
IF(OR(AND(AN1111="NS",AQ1125&lt;&gt;"NA",OR(AQ1125="NS",AQ1125=0)),AND(AN1111="NA",AQ1125&lt;&gt;"NS",OR(AQ1125="NA",AQ1125=0))),0,
IF(OR(AND(AN1111&lt;&gt;"NS",AN1111&lt;&gt;"NA",AQ1125&lt;&gt;"NS",AQ1125&lt;&gt;"NA",AQ1125&gt;AN1111),
AND(AQ1125&gt;0,OR(AN1111="NS",AN1111="NA")),
AND(AN1111&lt;&gt;"NS",AN1111&lt;&gt;"NA",AN1111&gt;=0,AQ1125="NA"),
AND(AN1111&lt;&gt;"NS",AN1111&lt;&gt;"NA",AN1111=0,AQ1125="NS")),1,0)))</f>
        <v>0</v>
      </c>
      <c r="AU1125" s="126">
        <f>IF(AJ1149=AH1149,0,
IF(OR(AND(AO1111="NS",AR1125&lt;&gt;"NA",OR(AR1125="NS",AR1125=0)),AND(AO1111="NA",AR1125&lt;&gt;"NS",OR(AR1125="NA",AR1125=0))),0,
IF(OR(AND(AO1111&lt;&gt;"NS",AO1111&lt;&gt;"NA",AR1125&lt;&gt;"NS",AR1125&lt;&gt;"NA",AR1125&gt;AO1111),
AND(AR1125&gt;0,OR(AO1111="NS",AO1111="NA")),
AND(AO1111&lt;&gt;"NS",AO1111&lt;&gt;"NA",AO1111&gt;=0,AR1125="NA"),
AND(AO1111&lt;&gt;"NS",AO1111&lt;&gt;"NA",AO1111=0,AR1125="NS")),1,0)))</f>
        <v>0</v>
      </c>
      <c r="AV1125" s="5">
        <f t="shared" si="141"/>
        <v>0</v>
      </c>
      <c r="AW1125" s="133" t="str">
        <f>IF(AV1125=0,"",
IF(SUM(AV1111:AV1125)=1,C1125,
IF(AV1138&gt;SUM(AV1111:AV1125),_xlfn.CONCAT(", ",C1125),
IF(AV1138=SUM(AV1111:AV1125),_xlfn.CONCAT(" y ",C1125)))))</f>
        <v/>
      </c>
    </row>
    <row r="1126" spans="1:56" ht="24" customHeight="1">
      <c r="A1126" s="87"/>
      <c r="B1126" s="26"/>
      <c r="C1126" s="129" t="s">
        <v>81</v>
      </c>
      <c r="D1126" s="311" t="s">
        <v>264</v>
      </c>
      <c r="E1126" s="311"/>
      <c r="F1126" s="311"/>
      <c r="G1126" s="311"/>
      <c r="H1126" s="311"/>
      <c r="I1126" s="311"/>
      <c r="J1126" s="311"/>
      <c r="K1126" s="311"/>
      <c r="L1126" s="311"/>
      <c r="M1126" s="310"/>
      <c r="N1126" s="310"/>
      <c r="O1126" s="310"/>
      <c r="P1126" s="310"/>
      <c r="Q1126" s="310"/>
      <c r="R1126" s="310"/>
      <c r="S1126" s="310"/>
      <c r="T1126" s="310"/>
      <c r="U1126" s="310"/>
      <c r="V1126" s="310"/>
      <c r="W1126" s="310"/>
      <c r="X1126" s="310"/>
      <c r="Y1126" s="310"/>
      <c r="Z1126" s="310"/>
      <c r="AA1126" s="310"/>
      <c r="AB1126" s="310"/>
      <c r="AC1126" s="310"/>
      <c r="AD1126" s="310"/>
      <c r="AG1126" s="125">
        <f t="shared" si="145"/>
        <v>0</v>
      </c>
      <c r="AH1126" s="125">
        <f t="shared" si="146"/>
        <v>0</v>
      </c>
      <c r="AI1126" s="103">
        <f t="shared" si="147"/>
        <v>0</v>
      </c>
      <c r="AJ1126" s="130">
        <f>IF(AJ1149=AH1149, 0,  IF(OR(AND(AG1126=0, AH1126&gt;0),AND(AG1126="NS", AI1126&gt;0), AND(AG1126="NS", AH1126=0, AI1126=0)), 1, IF(OR(AND(AG1126&gt;0, AH1126=2), AND(AG1126="NS", AH1126=2), AND(AG1126="NS", AI1126=0, AH1126&gt;0), AG1126=AI1126), 0, 1)))</f>
        <v>0</v>
      </c>
      <c r="AK1126" s="133" t="str">
        <f>IF(AJ1126=0,"",
IF(SUM(AJ1111:AJ1126)=1,C1126,
IF(AJ1138&gt;SUM(AJ1111:AJ1126),_xlfn.CONCAT(", ",C1126),
IF(AJ1138=SUM(AJ1111:AJ1126),_xlfn.CONCAT(" y ",C1126)))))</f>
        <v/>
      </c>
      <c r="AP1126" s="127">
        <f t="shared" si="142"/>
        <v>0</v>
      </c>
      <c r="AQ1126" s="127">
        <f t="shared" si="143"/>
        <v>0</v>
      </c>
      <c r="AR1126" s="127">
        <f t="shared" si="144"/>
        <v>0</v>
      </c>
      <c r="AS1126" s="126">
        <f>IF(AJ1149=AH1149,0,
IF(OR(AND(AM1111="NS",AP1126&lt;&gt;"NA",OR(AP1126="NS",AP1126=0)),AND(AM1111="NA",AP1126&lt;&gt;"NS",OR(AP1126="NA",AP1126=0))),0,
IF(OR(AND(AM1111&lt;&gt;"NS",AM1111&lt;&gt;"NA",AP1126&lt;&gt;"NS",AP1126&lt;&gt;"NA",AP1126&gt;AM1111),
AND(AP1126&gt;0,OR(AM1111="NS",AM1111="NA")),
AND(AM1111&lt;&gt;"NS",AM1111&lt;&gt;"NA",AM1111&gt;=0,AP1126="NA"),
AND(AM1111&lt;&gt;"NS",AM1111&lt;&gt;"NA",AM1111=0,AP1126="NS")),1,0)))</f>
        <v>0</v>
      </c>
      <c r="AT1126" s="126">
        <f>IF(AJ1149=AH1149,0,
IF(OR(AND(AN1111="NS",AQ1126&lt;&gt;"NA",OR(AQ1126="NS",AQ1126=0)),AND(AN1111="NA",AQ1126&lt;&gt;"NS",OR(AQ1126="NA",AQ1126=0))),0,
IF(OR(AND(AN1111&lt;&gt;"NS",AN1111&lt;&gt;"NA",AQ1126&lt;&gt;"NS",AQ1126&lt;&gt;"NA",AQ1126&gt;AN1111),
AND(AQ1126&gt;0,OR(AN1111="NS",AN1111="NA")),
AND(AN1111&lt;&gt;"NS",AN1111&lt;&gt;"NA",AN1111&gt;=0,AQ1126="NA"),
AND(AN1111&lt;&gt;"NS",AN1111&lt;&gt;"NA",AN1111=0,AQ1126="NS")),1,0)))</f>
        <v>0</v>
      </c>
      <c r="AU1126" s="126">
        <f>IF(AJ1149=AH1149,0,
IF(OR(AND(AO1111="NS",AR1126&lt;&gt;"NA",OR(AR1126="NS",AR1126=0)),AND(AO1111="NA",AR1126&lt;&gt;"NS",OR(AR1126="NA",AR1126=0))),0,
IF(OR(AND(AO1111&lt;&gt;"NS",AO1111&lt;&gt;"NA",AR1126&lt;&gt;"NS",AR1126&lt;&gt;"NA",AR1126&gt;AO1111),
AND(AR1126&gt;0,OR(AO1111="NS",AO1111="NA")),
AND(AO1111&lt;&gt;"NS",AO1111&lt;&gt;"NA",AO1111&gt;=0,AR1126="NA"),
AND(AO1111&lt;&gt;"NS",AO1111&lt;&gt;"NA",AO1111=0,AR1126="NS")),1,0)))</f>
        <v>0</v>
      </c>
      <c r="AV1126" s="5">
        <f t="shared" si="141"/>
        <v>0</v>
      </c>
      <c r="AW1126" s="133" t="str">
        <f>IF(AV1126=0,"",
IF(SUM(AV1111:AV1126)=1,C1126,
IF(AV1138&gt;SUM(AV1111:AV1126),_xlfn.CONCAT(", ",C1126),
IF(AV1138=SUM(AV1111:AV1126),_xlfn.CONCAT(" y ",C1126)))))</f>
        <v/>
      </c>
    </row>
    <row r="1127" spans="1:56" ht="24" customHeight="1">
      <c r="A1127" s="87"/>
      <c r="B1127" s="26"/>
      <c r="C1127" s="129" t="s">
        <v>82</v>
      </c>
      <c r="D1127" s="311" t="s">
        <v>265</v>
      </c>
      <c r="E1127" s="311"/>
      <c r="F1127" s="311"/>
      <c r="G1127" s="311"/>
      <c r="H1127" s="311"/>
      <c r="I1127" s="311"/>
      <c r="J1127" s="311"/>
      <c r="K1127" s="311"/>
      <c r="L1127" s="311"/>
      <c r="M1127" s="310"/>
      <c r="N1127" s="310"/>
      <c r="O1127" s="310"/>
      <c r="P1127" s="310"/>
      <c r="Q1127" s="310"/>
      <c r="R1127" s="310"/>
      <c r="S1127" s="310"/>
      <c r="T1127" s="310"/>
      <c r="U1127" s="310"/>
      <c r="V1127" s="310"/>
      <c r="W1127" s="310"/>
      <c r="X1127" s="310"/>
      <c r="Y1127" s="310"/>
      <c r="Z1127" s="310"/>
      <c r="AA1127" s="310"/>
      <c r="AB1127" s="310"/>
      <c r="AC1127" s="310"/>
      <c r="AD1127" s="310"/>
      <c r="AG1127" s="125">
        <f t="shared" si="145"/>
        <v>0</v>
      </c>
      <c r="AH1127" s="125">
        <f t="shared" si="146"/>
        <v>0</v>
      </c>
      <c r="AI1127" s="103">
        <f t="shared" si="147"/>
        <v>0</v>
      </c>
      <c r="AJ1127" s="130">
        <f>IF(AJ1149=AH1149, 0,  IF(OR(AND(AG1127=0, AH1127&gt;0),AND(AG1127="NS", AI1127&gt;0), AND(AG1127="NS", AH1127=0, AI1127=0)), 1, IF(OR(AND(AG1127&gt;0, AH1127=2), AND(AG1127="NS", AH1127=2), AND(AG1127="NS", AI1127=0, AH1127&gt;0), AG1127=AI1127), 0, 1)))</f>
        <v>0</v>
      </c>
      <c r="AK1127" s="133" t="str">
        <f>IF(AJ1127=0,"",
IF(SUM(AJ1111:AJ1127)=1,C1127,
IF(AJ1138&gt;SUM(AJ1111:AJ1127),_xlfn.CONCAT(", ",C1127),
IF(AJ1138=SUM(AJ1111:AJ1127),_xlfn.CONCAT(" y ",C1127)))))</f>
        <v/>
      </c>
      <c r="AP1127" s="127">
        <f t="shared" si="142"/>
        <v>0</v>
      </c>
      <c r="AQ1127" s="127">
        <f t="shared" si="143"/>
        <v>0</v>
      </c>
      <c r="AR1127" s="127">
        <f t="shared" si="144"/>
        <v>0</v>
      </c>
      <c r="AS1127" s="126">
        <f>IF(AJ1149=AH1149,0,
IF(OR(AND(AM1111="NS",AP1127&lt;&gt;"NA",OR(AP1127="NS",AP1127=0)),AND(AM1111="NA",AP1127&lt;&gt;"NS",OR(AP1127="NA",AP1127=0))),0,
IF(OR(AND(AM1111&lt;&gt;"NS",AM1111&lt;&gt;"NA",AP1127&lt;&gt;"NS",AP1127&lt;&gt;"NA",AP1127&gt;AM1111),
AND(AP1127&gt;0,OR(AM1111="NS",AM1111="NA")),
AND(AM1111&lt;&gt;"NS",AM1111&lt;&gt;"NA",AM1111&gt;=0,AP1127="NA"),
AND(AM1111&lt;&gt;"NS",AM1111&lt;&gt;"NA",AM1111=0,AP1127="NS")),1,0)))</f>
        <v>0</v>
      </c>
      <c r="AT1127" s="126">
        <f>IF(AJ1149=AH1149,0,
IF(OR(AND(AN1111="NS",AQ1127&lt;&gt;"NA",OR(AQ1127="NS",AQ1127=0)),AND(AN1111="NA",AQ1127&lt;&gt;"NS",OR(AQ1127="NA",AQ1127=0))),0,
IF(OR(AND(AN1111&lt;&gt;"NS",AN1111&lt;&gt;"NA",AQ1127&lt;&gt;"NS",AQ1127&lt;&gt;"NA",AQ1127&gt;AN1111),
AND(AQ1127&gt;0,OR(AN1111="NS",AN1111="NA")),
AND(AN1111&lt;&gt;"NS",AN1111&lt;&gt;"NA",AN1111&gt;=0,AQ1127="NA"),
AND(AN1111&lt;&gt;"NS",AN1111&lt;&gt;"NA",AN1111=0,AQ1127="NS")),1,0)))</f>
        <v>0</v>
      </c>
      <c r="AU1127" s="126">
        <f>IF(AJ1149=AH1149,0,
IF(OR(AND(AO1111="NS",AR1127&lt;&gt;"NA",OR(AR1127="NS",AR1127=0)),AND(AO1111="NA",AR1127&lt;&gt;"NS",OR(AR1127="NA",AR1127=0))),0,
IF(OR(AND(AO1111&lt;&gt;"NS",AO1111&lt;&gt;"NA",AR1127&lt;&gt;"NS",AR1127&lt;&gt;"NA",AR1127&gt;AO1111),
AND(AR1127&gt;0,OR(AO1111="NS",AO1111="NA")),
AND(AO1111&lt;&gt;"NS",AO1111&lt;&gt;"NA",AO1111&gt;=0,AR1127="NA"),
AND(AO1111&lt;&gt;"NS",AO1111&lt;&gt;"NA",AO1111=0,AR1127="NS")),1,0)))</f>
        <v>0</v>
      </c>
      <c r="AV1127" s="5">
        <f t="shared" si="141"/>
        <v>0</v>
      </c>
      <c r="AW1127" s="133" t="str">
        <f>IF(AV1127=0,"",
IF(SUM(AV1111:AV1127)=1,C1127,
IF(AV1138&gt;SUM(AV1111:AV1127),_xlfn.CONCAT(", ",C1127),
IF(AV1138=SUM(AV1111:AV1127),_xlfn.CONCAT(" y ",C1127)))))</f>
        <v/>
      </c>
    </row>
    <row r="1128" spans="1:56" ht="24" customHeight="1">
      <c r="A1128" s="87"/>
      <c r="B1128" s="26"/>
      <c r="C1128" s="129" t="s">
        <v>83</v>
      </c>
      <c r="D1128" s="311" t="s">
        <v>267</v>
      </c>
      <c r="E1128" s="311"/>
      <c r="F1128" s="311"/>
      <c r="G1128" s="311"/>
      <c r="H1128" s="311"/>
      <c r="I1128" s="311"/>
      <c r="J1128" s="311"/>
      <c r="K1128" s="311"/>
      <c r="L1128" s="311"/>
      <c r="M1128" s="310"/>
      <c r="N1128" s="310"/>
      <c r="O1128" s="310"/>
      <c r="P1128" s="310"/>
      <c r="Q1128" s="310"/>
      <c r="R1128" s="310"/>
      <c r="S1128" s="310"/>
      <c r="T1128" s="310"/>
      <c r="U1128" s="310"/>
      <c r="V1128" s="310"/>
      <c r="W1128" s="310"/>
      <c r="X1128" s="310"/>
      <c r="Y1128" s="310"/>
      <c r="Z1128" s="310"/>
      <c r="AA1128" s="310"/>
      <c r="AB1128" s="310"/>
      <c r="AC1128" s="310"/>
      <c r="AD1128" s="310"/>
      <c r="AG1128" s="125">
        <f t="shared" si="145"/>
        <v>0</v>
      </c>
      <c r="AH1128" s="125">
        <f t="shared" si="146"/>
        <v>0</v>
      </c>
      <c r="AI1128" s="103">
        <f t="shared" si="147"/>
        <v>0</v>
      </c>
      <c r="AJ1128" s="130">
        <f>IF(AJ1149=AH1149, 0,  IF(OR(AND(AG1128=0, AH1128&gt;0),AND(AG1128="NS", AI1128&gt;0), AND(AG1128="NS", AH1128=0, AI1128=0)), 1, IF(OR(AND(AG1128&gt;0, AH1128=2), AND(AG1128="NS", AH1128=2), AND(AG1128="NS", AI1128=0, AH1128&gt;0), AG1128=AI1128), 0, 1)))</f>
        <v>0</v>
      </c>
      <c r="AK1128" s="133" t="str">
        <f>IF(AJ1128=0,"",
IF(SUM(AJ1111:AJ1128)=1,C1128,
IF(AJ1138&gt;SUM(AJ1111:AJ1128),_xlfn.CONCAT(", ",C1128),
IF(AJ1138=SUM(AJ1111:AJ1128),_xlfn.CONCAT(" y ",C1128)))))</f>
        <v/>
      </c>
      <c r="AP1128" s="127">
        <f t="shared" si="142"/>
        <v>0</v>
      </c>
      <c r="AQ1128" s="127">
        <f t="shared" si="143"/>
        <v>0</v>
      </c>
      <c r="AR1128" s="127">
        <f t="shared" si="144"/>
        <v>0</v>
      </c>
      <c r="AS1128" s="126">
        <f>IF(AJ1149=AH1149,0,
IF(OR(AND(AM1111="NS",AP1128&lt;&gt;"NA",OR(AP1128="NS",AP1128=0)),AND(AM1111="NA",AP1128&lt;&gt;"NS",OR(AP1128="NA",AP1128=0))),0,
IF(OR(AND(AM1111&lt;&gt;"NS",AM1111&lt;&gt;"NA",AP1128&lt;&gt;"NS",AP1128&lt;&gt;"NA",AP1128&gt;AM1111),
AND(AP1128&gt;0,OR(AM1111="NS",AM1111="NA")),
AND(AM1111&lt;&gt;"NS",AM1111&lt;&gt;"NA",AM1111&gt;=0,AP1128="NA"),
AND(AM1111&lt;&gt;"NS",AM1111&lt;&gt;"NA",AM1111=0,AP1128="NS")),1,0)))</f>
        <v>0</v>
      </c>
      <c r="AT1128" s="126">
        <f>IF(AJ1149=AH1149,0,
IF(OR(AND(AN1111="NS",AQ1128&lt;&gt;"NA",OR(AQ1128="NS",AQ1128=0)),AND(AN1111="NA",AQ1128&lt;&gt;"NS",OR(AQ1128="NA",AQ1128=0))),0,
IF(OR(AND(AN1111&lt;&gt;"NS",AN1111&lt;&gt;"NA",AQ1128&lt;&gt;"NS",AQ1128&lt;&gt;"NA",AQ1128&gt;AN1111),
AND(AQ1128&gt;0,OR(AN1111="NS",AN1111="NA")),
AND(AN1111&lt;&gt;"NS",AN1111&lt;&gt;"NA",AN1111&gt;=0,AQ1128="NA"),
AND(AN1111&lt;&gt;"NS",AN1111&lt;&gt;"NA",AN1111=0,AQ1128="NS")),1,0)))</f>
        <v>0</v>
      </c>
      <c r="AU1128" s="126">
        <f>IF(AJ1149=AH1149,0,
IF(OR(AND(AO1111="NS",AR1128&lt;&gt;"NA",OR(AR1128="NS",AR1128=0)),AND(AO1111="NA",AR1128&lt;&gt;"NS",OR(AR1128="NA",AR1128=0))),0,
IF(OR(AND(AO1111&lt;&gt;"NS",AO1111&lt;&gt;"NA",AR1128&lt;&gt;"NS",AR1128&lt;&gt;"NA",AR1128&gt;AO1111),
AND(AR1128&gt;0,OR(AO1111="NS",AO1111="NA")),
AND(AO1111&lt;&gt;"NS",AO1111&lt;&gt;"NA",AO1111&gt;=0,AR1128="NA"),
AND(AO1111&lt;&gt;"NS",AO1111&lt;&gt;"NA",AO1111=0,AR1128="NS")),1,0)))</f>
        <v>0</v>
      </c>
      <c r="AV1128" s="5">
        <f t="shared" si="141"/>
        <v>0</v>
      </c>
      <c r="AW1128" s="133" t="str">
        <f>IF(AV1128=0,"",
IF(SUM(AV1111:AV1128)=1,C1128,
IF(AV1138&gt;SUM(AV1111:AV1128),_xlfn.CONCAT(", ",C1128),
IF(AV1138=SUM(AV1111:AV1128),_xlfn.CONCAT(" y ",C1128)))))</f>
        <v/>
      </c>
    </row>
    <row r="1129" spans="1:56" ht="24" customHeight="1">
      <c r="A1129" s="87"/>
      <c r="B1129" s="26"/>
      <c r="C1129" s="129" t="s">
        <v>84</v>
      </c>
      <c r="D1129" s="311" t="s">
        <v>268</v>
      </c>
      <c r="E1129" s="311"/>
      <c r="F1129" s="311"/>
      <c r="G1129" s="311"/>
      <c r="H1129" s="311"/>
      <c r="I1129" s="311"/>
      <c r="J1129" s="311"/>
      <c r="K1129" s="311"/>
      <c r="L1129" s="311"/>
      <c r="M1129" s="310"/>
      <c r="N1129" s="310"/>
      <c r="O1129" s="310"/>
      <c r="P1129" s="310"/>
      <c r="Q1129" s="310"/>
      <c r="R1129" s="310"/>
      <c r="S1129" s="310"/>
      <c r="T1129" s="310"/>
      <c r="U1129" s="310"/>
      <c r="V1129" s="310"/>
      <c r="W1129" s="310"/>
      <c r="X1129" s="310"/>
      <c r="Y1129" s="310"/>
      <c r="Z1129" s="310"/>
      <c r="AA1129" s="310"/>
      <c r="AB1129" s="310"/>
      <c r="AC1129" s="310"/>
      <c r="AD1129" s="310"/>
      <c r="AG1129" s="125">
        <f t="shared" si="145"/>
        <v>0</v>
      </c>
      <c r="AH1129" s="125">
        <f t="shared" si="146"/>
        <v>0</v>
      </c>
      <c r="AI1129" s="103">
        <f t="shared" si="147"/>
        <v>0</v>
      </c>
      <c r="AJ1129" s="130">
        <f>IF(AJ1149=AH1149, 0,  IF(OR(AND(AG1129=0, AH1129&gt;0),AND(AG1129="NS", AI1129&gt;0), AND(AG1129="NS", AH1129=0, AI1129=0)), 1, IF(OR(AND(AG1129&gt;0, AH1129=2), AND(AG1129="NS", AH1129=2), AND(AG1129="NS", AI1129=0, AH1129&gt;0), AG1129=AI1129), 0, 1)))</f>
        <v>0</v>
      </c>
      <c r="AK1129" s="133" t="str">
        <f>IF(AJ1129=0,"",
IF(SUM(AJ1111:AJ1129)=1,C1129,
IF(AJ1138&gt;SUM(AJ1111:AJ1129),_xlfn.CONCAT(", ",C1129),
IF(AJ1138=SUM(AJ1111:AJ1129),_xlfn.CONCAT(" y ",C1129)))))</f>
        <v/>
      </c>
      <c r="AP1129" s="127">
        <f t="shared" si="142"/>
        <v>0</v>
      </c>
      <c r="AQ1129" s="127">
        <f t="shared" si="143"/>
        <v>0</v>
      </c>
      <c r="AR1129" s="127">
        <f t="shared" si="144"/>
        <v>0</v>
      </c>
      <c r="AS1129" s="126">
        <f>IF(AJ1149=AH1149,0,
IF(OR(AND(AM1111="NS",AP1129&lt;&gt;"NA",OR(AP1129="NS",AP1129=0)),AND(AM1111="NA",AP1129&lt;&gt;"NS",OR(AP1129="NA",AP1129=0))),0,
IF(OR(AND(AM1111&lt;&gt;"NS",AM1111&lt;&gt;"NA",AP1129&lt;&gt;"NS",AP1129&lt;&gt;"NA",AP1129&gt;AM1111),
AND(AP1129&gt;0,OR(AM1111="NS",AM1111="NA")),
AND(AM1111&lt;&gt;"NS",AM1111&lt;&gt;"NA",AM1111&gt;=0,AP1129="NA"),
AND(AM1111&lt;&gt;"NS",AM1111&lt;&gt;"NA",AM1111=0,AP1129="NS")),1,0)))</f>
        <v>0</v>
      </c>
      <c r="AT1129" s="126">
        <f>IF(AJ1149=AH1149,0,
IF(OR(AND(AN1111="NS",AQ1129&lt;&gt;"NA",OR(AQ1129="NS",AQ1129=0)),AND(AN1111="NA",AQ1129&lt;&gt;"NS",OR(AQ1129="NA",AQ1129=0))),0,
IF(OR(AND(AN1111&lt;&gt;"NS",AN1111&lt;&gt;"NA",AQ1129&lt;&gt;"NS",AQ1129&lt;&gt;"NA",AQ1129&gt;AN1111),
AND(AQ1129&gt;0,OR(AN1111="NS",AN1111="NA")),
AND(AN1111&lt;&gt;"NS",AN1111&lt;&gt;"NA",AN1111&gt;=0,AQ1129="NA"),
AND(AN1111&lt;&gt;"NS",AN1111&lt;&gt;"NA",AN1111=0,AQ1129="NS")),1,0)))</f>
        <v>0</v>
      </c>
      <c r="AU1129" s="126">
        <f>IF(AJ1149=AH1149,0,
IF(OR(AND(AO1111="NS",AR1129&lt;&gt;"NA",OR(AR1129="NS",AR1129=0)),AND(AO1111="NA",AR1129&lt;&gt;"NS",OR(AR1129="NA",AR1129=0))),0,
IF(OR(AND(AO1111&lt;&gt;"NS",AO1111&lt;&gt;"NA",AR1129&lt;&gt;"NS",AR1129&lt;&gt;"NA",AR1129&gt;AO1111),
AND(AR1129&gt;0,OR(AO1111="NS",AO1111="NA")),
AND(AO1111&lt;&gt;"NS",AO1111&lt;&gt;"NA",AO1111&gt;=0,AR1129="NA"),
AND(AO1111&lt;&gt;"NS",AO1111&lt;&gt;"NA",AO1111=0,AR1129="NS")),1,0)))</f>
        <v>0</v>
      </c>
      <c r="AV1129" s="5">
        <f t="shared" si="141"/>
        <v>0</v>
      </c>
      <c r="AW1129" s="133" t="str">
        <f>IF(AV1129=0,"",
IF(SUM(AV1111:AV1129)=1,C1129,
IF(AV1138&gt;SUM(AV1111:AV1129),_xlfn.CONCAT(", ",C1129),
IF(AV1138=SUM(AV1111:AV1129),_xlfn.CONCAT(" y ",C1129)))))</f>
        <v/>
      </c>
    </row>
    <row r="1130" spans="1:56" ht="15" customHeight="1">
      <c r="A1130" s="87"/>
      <c r="B1130" s="26"/>
      <c r="C1130" s="129" t="s">
        <v>85</v>
      </c>
      <c r="D1130" s="311" t="s">
        <v>269</v>
      </c>
      <c r="E1130" s="311"/>
      <c r="F1130" s="311"/>
      <c r="G1130" s="311"/>
      <c r="H1130" s="311"/>
      <c r="I1130" s="311"/>
      <c r="J1130" s="311"/>
      <c r="K1130" s="311"/>
      <c r="L1130" s="311"/>
      <c r="M1130" s="310"/>
      <c r="N1130" s="310"/>
      <c r="O1130" s="310"/>
      <c r="P1130" s="310"/>
      <c r="Q1130" s="310"/>
      <c r="R1130" s="310"/>
      <c r="S1130" s="310"/>
      <c r="T1130" s="310"/>
      <c r="U1130" s="310"/>
      <c r="V1130" s="310"/>
      <c r="W1130" s="310"/>
      <c r="X1130" s="310"/>
      <c r="Y1130" s="310"/>
      <c r="Z1130" s="310"/>
      <c r="AA1130" s="310"/>
      <c r="AB1130" s="310"/>
      <c r="AC1130" s="310"/>
      <c r="AD1130" s="310"/>
      <c r="AG1130" s="125">
        <f t="shared" si="145"/>
        <v>0</v>
      </c>
      <c r="AH1130" s="125">
        <f t="shared" si="146"/>
        <v>0</v>
      </c>
      <c r="AI1130" s="103">
        <f t="shared" si="147"/>
        <v>0</v>
      </c>
      <c r="AJ1130" s="130">
        <f>IF(AJ1149=AH1149, 0,  IF(OR(AND(AG1130=0, AH1130&gt;0),AND(AG1130="NS", AI1130&gt;0), AND(AG1130="NS", AH1130=0, AI1130=0)), 1, IF(OR(AND(AG1130&gt;0, AH1130=2), AND(AG1130="NS", AH1130=2), AND(AG1130="NS", AI1130=0, AH1130&gt;0), AG1130=AI1130), 0, 1)))</f>
        <v>0</v>
      </c>
      <c r="AK1130" s="133" t="str">
        <f>IF(AJ1130=0,"",
IF(SUM(AJ1111:AJ1130)=1,C1130,
IF(AJ1138&gt;SUM(AJ1111:AJ1130),_xlfn.CONCAT(", ",C1130),
IF(AJ1138=SUM(AJ1111:AJ1130),_xlfn.CONCAT(" y ",C1130)))))</f>
        <v/>
      </c>
      <c r="AP1130" s="127">
        <f t="shared" si="142"/>
        <v>0</v>
      </c>
      <c r="AQ1130" s="127">
        <f t="shared" si="143"/>
        <v>0</v>
      </c>
      <c r="AR1130" s="127">
        <f t="shared" si="144"/>
        <v>0</v>
      </c>
      <c r="AS1130" s="126">
        <f>IF(AJ1149=AH1149,0,
IF(OR(AND(AM1111="NS",AP1130&lt;&gt;"NA",OR(AP1130="NS",AP1130=0)),AND(AM1111="NA",AP1130&lt;&gt;"NS",OR(AP1130="NA",AP1130=0))),0,
IF(OR(AND(AM1111&lt;&gt;"NS",AM1111&lt;&gt;"NA",AP1130&lt;&gt;"NS",AP1130&lt;&gt;"NA",AP1130&gt;AM1111),
AND(AP1130&gt;0,OR(AM1111="NS",AM1111="NA")),
AND(AM1111&lt;&gt;"NS",AM1111&lt;&gt;"NA",AM1111&gt;=0,AP1130="NA"),
AND(AM1111&lt;&gt;"NS",AM1111&lt;&gt;"NA",AM1111=0,AP1130="NS")),1,0)))</f>
        <v>0</v>
      </c>
      <c r="AT1130" s="126">
        <f>IF(AJ1149=AH1149,0,
IF(OR(AND(AN1111="NS",AQ1130&lt;&gt;"NA",OR(AQ1130="NS",AQ1130=0)),AND(AN1111="NA",AQ1130&lt;&gt;"NS",OR(AQ1130="NA",AQ1130=0))),0,
IF(OR(AND(AN1111&lt;&gt;"NS",AN1111&lt;&gt;"NA",AQ1130&lt;&gt;"NS",AQ1130&lt;&gt;"NA",AQ1130&gt;AN1111),
AND(AQ1130&gt;0,OR(AN1111="NS",AN1111="NA")),
AND(AN1111&lt;&gt;"NS",AN1111&lt;&gt;"NA",AN1111&gt;=0,AQ1130="NA"),
AND(AN1111&lt;&gt;"NS",AN1111&lt;&gt;"NA",AN1111=0,AQ1130="NS")),1,0)))</f>
        <v>0</v>
      </c>
      <c r="AU1130" s="126">
        <f>IF(AJ1149=AH1149,0,
IF(OR(AND(AO1111="NS",AR1130&lt;&gt;"NA",OR(AR1130="NS",AR1130=0)),AND(AO1111="NA",AR1130&lt;&gt;"NS",OR(AR1130="NA",AR1130=0))),0,
IF(OR(AND(AO1111&lt;&gt;"NS",AO1111&lt;&gt;"NA",AR1130&lt;&gt;"NS",AR1130&lt;&gt;"NA",AR1130&gt;AO1111),
AND(AR1130&gt;0,OR(AO1111="NS",AO1111="NA")),
AND(AO1111&lt;&gt;"NS",AO1111&lt;&gt;"NA",AO1111&gt;=0,AR1130="NA"),
AND(AO1111&lt;&gt;"NS",AO1111&lt;&gt;"NA",AO1111=0,AR1130="NS")),1,0)))</f>
        <v>0</v>
      </c>
      <c r="AV1130" s="5">
        <f t="shared" si="141"/>
        <v>0</v>
      </c>
      <c r="AW1130" s="133" t="str">
        <f>IF(AV1130=0,"",
IF(SUM(AV1111:AV1130)=1,C1130,
IF(AV1138&gt;SUM(AV1111:AV1130),_xlfn.CONCAT(", ",C1130),
IF(AV1138=SUM(AV1111:AV1130),_xlfn.CONCAT(" y ",C1130)))))</f>
        <v/>
      </c>
    </row>
    <row r="1131" spans="1:56" ht="15" customHeight="1">
      <c r="A1131" s="87"/>
      <c r="B1131" s="26"/>
      <c r="C1131" s="129" t="s">
        <v>86</v>
      </c>
      <c r="D1131" s="311" t="s">
        <v>270</v>
      </c>
      <c r="E1131" s="311"/>
      <c r="F1131" s="311"/>
      <c r="G1131" s="311"/>
      <c r="H1131" s="311"/>
      <c r="I1131" s="311"/>
      <c r="J1131" s="311"/>
      <c r="K1131" s="311"/>
      <c r="L1131" s="311"/>
      <c r="M1131" s="310"/>
      <c r="N1131" s="310"/>
      <c r="O1131" s="310"/>
      <c r="P1131" s="310"/>
      <c r="Q1131" s="310"/>
      <c r="R1131" s="310"/>
      <c r="S1131" s="310"/>
      <c r="T1131" s="310"/>
      <c r="U1131" s="310"/>
      <c r="V1131" s="310"/>
      <c r="W1131" s="310"/>
      <c r="X1131" s="310"/>
      <c r="Y1131" s="310"/>
      <c r="Z1131" s="310"/>
      <c r="AA1131" s="310"/>
      <c r="AB1131" s="310"/>
      <c r="AC1131" s="310"/>
      <c r="AD1131" s="310"/>
      <c r="AG1131" s="125">
        <f t="shared" si="145"/>
        <v>0</v>
      </c>
      <c r="AH1131" s="125">
        <f t="shared" si="146"/>
        <v>0</v>
      </c>
      <c r="AI1131" s="103">
        <f t="shared" si="147"/>
        <v>0</v>
      </c>
      <c r="AJ1131" s="130">
        <f>IF(AJ1149=AH1149, 0,  IF(OR(AND(AG1131=0, AH1131&gt;0),AND(AG1131="NS", AI1131&gt;0), AND(AG1131="NS", AH1131=0, AI1131=0)), 1, IF(OR(AND(AG1131&gt;0, AH1131=2), AND(AG1131="NS", AH1131=2), AND(AG1131="NS", AI1131=0, AH1131&gt;0), AG1131=AI1131), 0, 1)))</f>
        <v>0</v>
      </c>
      <c r="AK1131" s="133" t="str">
        <f>IF(AJ1131=0,"",
IF(SUM(AJ1111:AJ1131)=1,C1131,
IF(AJ1138&gt;SUM(AJ1111:AJ1131),_xlfn.CONCAT(", ",C1131),
IF(AJ1138=SUM(AJ1111:AJ1131),_xlfn.CONCAT(" y ",C1131)))))</f>
        <v/>
      </c>
      <c r="AP1131" s="127">
        <f t="shared" si="142"/>
        <v>0</v>
      </c>
      <c r="AQ1131" s="127">
        <f t="shared" si="143"/>
        <v>0</v>
      </c>
      <c r="AR1131" s="127">
        <f t="shared" si="144"/>
        <v>0</v>
      </c>
      <c r="AS1131" s="126">
        <f>IF(AJ1149=AH1149,0,
IF(OR(AND(AM1111="NS",AP1131&lt;&gt;"NA",OR(AP1131="NS",AP1131=0)),AND(AM1111="NA",AP1131&lt;&gt;"NS",OR(AP1131="NA",AP1131=0))),0,
IF(OR(AND(AM1111&lt;&gt;"NS",AM1111&lt;&gt;"NA",AP1131&lt;&gt;"NS",AP1131&lt;&gt;"NA",AP1131&gt;AM1111),
AND(AP1131&gt;0,OR(AM1111="NS",AM1111="NA")),
AND(AM1111&lt;&gt;"NS",AM1111&lt;&gt;"NA",AM1111&gt;=0,AP1131="NA"),
AND(AM1111&lt;&gt;"NS",AM1111&lt;&gt;"NA",AM1111=0,AP1131="NS")),1,0)))</f>
        <v>0</v>
      </c>
      <c r="AT1131" s="126">
        <f>IF(AJ1149=AH1149,0,
IF(OR(AND(AN1111="NS",AQ1131&lt;&gt;"NA",OR(AQ1131="NS",AQ1131=0)),AND(AN1111="NA",AQ1131&lt;&gt;"NS",OR(AQ1131="NA",AQ1131=0))),0,
IF(OR(AND(AN1111&lt;&gt;"NS",AN1111&lt;&gt;"NA",AQ1131&lt;&gt;"NS",AQ1131&lt;&gt;"NA",AQ1131&gt;AN1111),
AND(AQ1131&gt;0,OR(AN1111="NS",AN1111="NA")),
AND(AN1111&lt;&gt;"NS",AN1111&lt;&gt;"NA",AN1111&gt;=0,AQ1131="NA"),
AND(AN1111&lt;&gt;"NS",AN1111&lt;&gt;"NA",AN1111=0,AQ1131="NS")),1,0)))</f>
        <v>0</v>
      </c>
      <c r="AU1131" s="126">
        <f>IF(AJ1149=AH1149,0,
IF(OR(AND(AO1111="NS",AR1131&lt;&gt;"NA",OR(AR1131="NS",AR1131=0)),AND(AO1111="NA",AR1131&lt;&gt;"NS",OR(AR1131="NA",AR1131=0))),0,
IF(OR(AND(AO1111&lt;&gt;"NS",AO1111&lt;&gt;"NA",AR1131&lt;&gt;"NS",AR1131&lt;&gt;"NA",AR1131&gt;AO1111),
AND(AR1131&gt;0,OR(AO1111="NS",AO1111="NA")),
AND(AO1111&lt;&gt;"NS",AO1111&lt;&gt;"NA",AO1111&gt;=0,AR1131="NA"),
AND(AO1111&lt;&gt;"NS",AO1111&lt;&gt;"NA",AO1111=0,AR1131="NS")),1,0)))</f>
        <v>0</v>
      </c>
      <c r="AV1131" s="5">
        <f t="shared" si="141"/>
        <v>0</v>
      </c>
      <c r="AW1131" s="133" t="str">
        <f>IF(AV1131=0,"",
IF(SUM(AV1111:AV1131)=1,C1131,
IF(AV1138&gt;SUM(AV1111:AV1131),_xlfn.CONCAT(", ",C1131),
IF(AV1138=SUM(AV1111:AV1131),_xlfn.CONCAT(" y ",C1131)))))</f>
        <v/>
      </c>
    </row>
    <row r="1132" spans="1:56" ht="15" customHeight="1">
      <c r="A1132" s="87"/>
      <c r="B1132" s="26"/>
      <c r="C1132" s="129" t="s">
        <v>87</v>
      </c>
      <c r="D1132" s="311" t="s">
        <v>271</v>
      </c>
      <c r="E1132" s="311"/>
      <c r="F1132" s="311"/>
      <c r="G1132" s="311"/>
      <c r="H1132" s="311"/>
      <c r="I1132" s="311"/>
      <c r="J1132" s="311"/>
      <c r="K1132" s="311"/>
      <c r="L1132" s="311"/>
      <c r="M1132" s="310"/>
      <c r="N1132" s="310"/>
      <c r="O1132" s="310"/>
      <c r="P1132" s="310"/>
      <c r="Q1132" s="310"/>
      <c r="R1132" s="310"/>
      <c r="S1132" s="310"/>
      <c r="T1132" s="310"/>
      <c r="U1132" s="310"/>
      <c r="V1132" s="310"/>
      <c r="W1132" s="310"/>
      <c r="X1132" s="310"/>
      <c r="Y1132" s="310"/>
      <c r="Z1132" s="310"/>
      <c r="AA1132" s="310"/>
      <c r="AB1132" s="310"/>
      <c r="AC1132" s="310"/>
      <c r="AD1132" s="310"/>
      <c r="AG1132" s="125">
        <f t="shared" si="145"/>
        <v>0</v>
      </c>
      <c r="AH1132" s="125">
        <f t="shared" si="146"/>
        <v>0</v>
      </c>
      <c r="AI1132" s="103">
        <f t="shared" si="147"/>
        <v>0</v>
      </c>
      <c r="AJ1132" s="130">
        <f>IF(AJ1149=AH1149, 0,  IF(OR(AND(AG1132=0, AH1132&gt;0),AND(AG1132="NS", AI1132&gt;0), AND(AG1132="NS", AH1132=0, AI1132=0)), 1, IF(OR(AND(AG1132&gt;0, AH1132=2), AND(AG1132="NS", AH1132=2), AND(AG1132="NS", AI1132=0, AH1132&gt;0), AG1132=AI1132), 0, 1)))</f>
        <v>0</v>
      </c>
      <c r="AK1132" s="133" t="str">
        <f>IF(AJ1132=0,"",
IF(SUM(AJ1111:AJ1132)=1,C1132,
IF(AJ1138&gt;SUM(AJ1111:AJ1132),_xlfn.CONCAT(", ",C1132),
IF(AJ1138=SUM(AJ1111:AJ1132),_xlfn.CONCAT(" y ",C1132)))))</f>
        <v/>
      </c>
      <c r="AP1132" s="127">
        <f t="shared" si="142"/>
        <v>0</v>
      </c>
      <c r="AQ1132" s="127">
        <f t="shared" si="143"/>
        <v>0</v>
      </c>
      <c r="AR1132" s="127">
        <f t="shared" si="144"/>
        <v>0</v>
      </c>
      <c r="AS1132" s="126">
        <f>IF(AJ1149=AH1149,0,
IF(OR(AND(AM1111="NS",AP1132&lt;&gt;"NA",OR(AP1132="NS",AP1132=0)),AND(AM1111="NA",AP1132&lt;&gt;"NS",OR(AP1132="NA",AP1132=0))),0,
IF(OR(AND(AM1111&lt;&gt;"NS",AM1111&lt;&gt;"NA",AP1132&lt;&gt;"NS",AP1132&lt;&gt;"NA",AP1132&gt;AM1111),
AND(AP1132&gt;0,OR(AM1111="NS",AM1111="NA")),
AND(AM1111&lt;&gt;"NS",AM1111&lt;&gt;"NA",AM1111&gt;=0,AP1132="NA"),
AND(AM1111&lt;&gt;"NS",AM1111&lt;&gt;"NA",AM1111=0,AP1132="NS")),1,0)))</f>
        <v>0</v>
      </c>
      <c r="AT1132" s="126">
        <f>IF(AJ1149=AH1149,0,
IF(OR(AND(AN1111="NS",AQ1132&lt;&gt;"NA",OR(AQ1132="NS",AQ1132=0)),AND(AN1111="NA",AQ1132&lt;&gt;"NS",OR(AQ1132="NA",AQ1132=0))),0,
IF(OR(AND(AN1111&lt;&gt;"NS",AN1111&lt;&gt;"NA",AQ1132&lt;&gt;"NS",AQ1132&lt;&gt;"NA",AQ1132&gt;AN1111),
AND(AQ1132&gt;0,OR(AN1111="NS",AN1111="NA")),
AND(AN1111&lt;&gt;"NS",AN1111&lt;&gt;"NA",AN1111&gt;=0,AQ1132="NA"),
AND(AN1111&lt;&gt;"NS",AN1111&lt;&gt;"NA",AN1111=0,AQ1132="NS")),1,0)))</f>
        <v>0</v>
      </c>
      <c r="AU1132" s="126">
        <f>IF(AJ1149=AH1149,0,
IF(OR(AND(AO1111="NS",AR1132&lt;&gt;"NA",OR(AR1132="NS",AR1132=0)),AND(AO1111="NA",AR1132&lt;&gt;"NS",OR(AR1132="NA",AR1132=0))),0,
IF(OR(AND(AO1111&lt;&gt;"NS",AO1111&lt;&gt;"NA",AR1132&lt;&gt;"NS",AR1132&lt;&gt;"NA",AR1132&gt;AO1111),
AND(AR1132&gt;0,OR(AO1111="NS",AO1111="NA")),
AND(AO1111&lt;&gt;"NS",AO1111&lt;&gt;"NA",AO1111&gt;=0,AR1132="NA"),
AND(AO1111&lt;&gt;"NS",AO1111&lt;&gt;"NA",AO1111=0,AR1132="NS")),1,0)))</f>
        <v>0</v>
      </c>
      <c r="AV1132" s="5">
        <f t="shared" si="141"/>
        <v>0</v>
      </c>
      <c r="AW1132" s="133" t="str">
        <f>IF(AV1132=0,"",
IF(SUM(AV1111:AV1132)=1,C1132,
IF(AV1138&gt;SUM(AV1111:AV1132),_xlfn.CONCAT(", ",C1132),
IF(AV1138=SUM(AV1111:AV1132),_xlfn.CONCAT(" y ",C1132)))))</f>
        <v/>
      </c>
    </row>
    <row r="1133" spans="1:56" ht="15" customHeight="1">
      <c r="A1133" s="87"/>
      <c r="B1133" s="26"/>
      <c r="C1133" s="129" t="s">
        <v>88</v>
      </c>
      <c r="D1133" s="311" t="s">
        <v>272</v>
      </c>
      <c r="E1133" s="311"/>
      <c r="F1133" s="311"/>
      <c r="G1133" s="311"/>
      <c r="H1133" s="311"/>
      <c r="I1133" s="311"/>
      <c r="J1133" s="311"/>
      <c r="K1133" s="311"/>
      <c r="L1133" s="311"/>
      <c r="M1133" s="310"/>
      <c r="N1133" s="310"/>
      <c r="O1133" s="310"/>
      <c r="P1133" s="310"/>
      <c r="Q1133" s="310"/>
      <c r="R1133" s="310"/>
      <c r="S1133" s="310"/>
      <c r="T1133" s="310"/>
      <c r="U1133" s="310"/>
      <c r="V1133" s="310"/>
      <c r="W1133" s="310"/>
      <c r="X1133" s="310"/>
      <c r="Y1133" s="310"/>
      <c r="Z1133" s="310"/>
      <c r="AA1133" s="310"/>
      <c r="AB1133" s="310"/>
      <c r="AC1133" s="310"/>
      <c r="AD1133" s="310"/>
      <c r="AG1133" s="125">
        <f t="shared" si="145"/>
        <v>0</v>
      </c>
      <c r="AH1133" s="125">
        <f t="shared" si="146"/>
        <v>0</v>
      </c>
      <c r="AI1133" s="103">
        <f t="shared" si="147"/>
        <v>0</v>
      </c>
      <c r="AJ1133" s="130">
        <f>IF(AJ1149=AH1149, 0,  IF(OR(AND(AG1133=0, AH1133&gt;0),AND(AG1133="NS", AI1133&gt;0), AND(AG1133="NS", AH1133=0, AI1133=0)), 1, IF(OR(AND(AG1133&gt;0, AH1133=2), AND(AG1133="NS", AH1133=2), AND(AG1133="NS", AI1133=0, AH1133&gt;0), AG1133=AI1133), 0, 1)))</f>
        <v>0</v>
      </c>
      <c r="AK1133" s="133" t="str">
        <f>IF(AJ1133=0,"",
IF(SUM(AJ1111:AJ1133)=1,C1133,
IF(AJ1138&gt;SUM(AJ1111:AJ1133),_xlfn.CONCAT(", ",C1133),
IF(AJ1138=SUM(AJ1111:AJ1133),_xlfn.CONCAT(" y ",C1133)))))</f>
        <v/>
      </c>
      <c r="AP1133" s="127">
        <f t="shared" si="142"/>
        <v>0</v>
      </c>
      <c r="AQ1133" s="127">
        <f t="shared" si="143"/>
        <v>0</v>
      </c>
      <c r="AR1133" s="127">
        <f t="shared" si="144"/>
        <v>0</v>
      </c>
      <c r="AS1133" s="126">
        <f>IF(AJ1149=AH1149,0,
IF(OR(AND(AM1111="NS",AP1133&lt;&gt;"NA",OR(AP1133="NS",AP1133=0)),AND(AM1111="NA",AP1133&lt;&gt;"NS",OR(AP1133="NA",AP1133=0))),0,
IF(OR(AND(AM1111&lt;&gt;"NS",AM1111&lt;&gt;"NA",AP1133&lt;&gt;"NS",AP1133&lt;&gt;"NA",AP1133&gt;AM1111),
AND(AP1133&gt;0,OR(AM1111="NS",AM1111="NA")),
AND(AM1111&lt;&gt;"NS",AM1111&lt;&gt;"NA",AM1111&gt;=0,AP1133="NA"),
AND(AM1111&lt;&gt;"NS",AM1111&lt;&gt;"NA",AM1111=0,AP1133="NS")),1,0)))</f>
        <v>0</v>
      </c>
      <c r="AT1133" s="126">
        <f>IF(AJ1149=AH1149,0,
IF(OR(AND(AN1111="NS",AQ1133&lt;&gt;"NA",OR(AQ1133="NS",AQ1133=0)),AND(AN1111="NA",AQ1133&lt;&gt;"NS",OR(AQ1133="NA",AQ1133=0))),0,
IF(OR(AND(AN1111&lt;&gt;"NS",AN1111&lt;&gt;"NA",AQ1133&lt;&gt;"NS",AQ1133&lt;&gt;"NA",AQ1133&gt;AN1111),
AND(AQ1133&gt;0,OR(AN1111="NS",AN1111="NA")),
AND(AN1111&lt;&gt;"NS",AN1111&lt;&gt;"NA",AN1111&gt;=0,AQ1133="NA"),
AND(AN1111&lt;&gt;"NS",AN1111&lt;&gt;"NA",AN1111=0,AQ1133="NS")),1,0)))</f>
        <v>0</v>
      </c>
      <c r="AU1133" s="126">
        <f>IF(AJ1149=AH1149,0,
IF(OR(AND(AO1111="NS",AR1133&lt;&gt;"NA",OR(AR1133="NS",AR1133=0)),AND(AO1111="NA",AR1133&lt;&gt;"NS",OR(AR1133="NA",AR1133=0))),0,
IF(OR(AND(AO1111&lt;&gt;"NS",AO1111&lt;&gt;"NA",AR1133&lt;&gt;"NS",AR1133&lt;&gt;"NA",AR1133&gt;AO1111),
AND(AR1133&gt;0,OR(AO1111="NS",AO1111="NA")),
AND(AO1111&lt;&gt;"NS",AO1111&lt;&gt;"NA",AO1111&gt;=0,AR1133="NA"),
AND(AO1111&lt;&gt;"NS",AO1111&lt;&gt;"NA",AO1111=0,AR1133="NS")),1,0)))</f>
        <v>0</v>
      </c>
      <c r="AV1133" s="5">
        <f t="shared" si="141"/>
        <v>0</v>
      </c>
      <c r="AW1133" s="133" t="str">
        <f>IF(AV1133=0,"",
IF(SUM(AV1111:AV1133)=1,C1133,
IF(AV1138&gt;SUM(AV1111:AV1133),_xlfn.CONCAT(", ",C1133),
IF(AV1138=SUM(AV1111:AV1133),_xlfn.CONCAT(" y ",C1133)))))</f>
        <v/>
      </c>
      <c r="BB1133" s="125" t="s">
        <v>5634</v>
      </c>
      <c r="BC1133" s="125" t="s">
        <v>5635</v>
      </c>
      <c r="BD1133" s="125" t="s">
        <v>5636</v>
      </c>
    </row>
    <row r="1134" spans="1:56" ht="24" customHeight="1">
      <c r="A1134" s="87"/>
      <c r="B1134" s="26"/>
      <c r="C1134" s="129" t="s">
        <v>89</v>
      </c>
      <c r="D1134" s="311" t="s">
        <v>273</v>
      </c>
      <c r="E1134" s="311"/>
      <c r="F1134" s="311"/>
      <c r="G1134" s="311"/>
      <c r="H1134" s="311"/>
      <c r="I1134" s="311"/>
      <c r="J1134" s="311"/>
      <c r="K1134" s="311"/>
      <c r="L1134" s="311"/>
      <c r="M1134" s="310"/>
      <c r="N1134" s="310"/>
      <c r="O1134" s="310"/>
      <c r="P1134" s="310"/>
      <c r="Q1134" s="310"/>
      <c r="R1134" s="310"/>
      <c r="S1134" s="310"/>
      <c r="T1134" s="310"/>
      <c r="U1134" s="310"/>
      <c r="V1134" s="310"/>
      <c r="W1134" s="310"/>
      <c r="X1134" s="310"/>
      <c r="Y1134" s="310"/>
      <c r="Z1134" s="310"/>
      <c r="AA1134" s="310"/>
      <c r="AB1134" s="310"/>
      <c r="AC1134" s="310"/>
      <c r="AD1134" s="310"/>
      <c r="AG1134" s="125">
        <f t="shared" si="145"/>
        <v>0</v>
      </c>
      <c r="AH1134" s="125">
        <f t="shared" si="146"/>
        <v>0</v>
      </c>
      <c r="AI1134" s="103">
        <f t="shared" si="147"/>
        <v>0</v>
      </c>
      <c r="AJ1134" s="130">
        <f>IF(AJ1149=AH1149, 0,  IF(OR(AND(AG1134=0, AH1134&gt;0),AND(AG1134="NS", AI1134&gt;0), AND(AG1134="NS", AH1134=0, AI1134=0)), 1, IF(OR(AND(AG1134&gt;0, AH1134=2), AND(AG1134="NS", AH1134=2), AND(AG1134="NS", AI1134=0, AH1134&gt;0), AG1134=AI1134), 0, 1)))</f>
        <v>0</v>
      </c>
      <c r="AK1134" s="133" t="str">
        <f>IF(AJ1134=0,"",
IF(SUM(AJ1111:AJ1134)=1,C1134,
IF(AJ1138&gt;SUM(AJ1111:AJ1134),_xlfn.CONCAT(", ",C1134),
IF(AJ1138=SUM(AJ1111:AJ1134),_xlfn.CONCAT(" y ",C1134)))))</f>
        <v/>
      </c>
      <c r="AP1134" s="127">
        <f t="shared" si="142"/>
        <v>0</v>
      </c>
      <c r="AQ1134" s="127">
        <f t="shared" si="143"/>
        <v>0</v>
      </c>
      <c r="AR1134" s="127">
        <f t="shared" si="144"/>
        <v>0</v>
      </c>
      <c r="AS1134" s="126">
        <f>IF(AJ1149=AH1149,0,
IF(OR(AND(AM1111="NS",AP1134&lt;&gt;"NA",OR(AP1134="NS",AP1134=0)),AND(AM1111="NA",AP1134&lt;&gt;"NS",OR(AP1134="NA",AP1134=0))),0,
IF(OR(AND(AM1111&lt;&gt;"NS",AM1111&lt;&gt;"NA",AP1134&lt;&gt;"NS",AP1134&lt;&gt;"NA",AP1134&gt;AM1111),
AND(AP1134&gt;0,OR(AM1111="NS",AM1111="NA")),
AND(AM1111&lt;&gt;"NS",AM1111&lt;&gt;"NA",AM1111&gt;=0,AP1134="NA"),
AND(AM1111&lt;&gt;"NS",AM1111&lt;&gt;"NA",AM1111=0,AP1134="NS")),1,0)))</f>
        <v>0</v>
      </c>
      <c r="AT1134" s="126">
        <f>IF(AJ1149=AH1149,0,
IF(OR(AND(AN1111="NS",AQ1134&lt;&gt;"NA",OR(AQ1134="NS",AQ1134=0)),AND(AN1111="NA",AQ1134&lt;&gt;"NS",OR(AQ1134="NA",AQ1134=0))),0,
IF(OR(AND(AN1111&lt;&gt;"NS",AN1111&lt;&gt;"NA",AQ1134&lt;&gt;"NS",AQ1134&lt;&gt;"NA",AQ1134&gt;AN1111),
AND(AQ1134&gt;0,OR(AN1111="NS",AN1111="NA")),
AND(AN1111&lt;&gt;"NS",AN1111&lt;&gt;"NA",AN1111&gt;=0,AQ1134="NA"),
AND(AN1111&lt;&gt;"NS",AN1111&lt;&gt;"NA",AN1111=0,AQ1134="NS")),1,0)))</f>
        <v>0</v>
      </c>
      <c r="AU1134" s="126">
        <f>IF(AJ1149=AH1149,0,
IF(OR(AND(AO1111="NS",AR1134&lt;&gt;"NA",OR(AR1134="NS",AR1134=0)),AND(AO1111="NA",AR1134&lt;&gt;"NS",OR(AR1134="NA",AR1134=0))),0,
IF(OR(AND(AO1111&lt;&gt;"NS",AO1111&lt;&gt;"NA",AR1134&lt;&gt;"NS",AR1134&lt;&gt;"NA",AR1134&gt;AO1111),
AND(AR1134&gt;0,OR(AO1111="NS",AO1111="NA")),
AND(AO1111&lt;&gt;"NS",AO1111&lt;&gt;"NA",AO1111&gt;=0,AR1134="NA"),
AND(AO1111&lt;&gt;"NS",AO1111&lt;&gt;"NA",AO1111=0,AR1134="NS")),1,0)))</f>
        <v>0</v>
      </c>
      <c r="AV1134" s="5">
        <f t="shared" si="141"/>
        <v>0</v>
      </c>
      <c r="AW1134" s="133" t="str">
        <f>IF(AV1134=0,"",
IF(SUM(AV1111:AV1134)=1,C1134,
IF(AV1138&gt;SUM(AV1111:AV1134),_xlfn.CONCAT(", ",C1134),
IF(AV1138=SUM(AV1111:AV1134),_xlfn.CONCAT(" y ",C1134)))))</f>
        <v/>
      </c>
      <c r="BA1134" s="5">
        <v>8.1300000000000008</v>
      </c>
      <c r="BB1134" s="126">
        <f>M1092</f>
        <v>0</v>
      </c>
      <c r="BC1134" s="126">
        <f>S1092</f>
        <v>0</v>
      </c>
      <c r="BD1134" s="126">
        <f>Y1092</f>
        <v>0</v>
      </c>
    </row>
    <row r="1135" spans="1:56" ht="15" customHeight="1">
      <c r="A1135" s="87"/>
      <c r="B1135" s="26"/>
      <c r="C1135" s="129" t="s">
        <v>90</v>
      </c>
      <c r="D1135" s="311" t="s">
        <v>143</v>
      </c>
      <c r="E1135" s="311"/>
      <c r="F1135" s="311"/>
      <c r="G1135" s="311"/>
      <c r="H1135" s="311"/>
      <c r="I1135" s="311"/>
      <c r="J1135" s="311"/>
      <c r="K1135" s="311"/>
      <c r="L1135" s="311"/>
      <c r="M1135" s="310"/>
      <c r="N1135" s="310"/>
      <c r="O1135" s="310"/>
      <c r="P1135" s="310"/>
      <c r="Q1135" s="310"/>
      <c r="R1135" s="310"/>
      <c r="S1135" s="310"/>
      <c r="T1135" s="310"/>
      <c r="U1135" s="310"/>
      <c r="V1135" s="310"/>
      <c r="W1135" s="310"/>
      <c r="X1135" s="310"/>
      <c r="Y1135" s="310"/>
      <c r="Z1135" s="310"/>
      <c r="AA1135" s="310"/>
      <c r="AB1135" s="310"/>
      <c r="AC1135" s="310"/>
      <c r="AD1135" s="310"/>
      <c r="AG1135" s="125">
        <f t="shared" si="145"/>
        <v>0</v>
      </c>
      <c r="AH1135" s="125">
        <f t="shared" si="146"/>
        <v>0</v>
      </c>
      <c r="AI1135" s="103">
        <f t="shared" si="147"/>
        <v>0</v>
      </c>
      <c r="AJ1135" s="130">
        <f>IF(AJ1149=AH1149, 0,  IF(OR(AND(AG1135=0, AH1135&gt;0),AND(AG1135="NS", AI1135&gt;0), AND(AG1135="NS", AH1135=0, AI1135=0)), 1, IF(OR(AND(AG1135&gt;0, AH1135=2), AND(AG1135="NS", AH1135=2), AND(AG1135="NS", AI1135=0, AH1135&gt;0), AG1135=AI1135), 0, 1)))</f>
        <v>0</v>
      </c>
      <c r="AK1135" s="133" t="str">
        <f>IF(AJ1135=0,"",
IF(SUM(AJ1111:AJ1135)=1,C1135,
IF(AJ1138&gt;SUM(AJ1111:AJ1135),_xlfn.CONCAT(", ",C1135),
IF(AJ1138=SUM(AJ1111:AJ1135),_xlfn.CONCAT(" y ",C1135)))))</f>
        <v/>
      </c>
      <c r="AP1135" s="127">
        <f>IF(M1135="NA",0,M1135)</f>
        <v>0</v>
      </c>
      <c r="AQ1135" s="127">
        <f>IF(S1135="NA",0,S1135)</f>
        <v>0</v>
      </c>
      <c r="AR1135" s="127">
        <f>IF(Y1135="NA",0,Y1135)</f>
        <v>0</v>
      </c>
      <c r="AS1135" s="126">
        <f>IF(AJ1149=AH1149,0,
IF(OR(AND(AM1111="NS",AP1135&lt;&gt;"NA",OR(AP1135="NS",AP1135=0)),AND(AM1111="NA",AP1135&lt;&gt;"NS",OR(AP1135="NA",AP1135=0))),0,
IF(OR(AND(AM1111&lt;&gt;"NS",AM1111&lt;&gt;"NA",AP1135&lt;&gt;"NS",AP1135&lt;&gt;"NA",AP1135&gt;AM1111),
AND(AP1135&gt;0,OR(AM1111="NS",AM1111="NA")),
AND(AM1111&lt;&gt;"NS",AM1111&lt;&gt;"NA",AM1111&gt;=0,AP1135="NA"),
AND(AM1111&lt;&gt;"NS",AM1111&lt;&gt;"NA",AM1111=0,AP1135="NS")),1,0)))</f>
        <v>0</v>
      </c>
      <c r="AT1135" s="126">
        <f>IF(AJ1149=AH1149,0,
IF(OR(AND(AN1111="NS",AQ1135&lt;&gt;"NA",OR(AQ1135="NS",AQ1135=0)),AND(AN1111="NA",AQ1135&lt;&gt;"NS",OR(AQ1135="NA",AQ1135=0))),0,
IF(OR(AND(AN1111&lt;&gt;"NS",AN1111&lt;&gt;"NA",AQ1135&lt;&gt;"NS",AQ1135&lt;&gt;"NA",AQ1135&gt;AN1111),
AND(AQ1135&gt;0,OR(AN1111="NS",AN1111="NA")),
AND(AN1111&lt;&gt;"NS",AN1111&lt;&gt;"NA",AN1111&gt;=0,AQ1135="NA"),
AND(AN1111&lt;&gt;"NS",AN1111&lt;&gt;"NA",AN1111=0,AQ1135="NS")),1,0)))</f>
        <v>0</v>
      </c>
      <c r="AU1135" s="126">
        <f>IF(AJ1149=AH1149,0,
IF(OR(AND(AO1111="NS",AR1135&lt;&gt;"NA",OR(AR1135="NS",AR1135=0)),AND(AO1111="NA",AR1135&lt;&gt;"NS",OR(AR1135="NA",AR1135=0))),0,
IF(OR(AND(AO1111&lt;&gt;"NS",AO1111&lt;&gt;"NA",AR1135&lt;&gt;"NS",AR1135&lt;&gt;"NA",AR1135&gt;AO1111),
AND(AR1135&gt;0,OR(AO1111="NS",AO1111="NA")),
AND(AO1111&lt;&gt;"NS",AO1111&lt;&gt;"NA",AO1111&gt;=0,AR1135="NA"),
AND(AO1111&lt;&gt;"NS",AO1111&lt;&gt;"NA",AO1111=0,AR1135="NS")),1,0)))</f>
        <v>0</v>
      </c>
      <c r="AV1135" s="5">
        <f t="shared" si="141"/>
        <v>0</v>
      </c>
      <c r="AW1135" s="133" t="str">
        <f>IF(AV1135=0,"",
IF(SUM(AV1111:AV1135)=1,C1135,
IF(AV1138&gt;SUM(AV1111:AV1135),_xlfn.CONCAT(", ",C1135),
IF(AV1138=SUM(AV1111:AV1135),_xlfn.CONCAT(" y ",C1135)))))</f>
        <v/>
      </c>
      <c r="BA1135" s="5">
        <v>8.14</v>
      </c>
      <c r="BB1135" s="127">
        <f>M1137</f>
        <v>0</v>
      </c>
      <c r="BC1135" s="127">
        <f>S1137</f>
        <v>0</v>
      </c>
      <c r="BD1135" s="127">
        <f>Y1137</f>
        <v>0</v>
      </c>
    </row>
    <row r="1136" spans="1:56" ht="15" customHeight="1">
      <c r="A1136" s="87"/>
      <c r="B1136" s="26"/>
      <c r="C1136" s="129" t="s">
        <v>91</v>
      </c>
      <c r="D1136" s="311" t="s">
        <v>274</v>
      </c>
      <c r="E1136" s="311"/>
      <c r="F1136" s="311"/>
      <c r="G1136" s="311"/>
      <c r="H1136" s="311"/>
      <c r="I1136" s="311"/>
      <c r="J1136" s="311"/>
      <c r="K1136" s="311"/>
      <c r="L1136" s="311"/>
      <c r="M1136" s="310"/>
      <c r="N1136" s="310"/>
      <c r="O1136" s="310"/>
      <c r="P1136" s="310"/>
      <c r="Q1136" s="310"/>
      <c r="R1136" s="310"/>
      <c r="S1136" s="310"/>
      <c r="T1136" s="310"/>
      <c r="U1136" s="310"/>
      <c r="V1136" s="310"/>
      <c r="W1136" s="310"/>
      <c r="X1136" s="310"/>
      <c r="Y1136" s="310"/>
      <c r="Z1136" s="310"/>
      <c r="AA1136" s="310"/>
      <c r="AB1136" s="310"/>
      <c r="AC1136" s="310"/>
      <c r="AD1136" s="310"/>
      <c r="AG1136" s="125">
        <f t="shared" si="145"/>
        <v>0</v>
      </c>
      <c r="AH1136" s="125">
        <f t="shared" si="146"/>
        <v>0</v>
      </c>
      <c r="AI1136" s="103">
        <f t="shared" si="147"/>
        <v>0</v>
      </c>
      <c r="AJ1136" s="130">
        <f>IF(AJ1149=AH1149, 0,  IF(OR(AND(AG1136=0, AH1136&gt;0),AND(AG1136="NS", AI1136&gt;0), AND(AG1136="NS", AH1136=0, AI1136=0)), 1, IF(OR(AND(AG1136&gt;0, AH1136=2), AND(AG1136="NS", AH1136=2), AND(AG1136="NS", AI1136=0, AH1136&gt;0), AG1136=AI1136), 0, 1)))</f>
        <v>0</v>
      </c>
      <c r="AK1136" s="133" t="str">
        <f>IF(AJ1136=0,"",
IF(SUM(AJ1111:AJ1136)=1,C1136,
IF(AJ1138&gt;SUM(AJ1111:AJ1136),_xlfn.CONCAT(", ",C1136),
IF(AJ1138=SUM(AJ1111:AJ1136),_xlfn.CONCAT(" y ",C1136)))))</f>
        <v/>
      </c>
      <c r="AP1136" s="127">
        <f>M1136</f>
        <v>0</v>
      </c>
      <c r="AQ1136" s="127">
        <f t="shared" si="143"/>
        <v>0</v>
      </c>
      <c r="AR1136" s="127">
        <f t="shared" si="144"/>
        <v>0</v>
      </c>
      <c r="AS1136" s="126">
        <f>IF(AJ1149=AH1149,0,
IF(OR(AND(AM1111="NS",AP1136&lt;&gt;"NA",OR(AP1136="NS",AP1136=0)),AND(AM1111="NA",AP1136&lt;&gt;"NS",OR(AP1136="NA",AP1136=0))),0,
IF(OR(AND(AM1111&lt;&gt;"NS",AM1111&lt;&gt;"NA",AP1136&lt;&gt;"NS",AP1136&lt;&gt;"NA",AP1136&gt;AM1111),
AND(AP1136&gt;0,OR(AM1111="NS",AM1111="NA")),
AND(AM1111&lt;&gt;"NS",AM1111&lt;&gt;"NA",AM1111&gt;=0,AP1136="NA"),
AND(AM1111&lt;&gt;"NS",AM1111&lt;&gt;"NA",AM1111=0,AP1136="NS")),1,0)))</f>
        <v>0</v>
      </c>
      <c r="AT1136" s="126">
        <f>IF(AJ1149=AH1149,0,
IF(OR(AND(AN1111="NS",AQ1136&lt;&gt;"NA",OR(AQ1136="NS",AQ1136=0)),AND(AN1111="NA",AQ1136&lt;&gt;"NS",OR(AQ1136="NA",AQ1136=0))),0,
IF(OR(AND(AN1111&lt;&gt;"NS",AN1111&lt;&gt;"NA",AQ1136&lt;&gt;"NS",AQ1136&lt;&gt;"NA",AQ1136&gt;AN1111),
AND(AQ1136&gt;0,OR(AN1111="NS",AN1111="NA")),
AND(AN1111&lt;&gt;"NS",AN1111&lt;&gt;"NA",AN1111&gt;=0,AQ1136="NA"),
AND(AN1111&lt;&gt;"NS",AN1111&lt;&gt;"NA",AN1111=0,AQ1136="NS")),1,0)))</f>
        <v>0</v>
      </c>
      <c r="AU1136" s="126">
        <f>IF(AJ1149=AH1149,0,
IF(OR(AND(AO1111="NS",AR1136&lt;&gt;"NA",OR(AR1136="NS",AR1136=0)),AND(AO1111="NA",AR1136&lt;&gt;"NS",OR(AR1136="NA",AR1136=0))),0,
IF(OR(AND(AO1111&lt;&gt;"NS",AO1111&lt;&gt;"NA",AR1136&lt;&gt;"NS",AR1136&lt;&gt;"NA",AR1136&gt;AO1111),
AND(AR1136&gt;0,OR(AO1111="NS",AO1111="NA")),
AND(AO1111&lt;&gt;"NS",AO1111&lt;&gt;"NA",AO1111&gt;=0,AR1136="NA"),
AND(AO1111&lt;&gt;"NS",AO1111&lt;&gt;"NA",AO1111=0,AR1136="NS")),1,0)))</f>
        <v>0</v>
      </c>
      <c r="AV1136" s="5">
        <f t="shared" si="141"/>
        <v>0</v>
      </c>
      <c r="AW1136" s="133" t="str">
        <f>IF(AV1136=0,"",
IF(SUM(AV1111:AV1136)=1,C1136,
IF(AV1138&gt;SUM(AV1111:AV1136),_xlfn.CONCAT(", ",C1136),
IF(AV1138=SUM(AV1111:AV1136),_xlfn.CONCAT(" y ",C1136)))))</f>
        <v/>
      </c>
      <c r="BA1136" s="5" t="s">
        <v>5640</v>
      </c>
      <c r="BB1136" s="126">
        <f>IF(AJ1149=AH1149,0,
IF(OR(AND(BB1135="NS",BB1134="NS"),AND(BB1135="NA",BB1134="NA"),AND(BB1134&lt;&gt;"NS",BB1134&lt;&gt;"NA",BB1135&lt;&gt;"NS",BB1135&lt;&gt;"NA",BB1134&lt;=BB1135),AND(BB1134&lt;&gt;"NS",BB1134&lt;&gt;"NA",BB1134&gt;0,BB1135="NS")),0,
1))</f>
        <v>0</v>
      </c>
      <c r="BC1136" s="126">
        <f>IF(AJ1149=AH1149,0,
IF(OR(AND(BC1135="NS",BC1134="NS"),AND(BC1135="NA",BC1134="NA"),AND(BC1134&lt;&gt;"NS",BC1134&lt;&gt;"NA",BC1135&lt;&gt;"NS",BC1135&lt;&gt;"NA",BC1134&lt;=BC1135),AND(BC1134&lt;&gt;"NS",BC1134&lt;&gt;"NA",BC1134&gt;0,BC1135="NS")),0,
1))</f>
        <v>0</v>
      </c>
      <c r="BD1136" s="126">
        <f>IF(AJ1149=AH1149,0,
IF(OR(AND(BD1135="NS",BD1134="NS"),AND(BD1135="NA",BD1134="NA"),AND(BD1134&lt;&gt;"NS",BD1134&lt;&gt;"NA",BD1135&lt;&gt;"NS",BD1135&lt;&gt;"NA",BD1134&lt;=BD1135),AND(BD1134&lt;&gt;"NS",BD1134&lt;&gt;"NA",BD1134&gt;0,BD1135="NS")),0,
1))</f>
        <v>0</v>
      </c>
    </row>
    <row r="1137" spans="1:54" ht="15" customHeight="1">
      <c r="A1137" s="87"/>
      <c r="B1137" s="26"/>
      <c r="C1137" s="26"/>
      <c r="D1137" s="26"/>
      <c r="E1137" s="26"/>
      <c r="F1137" s="26"/>
      <c r="G1137" s="26"/>
      <c r="H1137" s="26"/>
      <c r="I1137" s="26"/>
      <c r="J1137" s="26"/>
      <c r="K1137" s="26"/>
      <c r="L1137" s="135" t="s">
        <v>116</v>
      </c>
      <c r="M1137" s="252">
        <f>IF(AND(SUM(M1111:R1136)=0,COUNTIF(M1111:R1136,"NS")&gt;0),"NS",
IF(AND(SUM(M1111:R1136)=0,COUNTIF(M1111:R1136,0)&gt;0),0,
IF(AND(SUM(M1111:R1136)=0,COUNTIF(M1111:R1136,"NA")&gt;0),"NA",
SUM(M1111:R1136))))</f>
        <v>0</v>
      </c>
      <c r="N1137" s="252"/>
      <c r="O1137" s="252"/>
      <c r="P1137" s="252"/>
      <c r="Q1137" s="252"/>
      <c r="R1137" s="252"/>
      <c r="S1137" s="252">
        <f>IF(AND(SUM(S1111:X1136)=0,COUNTIF(S1111:X1136,"NS")&gt;0),"NS",
IF(AND(SUM(S1111:X1136)=0,COUNTIF(S1111:X1136,0)&gt;0),0,
IF(AND(SUM(S1111:X1136)=0,COUNTIF(S1111:X1136,"NA")&gt;0),"NA",
SUM(S1111:X1136))))</f>
        <v>0</v>
      </c>
      <c r="T1137" s="252"/>
      <c r="U1137" s="252"/>
      <c r="V1137" s="252"/>
      <c r="W1137" s="252"/>
      <c r="X1137" s="252"/>
      <c r="Y1137" s="252">
        <f>IF(AND(SUM(Y1111:AD1136)=0,COUNTIF(Y1111:AD1136,"NS")&gt;0),"NS",
IF(AND(SUM(Y1111:AD1136)=0,COUNTIF(Y1111:AD1136,0)&gt;0),0,
IF(AND(SUM(Y1111:AD1136)=0,COUNTIF(Y1111:AD1136,"NA")&gt;0),"NA",
SUM(Y1111:AD1136))))</f>
        <v>0</v>
      </c>
      <c r="Z1137" s="252"/>
      <c r="AA1137" s="252"/>
      <c r="AB1137" s="252"/>
      <c r="AC1137" s="252"/>
      <c r="AD1137" s="252"/>
      <c r="AG1137" s="125"/>
      <c r="AH1137" s="125"/>
      <c r="AI1137" s="103"/>
      <c r="AJ1137" s="130"/>
      <c r="AK1137" s="133" t="str">
        <f>IF(AJ1137=0,"",
IF(SUM(AJ1111:AJ1137)=1,C1137,
IF(AJ1138&gt;SUM(AJ1111:AJ1137),_xlfn.CONCAT(", ",C1137),
IF(AJ1138=SUM(AJ1111:AJ1137),_xlfn.CONCAT(" y ",C1137)))))</f>
        <v/>
      </c>
      <c r="AP1137" s="127"/>
      <c r="AQ1137" s="127"/>
      <c r="AR1137" s="127"/>
      <c r="AS1137" s="126"/>
      <c r="AT1137" s="126"/>
      <c r="AU1137" s="126"/>
      <c r="AW1137" s="133"/>
      <c r="BB1137" s="60">
        <f>SUM(BB1136:BD1136)</f>
        <v>0</v>
      </c>
    </row>
    <row r="1138" spans="1:54" ht="15" customHeight="1">
      <c r="A1138" s="75"/>
      <c r="B1138" s="66"/>
      <c r="C1138" s="66"/>
      <c r="D1138" s="66"/>
      <c r="E1138" s="66"/>
      <c r="F1138" s="66"/>
      <c r="G1138" s="66"/>
      <c r="H1138" s="66"/>
      <c r="I1138" s="66"/>
      <c r="J1138" s="66"/>
      <c r="K1138" s="66"/>
      <c r="L1138" s="66"/>
      <c r="M1138" s="66"/>
      <c r="N1138" s="66"/>
      <c r="O1138" s="66"/>
      <c r="P1138" s="66"/>
      <c r="Q1138" s="66"/>
      <c r="R1138" s="66"/>
      <c r="S1138" s="66"/>
      <c r="T1138" s="66"/>
      <c r="U1138" s="66"/>
      <c r="V1138" s="66"/>
      <c r="W1138" s="66"/>
      <c r="X1138" s="66"/>
      <c r="Y1138" s="66"/>
      <c r="Z1138" s="66"/>
      <c r="AA1138" s="66"/>
      <c r="AB1138" s="66"/>
      <c r="AC1138" s="66"/>
      <c r="AD1138" s="66"/>
      <c r="AJ1138" s="60">
        <f>SUM(AJ1111:AJ1137)</f>
        <v>0</v>
      </c>
      <c r="AK1138" s="136" t="str">
        <f>IF(AJ1138=0,"",
IF(AJ1138=1,VLOOKUP(1,AJ1111:AK1137,2,FALSE),
IF(AJ1138&gt;1,_xlfn.CONCAT(AK1111:AK1137),"")))</f>
        <v/>
      </c>
      <c r="AS1138" s="60">
        <f>SUM(AS1111:AU1137)</f>
        <v>0</v>
      </c>
      <c r="AV1138" s="60">
        <f>SUM(AV1111:AV1137)</f>
        <v>0</v>
      </c>
      <c r="AW1138" s="136" t="str">
        <f>IF(AV1138=0,"",
IF(AV1138=1,VLOOKUP(1,AV1111:AW1137,2,FALSE),
IF(AV1138&gt;1,_xlfn.CONCAT(AW1111:AW1137),"")))</f>
        <v/>
      </c>
    </row>
    <row r="1139" spans="1:54" ht="45" customHeight="1">
      <c r="A1139" s="75"/>
      <c r="B1139" s="66"/>
      <c r="C1139" s="400" t="s">
        <v>275</v>
      </c>
      <c r="D1139" s="400"/>
      <c r="E1139" s="400"/>
      <c r="F1139" s="315"/>
      <c r="G1139" s="246"/>
      <c r="H1139" s="246"/>
      <c r="I1139" s="246"/>
      <c r="J1139" s="246"/>
      <c r="K1139" s="246"/>
      <c r="L1139" s="246"/>
      <c r="M1139" s="246"/>
      <c r="N1139" s="246"/>
      <c r="O1139" s="246"/>
      <c r="P1139" s="246"/>
      <c r="Q1139" s="246"/>
      <c r="R1139" s="246"/>
      <c r="S1139" s="246"/>
      <c r="T1139" s="246"/>
      <c r="U1139" s="246"/>
      <c r="V1139" s="246"/>
      <c r="W1139" s="246"/>
      <c r="X1139" s="246"/>
      <c r="Y1139" s="246"/>
      <c r="Z1139" s="246"/>
      <c r="AA1139" s="246"/>
      <c r="AB1139" s="246"/>
      <c r="AC1139" s="246"/>
      <c r="AD1139" s="316"/>
      <c r="AG1139" s="5">
        <f>IF(OR(M1135=0,M1135="NS",M1135="NA"),0,1)</f>
        <v>0</v>
      </c>
      <c r="AK1139" s="136" t="str">
        <f>IF(AJ1138=0,"",
IF(AJ1138=1,_xlfn.CONCAT("Error: verificar sumas en el numeral ",AK1138),_xlfn.CONCAT("Error: verificar sumas en los numerales ",AK1138)))</f>
        <v/>
      </c>
      <c r="AW1139" s="136" t="str">
        <f>IF(AV1138=0,"",
IF(AV1138=1,_xlfn.CONCAT("Error: verificar la consistencia del numeral ",AW1138," con la pregunta 8.44, de acuerdo con la cuarta instrucción"),_xlfn.CONCAT("Error: verificar la consistencia de los numerales ",AW1138," con la pregunta 8.44, de acuerdo con la cuarta instrucción")))</f>
        <v/>
      </c>
    </row>
    <row r="1140" spans="1:54" ht="15" customHeight="1">
      <c r="A1140" s="75"/>
      <c r="B1140" s="66"/>
      <c r="C1140" s="66"/>
      <c r="D1140" s="66"/>
      <c r="E1140" s="66"/>
      <c r="F1140" s="66"/>
      <c r="G1140" s="66"/>
      <c r="H1140" s="66"/>
      <c r="I1140" s="66"/>
      <c r="J1140" s="66"/>
      <c r="K1140" s="66"/>
      <c r="L1140" s="66"/>
      <c r="M1140" s="66"/>
      <c r="N1140" s="66"/>
      <c r="O1140" s="66"/>
      <c r="P1140" s="66"/>
      <c r="Q1140" s="66"/>
      <c r="R1140" s="66"/>
      <c r="S1140" s="66"/>
      <c r="T1140" s="66"/>
      <c r="U1140" s="66"/>
      <c r="V1140" s="66"/>
      <c r="W1140" s="66"/>
      <c r="X1140" s="66"/>
      <c r="Y1140" s="66"/>
      <c r="Z1140" s="66"/>
      <c r="AA1140" s="66"/>
      <c r="AB1140" s="66"/>
      <c r="AC1140" s="66"/>
      <c r="AD1140" s="66"/>
    </row>
    <row r="1141" spans="1:54" ht="24" customHeight="1">
      <c r="A1141" s="75"/>
      <c r="B1141" s="66"/>
      <c r="C1141" s="294" t="s">
        <v>117</v>
      </c>
      <c r="D1141" s="294"/>
      <c r="E1141" s="294"/>
      <c r="F1141" s="294"/>
      <c r="G1141" s="294"/>
      <c r="H1141" s="294"/>
      <c r="I1141" s="294"/>
      <c r="J1141" s="294"/>
      <c r="K1141" s="294"/>
      <c r="L1141" s="294"/>
      <c r="M1141" s="294"/>
      <c r="N1141" s="294"/>
      <c r="O1141" s="294"/>
      <c r="P1141" s="294"/>
      <c r="Q1141" s="294"/>
      <c r="R1141" s="294"/>
      <c r="S1141" s="294"/>
      <c r="T1141" s="294"/>
      <c r="U1141" s="294"/>
      <c r="V1141" s="294"/>
      <c r="W1141" s="294"/>
      <c r="X1141" s="294"/>
      <c r="Y1141" s="294"/>
      <c r="Z1141" s="294"/>
      <c r="AA1141" s="294"/>
      <c r="AB1141" s="294"/>
      <c r="AC1141" s="294"/>
      <c r="AD1141" s="294"/>
    </row>
    <row r="1142" spans="1:54" ht="60" customHeight="1">
      <c r="A1142" s="75"/>
      <c r="B1142" s="66"/>
      <c r="C1142" s="396"/>
      <c r="D1142" s="397"/>
      <c r="E1142" s="397"/>
      <c r="F1142" s="397"/>
      <c r="G1142" s="397"/>
      <c r="H1142" s="397"/>
      <c r="I1142" s="397"/>
      <c r="J1142" s="397"/>
      <c r="K1142" s="397"/>
      <c r="L1142" s="397"/>
      <c r="M1142" s="397"/>
      <c r="N1142" s="397"/>
      <c r="O1142" s="397"/>
      <c r="P1142" s="397"/>
      <c r="Q1142" s="397"/>
      <c r="R1142" s="397"/>
      <c r="S1142" s="397"/>
      <c r="T1142" s="397"/>
      <c r="U1142" s="397"/>
      <c r="V1142" s="397"/>
      <c r="W1142" s="397"/>
      <c r="X1142" s="397"/>
      <c r="Y1142" s="397"/>
      <c r="Z1142" s="397"/>
      <c r="AA1142" s="397"/>
      <c r="AB1142" s="397"/>
      <c r="AC1142" s="397"/>
      <c r="AD1142" s="398"/>
    </row>
    <row r="1143" spans="1:54" ht="15" customHeight="1">
      <c r="A1143" s="61"/>
      <c r="B1143" s="309" t="str">
        <f>IF(OR(AH1143=0,AND(AH1143&gt;0,C1142&lt;&gt;"")),"","Si registró NS favor de emitir un comentario que explique su uso en la casilla al final de la pregunta")</f>
        <v/>
      </c>
      <c r="C1143" s="309"/>
      <c r="D1143" s="309"/>
      <c r="E1143" s="309"/>
      <c r="F1143" s="309"/>
      <c r="G1143" s="309"/>
      <c r="H1143" s="309"/>
      <c r="I1143" s="309"/>
      <c r="J1143" s="309"/>
      <c r="K1143" s="309"/>
      <c r="L1143" s="309"/>
      <c r="M1143" s="309"/>
      <c r="N1143" s="309"/>
      <c r="O1143" s="309"/>
      <c r="P1143" s="309"/>
      <c r="Q1143" s="309"/>
      <c r="R1143" s="309"/>
      <c r="S1143" s="309"/>
      <c r="T1143" s="309"/>
      <c r="U1143" s="309"/>
      <c r="V1143" s="309"/>
      <c r="W1143" s="309"/>
      <c r="X1143" s="309"/>
      <c r="Y1143" s="309"/>
      <c r="Z1143" s="309"/>
      <c r="AA1143" s="309"/>
      <c r="AB1143" s="309"/>
      <c r="AC1143" s="309"/>
      <c r="AD1143" s="309"/>
      <c r="AE1143" s="73"/>
      <c r="AF1143" s="77"/>
    </row>
    <row r="1144" spans="1:54" ht="15" customHeight="1">
      <c r="A1144" s="61"/>
      <c r="B1144" s="309" t="str">
        <f>IF(AJ1138=0,"",AK1139)</f>
        <v/>
      </c>
      <c r="C1144" s="309"/>
      <c r="D1144" s="309"/>
      <c r="E1144" s="309"/>
      <c r="F1144" s="309"/>
      <c r="G1144" s="309"/>
      <c r="H1144" s="309"/>
      <c r="I1144" s="309"/>
      <c r="J1144" s="309"/>
      <c r="K1144" s="309"/>
      <c r="L1144" s="309"/>
      <c r="M1144" s="309"/>
      <c r="N1144" s="309"/>
      <c r="O1144" s="309"/>
      <c r="P1144" s="309"/>
      <c r="Q1144" s="309"/>
      <c r="R1144" s="309"/>
      <c r="S1144" s="309"/>
      <c r="T1144" s="309"/>
      <c r="U1144" s="309"/>
      <c r="V1144" s="309"/>
      <c r="W1144" s="309"/>
      <c r="X1144" s="309"/>
      <c r="Y1144" s="309"/>
      <c r="Z1144" s="309"/>
      <c r="AA1144" s="309"/>
      <c r="AB1144" s="309"/>
      <c r="AC1144" s="309"/>
      <c r="AD1144" s="309"/>
      <c r="AE1144" s="73"/>
      <c r="AF1144" s="77"/>
      <c r="AG1144" t="s">
        <v>5627</v>
      </c>
      <c r="AH1144">
        <f>COUNTIF(M1111:AD1136,"NS")</f>
        <v>0</v>
      </c>
      <c r="AI1144"/>
      <c r="AJ1144"/>
    </row>
    <row r="1145" spans="1:54" ht="15" customHeight="1">
      <c r="A1145" s="61"/>
      <c r="B1145" s="309" t="str">
        <f>IF(BB1137=0,"","Error: verificar la consistencia con la pregunta 8.44, de acuerdo con la tercera instrucción")</f>
        <v/>
      </c>
      <c r="C1145" s="309"/>
      <c r="D1145" s="309"/>
      <c r="E1145" s="309"/>
      <c r="F1145" s="309"/>
      <c r="G1145" s="309"/>
      <c r="H1145" s="309"/>
      <c r="I1145" s="309"/>
      <c r="J1145" s="309"/>
      <c r="K1145" s="309"/>
      <c r="L1145" s="309"/>
      <c r="M1145" s="309"/>
      <c r="N1145" s="309"/>
      <c r="O1145" s="309"/>
      <c r="P1145" s="309"/>
      <c r="Q1145" s="309"/>
      <c r="R1145" s="309"/>
      <c r="S1145" s="309"/>
      <c r="T1145" s="309"/>
      <c r="U1145" s="309"/>
      <c r="V1145" s="309"/>
      <c r="W1145" s="309"/>
      <c r="X1145" s="309"/>
      <c r="Y1145" s="309"/>
      <c r="Z1145" s="309"/>
      <c r="AA1145" s="309"/>
      <c r="AB1145" s="309"/>
      <c r="AC1145" s="309"/>
      <c r="AD1145" s="309"/>
      <c r="AE1145" s="73"/>
      <c r="AF1145" s="77"/>
      <c r="AG1145"/>
      <c r="AH1145"/>
      <c r="AI1145"/>
      <c r="AJ1145"/>
    </row>
    <row r="1146" spans="1:54" ht="15" customHeight="1">
      <c r="A1146" s="61"/>
      <c r="B1146" s="309" t="str">
        <f>IF(AV1138=0,"",AW1139)</f>
        <v/>
      </c>
      <c r="C1146" s="309"/>
      <c r="D1146" s="309"/>
      <c r="E1146" s="309"/>
      <c r="F1146" s="309"/>
      <c r="G1146" s="309"/>
      <c r="H1146" s="309"/>
      <c r="I1146" s="309"/>
      <c r="J1146" s="309"/>
      <c r="K1146" s="309"/>
      <c r="L1146" s="309"/>
      <c r="M1146" s="309"/>
      <c r="N1146" s="309"/>
      <c r="O1146" s="309"/>
      <c r="P1146" s="309"/>
      <c r="Q1146" s="309"/>
      <c r="R1146" s="309"/>
      <c r="S1146" s="309"/>
      <c r="T1146" s="309"/>
      <c r="U1146" s="309"/>
      <c r="V1146" s="309"/>
      <c r="W1146" s="309"/>
      <c r="X1146" s="309"/>
      <c r="Y1146" s="309"/>
      <c r="Z1146" s="309"/>
      <c r="AA1146" s="309"/>
      <c r="AB1146" s="309"/>
      <c r="AC1146" s="309"/>
      <c r="AD1146" s="309"/>
      <c r="AE1146" s="73"/>
      <c r="AF1146" s="77"/>
      <c r="AG1146"/>
      <c r="AH1146"/>
      <c r="AI1146"/>
      <c r="AJ1146"/>
    </row>
    <row r="1147" spans="1:54" ht="15" customHeight="1">
      <c r="A1147" s="61"/>
      <c r="B1147" s="309" t="str">
        <f>IF(OR(AND(AG1139&gt;0,F1139=""),AND(AG1139=0,F1139&lt;&gt;"")),"Error: especificar la otra institución en caso de registrar cantidades mayores a cero en el numeral 25","")</f>
        <v/>
      </c>
      <c r="C1147" s="309"/>
      <c r="D1147" s="309"/>
      <c r="E1147" s="309"/>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73"/>
      <c r="AF1147" s="77"/>
      <c r="AG1147"/>
      <c r="AH1147"/>
      <c r="AI1147"/>
      <c r="AJ1147"/>
    </row>
    <row r="1148" spans="1:54" ht="15" customHeight="1" thickBot="1">
      <c r="A1148" s="61"/>
      <c r="B1148" s="277" t="str">
        <f>IF(AK1149=0,"","Error: debe completar toda la información en las celdas requeridas")</f>
        <v/>
      </c>
      <c r="C1148" s="277"/>
      <c r="D1148" s="277"/>
      <c r="E1148" s="277"/>
      <c r="F1148" s="277"/>
      <c r="G1148" s="277"/>
      <c r="H1148" s="277"/>
      <c r="I1148" s="277"/>
      <c r="J1148" s="277"/>
      <c r="K1148" s="277"/>
      <c r="L1148" s="277"/>
      <c r="M1148" s="277"/>
      <c r="N1148" s="277"/>
      <c r="O1148" s="277"/>
      <c r="P1148" s="277"/>
      <c r="Q1148" s="277"/>
      <c r="R1148" s="277"/>
      <c r="S1148" s="277"/>
      <c r="T1148" s="277"/>
      <c r="U1148" s="277"/>
      <c r="V1148" s="277"/>
      <c r="W1148" s="277"/>
      <c r="X1148" s="277"/>
      <c r="Y1148" s="277"/>
      <c r="Z1148" s="277"/>
      <c r="AA1148" s="277"/>
      <c r="AB1148" s="277"/>
      <c r="AC1148" s="277"/>
      <c r="AD1148" s="277"/>
      <c r="AE1148" s="73"/>
      <c r="AF1148" s="77"/>
      <c r="AG1148"/>
      <c r="AH1148" t="s">
        <v>5621</v>
      </c>
      <c r="AI1148" t="s">
        <v>5622</v>
      </c>
      <c r="AJ1148" t="s">
        <v>5623</v>
      </c>
      <c r="AK1148" s="5" t="s">
        <v>5624</v>
      </c>
    </row>
    <row r="1149" spans="1:54" ht="15" customHeight="1" thickBot="1">
      <c r="A1149" s="67" t="s">
        <v>313</v>
      </c>
      <c r="B1149" s="340" t="s">
        <v>647</v>
      </c>
      <c r="C1149" s="341"/>
      <c r="D1149" s="341"/>
      <c r="E1149" s="341"/>
      <c r="F1149" s="341"/>
      <c r="G1149" s="341"/>
      <c r="H1149" s="341"/>
      <c r="I1149" s="341"/>
      <c r="J1149" s="341"/>
      <c r="K1149" s="341"/>
      <c r="L1149" s="341"/>
      <c r="M1149" s="341"/>
      <c r="N1149" s="341"/>
      <c r="O1149" s="341"/>
      <c r="P1149" s="341"/>
      <c r="Q1149" s="341"/>
      <c r="R1149" s="341"/>
      <c r="S1149" s="341"/>
      <c r="T1149" s="341"/>
      <c r="U1149" s="341"/>
      <c r="V1149" s="341"/>
      <c r="W1149" s="341"/>
      <c r="X1149" s="341"/>
      <c r="Y1149" s="341"/>
      <c r="Z1149" s="341"/>
      <c r="AA1149" s="341"/>
      <c r="AB1149" s="341"/>
      <c r="AC1149" s="341"/>
      <c r="AD1149" s="342"/>
      <c r="AG1149"/>
      <c r="AH1149">
        <v>468</v>
      </c>
      <c r="AI1149">
        <v>391</v>
      </c>
      <c r="AJ1149">
        <f>COUNTBLANK(M1111:AD1136)</f>
        <v>468</v>
      </c>
      <c r="AK1149" s="5">
        <f>IF(OR(AJ1149=AH1149,AJ1149=AI1149),0,1)</f>
        <v>0</v>
      </c>
    </row>
    <row r="1150" spans="1:54" ht="15" customHeight="1">
      <c r="A1150" s="112"/>
      <c r="B1150" s="73"/>
      <c r="C1150" s="73"/>
      <c r="D1150" s="73"/>
      <c r="E1150" s="73"/>
      <c r="F1150" s="73"/>
      <c r="G1150" s="73"/>
      <c r="H1150" s="73"/>
      <c r="I1150" s="73"/>
      <c r="J1150" s="73"/>
      <c r="K1150" s="73"/>
      <c r="L1150" s="73"/>
      <c r="M1150" s="73"/>
      <c r="N1150" s="73"/>
      <c r="O1150" s="73"/>
      <c r="P1150" s="73"/>
      <c r="Q1150" s="73"/>
      <c r="R1150" s="73"/>
      <c r="S1150" s="73"/>
      <c r="T1150" s="73"/>
      <c r="U1150" s="73"/>
      <c r="V1150" s="73"/>
      <c r="W1150" s="73"/>
      <c r="X1150" s="73"/>
      <c r="Y1150" s="73"/>
      <c r="Z1150" s="73"/>
      <c r="AA1150" s="73"/>
      <c r="AB1150" s="73"/>
      <c r="AC1150" s="73"/>
      <c r="AD1150" s="73"/>
      <c r="AG1150" s="5">
        <v>1</v>
      </c>
    </row>
    <row r="1151" spans="1:54" ht="48" customHeight="1">
      <c r="A1151" s="71" t="s">
        <v>648</v>
      </c>
      <c r="B1151" s="331" t="s">
        <v>729</v>
      </c>
      <c r="C1151" s="331"/>
      <c r="D1151" s="331"/>
      <c r="E1151" s="331"/>
      <c r="F1151" s="331"/>
      <c r="G1151" s="331"/>
      <c r="H1151" s="331"/>
      <c r="I1151" s="331"/>
      <c r="J1151" s="331"/>
      <c r="K1151" s="331"/>
      <c r="L1151" s="331"/>
      <c r="M1151" s="331"/>
      <c r="N1151" s="331"/>
      <c r="O1151" s="331"/>
      <c r="P1151" s="331"/>
      <c r="Q1151" s="331"/>
      <c r="R1151" s="331"/>
      <c r="S1151" s="331"/>
      <c r="T1151" s="331"/>
      <c r="U1151" s="331"/>
      <c r="V1151" s="331"/>
      <c r="W1151" s="331"/>
      <c r="X1151" s="331"/>
      <c r="Y1151" s="331"/>
      <c r="Z1151" s="331"/>
      <c r="AA1151" s="331"/>
      <c r="AB1151" s="331"/>
      <c r="AC1151" s="331"/>
      <c r="AD1151" s="331"/>
      <c r="AG1151" s="5">
        <v>2</v>
      </c>
    </row>
    <row r="1152" spans="1:54" ht="36" customHeight="1">
      <c r="A1152" s="112"/>
      <c r="B1152" s="14"/>
      <c r="C1152" s="326" t="s">
        <v>513</v>
      </c>
      <c r="D1152" s="326"/>
      <c r="E1152" s="326"/>
      <c r="F1152" s="326"/>
      <c r="G1152" s="326"/>
      <c r="H1152" s="326"/>
      <c r="I1152" s="326"/>
      <c r="J1152" s="326"/>
      <c r="K1152" s="326"/>
      <c r="L1152" s="326"/>
      <c r="M1152" s="326"/>
      <c r="N1152" s="326"/>
      <c r="O1152" s="326"/>
      <c r="P1152" s="326"/>
      <c r="Q1152" s="326"/>
      <c r="R1152" s="326"/>
      <c r="S1152" s="326"/>
      <c r="T1152" s="326"/>
      <c r="U1152" s="326"/>
      <c r="V1152" s="326"/>
      <c r="W1152" s="326"/>
      <c r="X1152" s="326"/>
      <c r="Y1152" s="326"/>
      <c r="Z1152" s="326"/>
      <c r="AA1152" s="326"/>
      <c r="AB1152" s="326"/>
      <c r="AC1152" s="326"/>
      <c r="AD1152" s="326"/>
      <c r="AG1152" s="5">
        <v>3</v>
      </c>
    </row>
    <row r="1153" spans="1:37" ht="15" customHeight="1">
      <c r="A1153" s="112"/>
      <c r="B1153" s="26"/>
      <c r="C1153" s="26"/>
      <c r="D1153" s="26"/>
      <c r="E1153" s="26"/>
      <c r="F1153" s="26"/>
      <c r="G1153" s="26"/>
      <c r="H1153" s="26"/>
      <c r="I1153" s="26"/>
      <c r="J1153" s="26"/>
      <c r="K1153" s="26"/>
      <c r="L1153" s="26"/>
      <c r="M1153" s="26"/>
      <c r="N1153" s="26"/>
      <c r="O1153" s="26"/>
      <c r="P1153" s="26"/>
      <c r="Q1153" s="26"/>
      <c r="R1153" s="26"/>
      <c r="S1153" s="26"/>
      <c r="T1153" s="26"/>
      <c r="U1153" s="26"/>
      <c r="V1153" s="26"/>
      <c r="W1153" s="26"/>
      <c r="X1153" s="26"/>
      <c r="Y1153" s="26"/>
      <c r="Z1153" s="26"/>
      <c r="AA1153" s="26"/>
      <c r="AB1153" s="26"/>
      <c r="AC1153" s="26"/>
      <c r="AD1153" s="26"/>
      <c r="AG1153" s="5">
        <v>9</v>
      </c>
    </row>
    <row r="1154" spans="1:37" ht="60" customHeight="1">
      <c r="A1154" s="112"/>
      <c r="B1154" s="26"/>
      <c r="C1154" s="252" t="s">
        <v>514</v>
      </c>
      <c r="D1154" s="252"/>
      <c r="E1154" s="252"/>
      <c r="F1154" s="252"/>
      <c r="G1154" s="252"/>
      <c r="H1154" s="252"/>
      <c r="I1154" s="252"/>
      <c r="J1154" s="252"/>
      <c r="K1154" s="252"/>
      <c r="L1154" s="252"/>
      <c r="M1154" s="252" t="s">
        <v>515</v>
      </c>
      <c r="N1154" s="252"/>
      <c r="O1154" s="252"/>
      <c r="P1154" s="252"/>
      <c r="Q1154" s="252"/>
      <c r="R1154" s="252"/>
      <c r="S1154" s="252"/>
      <c r="T1154" s="252"/>
      <c r="U1154" s="252"/>
      <c r="V1154" s="252"/>
      <c r="W1154" s="252"/>
      <c r="X1154" s="252"/>
      <c r="Y1154" s="252"/>
      <c r="Z1154" s="252"/>
      <c r="AA1154" s="252"/>
      <c r="AB1154" s="252"/>
      <c r="AC1154" s="252"/>
      <c r="AD1154" s="252"/>
    </row>
    <row r="1155" spans="1:37" ht="15" customHeight="1">
      <c r="A1155" s="112"/>
      <c r="B1155" s="26"/>
      <c r="C1155" s="252"/>
      <c r="D1155" s="252"/>
      <c r="E1155" s="252"/>
      <c r="F1155" s="252"/>
      <c r="G1155" s="252"/>
      <c r="H1155" s="252"/>
      <c r="I1155" s="252"/>
      <c r="J1155" s="252"/>
      <c r="K1155" s="252"/>
      <c r="L1155" s="252"/>
      <c r="M1155" s="252" t="s">
        <v>112</v>
      </c>
      <c r="N1155" s="252"/>
      <c r="O1155" s="252"/>
      <c r="P1155" s="252"/>
      <c r="Q1155" s="252"/>
      <c r="R1155" s="252"/>
      <c r="S1155" s="256" t="s">
        <v>113</v>
      </c>
      <c r="T1155" s="256"/>
      <c r="U1155" s="256"/>
      <c r="V1155" s="256"/>
      <c r="W1155" s="256"/>
      <c r="X1155" s="256"/>
      <c r="Y1155" s="256" t="s">
        <v>114</v>
      </c>
      <c r="Z1155" s="256"/>
      <c r="AA1155" s="256"/>
      <c r="AB1155" s="256"/>
      <c r="AC1155" s="256"/>
      <c r="AD1155" s="256"/>
      <c r="AG1155" t="s">
        <v>5626</v>
      </c>
      <c r="AH1155" t="s">
        <v>5627</v>
      </c>
      <c r="AI1155" t="s">
        <v>5628</v>
      </c>
      <c r="AJ1155" t="s">
        <v>5629</v>
      </c>
    </row>
    <row r="1156" spans="1:37" ht="15" customHeight="1">
      <c r="A1156" s="112"/>
      <c r="B1156" s="26"/>
      <c r="C1156" s="310"/>
      <c r="D1156" s="310"/>
      <c r="E1156" s="310"/>
      <c r="F1156" s="310"/>
      <c r="G1156" s="310"/>
      <c r="H1156" s="310"/>
      <c r="I1156" s="310"/>
      <c r="J1156" s="310"/>
      <c r="K1156" s="310"/>
      <c r="L1156" s="310"/>
      <c r="M1156" s="315"/>
      <c r="N1156" s="246"/>
      <c r="O1156" s="246"/>
      <c r="P1156" s="246"/>
      <c r="Q1156" s="246"/>
      <c r="R1156" s="246"/>
      <c r="S1156" s="315"/>
      <c r="T1156" s="246"/>
      <c r="U1156" s="246"/>
      <c r="V1156" s="246"/>
      <c r="W1156" s="246"/>
      <c r="X1156" s="246"/>
      <c r="Y1156" s="310"/>
      <c r="Z1156" s="310"/>
      <c r="AA1156" s="310"/>
      <c r="AB1156" s="310"/>
      <c r="AC1156" s="310"/>
      <c r="AD1156" s="310"/>
      <c r="AG1156" s="125">
        <f>M1156</f>
        <v>0</v>
      </c>
      <c r="AH1156" s="125">
        <f>COUNTIF(S1156:AD1156,"NS")</f>
        <v>0</v>
      </c>
      <c r="AI1156" s="103">
        <f>SUM(S1156:AD1156)</f>
        <v>0</v>
      </c>
      <c r="AJ1156" s="130">
        <f>IF($AJ$1165=$AH$1165, 0,  IF(OR(AND(AG1156=0, AH1156&gt;0),AND(AG1156="NS", AI1156&gt;0), AND(AG1156="NS", AH1156=0, AI1156=0)), 1, IF(OR(AND(AG1156&gt;0, AH1156=2), AND(AG1156="NS", AH1156=2), AND(AG1156="NS", AI1156=0, AH1156&gt;0), AG1156=AI1156), 0, 1)))</f>
        <v>0</v>
      </c>
    </row>
    <row r="1157" spans="1:37" ht="15" customHeight="1">
      <c r="A1157" s="112"/>
      <c r="B1157" s="26"/>
      <c r="C1157" s="26"/>
      <c r="D1157" s="26"/>
      <c r="E1157" s="26"/>
      <c r="F1157" s="26"/>
      <c r="G1157" s="26"/>
      <c r="H1157" s="26"/>
      <c r="I1157" s="26"/>
      <c r="J1157" s="26"/>
      <c r="K1157" s="26"/>
      <c r="L1157" s="26"/>
      <c r="M1157" s="26"/>
      <c r="N1157" s="26"/>
      <c r="O1157" s="26"/>
      <c r="P1157" s="26"/>
      <c r="Q1157" s="26"/>
      <c r="R1157" s="26"/>
      <c r="S1157" s="26"/>
      <c r="T1157" s="26"/>
      <c r="U1157" s="26"/>
      <c r="V1157" s="26"/>
      <c r="W1157" s="26"/>
      <c r="X1157" s="26"/>
      <c r="Y1157" s="26"/>
      <c r="Z1157" s="26"/>
      <c r="AA1157" s="26"/>
      <c r="AB1157" s="26"/>
      <c r="AC1157" s="26"/>
      <c r="AD1157" s="26"/>
    </row>
    <row r="1158" spans="1:37" ht="24" customHeight="1">
      <c r="A1158" s="131"/>
      <c r="B1158" s="89"/>
      <c r="C1158" s="296" t="s">
        <v>117</v>
      </c>
      <c r="D1158" s="296"/>
      <c r="E1158" s="296"/>
      <c r="F1158" s="296"/>
      <c r="G1158" s="296"/>
      <c r="H1158" s="296"/>
      <c r="I1158" s="296"/>
      <c r="J1158" s="296"/>
      <c r="K1158" s="296"/>
      <c r="L1158" s="296"/>
      <c r="M1158" s="296"/>
      <c r="N1158" s="296"/>
      <c r="O1158" s="296"/>
      <c r="P1158" s="296"/>
      <c r="Q1158" s="296"/>
      <c r="R1158" s="296"/>
      <c r="S1158" s="296"/>
      <c r="T1158" s="296"/>
      <c r="U1158" s="296"/>
      <c r="V1158" s="296"/>
      <c r="W1158" s="296"/>
      <c r="X1158" s="296"/>
      <c r="Y1158" s="296"/>
      <c r="Z1158" s="296"/>
      <c r="AA1158" s="296"/>
      <c r="AB1158" s="296"/>
      <c r="AC1158" s="296"/>
      <c r="AD1158" s="296"/>
    </row>
    <row r="1159" spans="1:37" ht="60" customHeight="1">
      <c r="A1159" s="131"/>
      <c r="B1159" s="89"/>
      <c r="C1159" s="333"/>
      <c r="D1159" s="334"/>
      <c r="E1159" s="334"/>
      <c r="F1159" s="334"/>
      <c r="G1159" s="334"/>
      <c r="H1159" s="334"/>
      <c r="I1159" s="334"/>
      <c r="J1159" s="334"/>
      <c r="K1159" s="334"/>
      <c r="L1159" s="334"/>
      <c r="M1159" s="334"/>
      <c r="N1159" s="334"/>
      <c r="O1159" s="334"/>
      <c r="P1159" s="334"/>
      <c r="Q1159" s="334"/>
      <c r="R1159" s="334"/>
      <c r="S1159" s="334"/>
      <c r="T1159" s="334"/>
      <c r="U1159" s="334"/>
      <c r="V1159" s="334"/>
      <c r="W1159" s="334"/>
      <c r="X1159" s="334"/>
      <c r="Y1159" s="334"/>
      <c r="Z1159" s="334"/>
      <c r="AA1159" s="334"/>
      <c r="AB1159" s="334"/>
      <c r="AC1159" s="334"/>
      <c r="AD1159" s="335"/>
    </row>
    <row r="1160" spans="1:37" ht="15" customHeight="1">
      <c r="A1160" s="61"/>
      <c r="B1160" s="309"/>
      <c r="C1160" s="309"/>
      <c r="D1160" s="309"/>
      <c r="E1160" s="309"/>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73"/>
      <c r="AF1160" s="77"/>
      <c r="AG1160"/>
      <c r="AH1160"/>
      <c r="AI1160"/>
      <c r="AJ1160"/>
    </row>
    <row r="1161" spans="1:37" ht="15" customHeight="1">
      <c r="A1161" s="61"/>
      <c r="B1161" s="309" t="str">
        <f>IF(AJ1156=0,"","Error: verificar sumas")</f>
        <v/>
      </c>
      <c r="C1161" s="309"/>
      <c r="D1161" s="309"/>
      <c r="E1161" s="309"/>
      <c r="F1161" s="309"/>
      <c r="G1161" s="309"/>
      <c r="H1161" s="309"/>
      <c r="I1161" s="309"/>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73"/>
      <c r="AF1161" s="77"/>
      <c r="AG1161"/>
      <c r="AH1161"/>
      <c r="AI1161"/>
      <c r="AJ1161"/>
    </row>
    <row r="1162" spans="1:37" ht="15" customHeight="1">
      <c r="A1162" s="61"/>
      <c r="B1162" s="309"/>
      <c r="C1162" s="309"/>
      <c r="D1162" s="309"/>
      <c r="E1162" s="309"/>
      <c r="F1162" s="309"/>
      <c r="G1162" s="309"/>
      <c r="H1162" s="309"/>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73"/>
      <c r="AF1162" s="77"/>
      <c r="AG1162"/>
      <c r="AH1162"/>
      <c r="AI1162"/>
      <c r="AJ1162"/>
    </row>
    <row r="1163" spans="1:37" ht="15" customHeight="1">
      <c r="A1163" s="61"/>
      <c r="B1163" s="309"/>
      <c r="C1163" s="309"/>
      <c r="D1163" s="309"/>
      <c r="E1163" s="309"/>
      <c r="F1163" s="309"/>
      <c r="G1163" s="309"/>
      <c r="H1163" s="309"/>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73"/>
      <c r="AF1163" s="77"/>
      <c r="AG1163"/>
      <c r="AH1163"/>
      <c r="AI1163"/>
      <c r="AJ1163"/>
    </row>
    <row r="1164" spans="1:37" ht="15" customHeight="1">
      <c r="A1164" s="61"/>
      <c r="B1164" s="309"/>
      <c r="C1164" s="309"/>
      <c r="D1164" s="309"/>
      <c r="E1164" s="309"/>
      <c r="F1164" s="309"/>
      <c r="G1164" s="309"/>
      <c r="H1164" s="309"/>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73"/>
      <c r="AF1164" s="77"/>
      <c r="AG1164"/>
      <c r="AH1164" t="s">
        <v>5621</v>
      </c>
      <c r="AI1164" t="s">
        <v>5622</v>
      </c>
      <c r="AJ1164" t="s">
        <v>5623</v>
      </c>
      <c r="AK1164" s="5" t="s">
        <v>5624</v>
      </c>
    </row>
    <row r="1165" spans="1:37" ht="15" customHeight="1">
      <c r="A1165" s="61"/>
      <c r="B1165" s="277" t="str">
        <f>IF(AK1165=0,"","Error: debe completar toda la información en las celdas requeridas")</f>
        <v/>
      </c>
      <c r="C1165" s="277"/>
      <c r="D1165" s="277"/>
      <c r="E1165" s="277"/>
      <c r="F1165" s="277"/>
      <c r="G1165" s="277"/>
      <c r="H1165" s="277"/>
      <c r="I1165" s="277"/>
      <c r="J1165" s="277"/>
      <c r="K1165" s="277"/>
      <c r="L1165" s="277"/>
      <c r="M1165" s="277"/>
      <c r="N1165" s="277"/>
      <c r="O1165" s="277"/>
      <c r="P1165" s="277"/>
      <c r="Q1165" s="277"/>
      <c r="R1165" s="277"/>
      <c r="S1165" s="277"/>
      <c r="T1165" s="277"/>
      <c r="U1165" s="277"/>
      <c r="V1165" s="277"/>
      <c r="W1165" s="277"/>
      <c r="X1165" s="277"/>
      <c r="Y1165" s="277"/>
      <c r="Z1165" s="277"/>
      <c r="AA1165" s="277"/>
      <c r="AB1165" s="277"/>
      <c r="AC1165" s="277"/>
      <c r="AD1165" s="277"/>
      <c r="AE1165" s="73"/>
      <c r="AF1165" s="77"/>
      <c r="AG1165"/>
      <c r="AH1165">
        <v>28</v>
      </c>
      <c r="AI1165"/>
      <c r="AJ1165">
        <f>COUNTBLANK(C1156:AD1156)</f>
        <v>28</v>
      </c>
      <c r="AK1165" s="5">
        <f>IF(OR(AJ1165=AH1165,AND(C1156=1,COUNTA(M1156:AD1156)=3),AND(C1156&gt;1,COUNTA(M1156:AD1156)=0)),0,1)</f>
        <v>0</v>
      </c>
    </row>
    <row r="1166" spans="1:37" ht="24" customHeight="1">
      <c r="A1166" s="71" t="s">
        <v>649</v>
      </c>
      <c r="B1166" s="331" t="s">
        <v>516</v>
      </c>
      <c r="C1166" s="331"/>
      <c r="D1166" s="331"/>
      <c r="E1166" s="331"/>
      <c r="F1166" s="331"/>
      <c r="G1166" s="331"/>
      <c r="H1166" s="331"/>
      <c r="I1166" s="331"/>
      <c r="J1166" s="331"/>
      <c r="K1166" s="331"/>
      <c r="L1166" s="331"/>
      <c r="M1166" s="331"/>
      <c r="N1166" s="331"/>
      <c r="O1166" s="331"/>
      <c r="P1166" s="331"/>
      <c r="Q1166" s="331"/>
      <c r="R1166" s="331"/>
      <c r="S1166" s="331"/>
      <c r="T1166" s="331"/>
      <c r="U1166" s="331"/>
      <c r="V1166" s="331"/>
      <c r="W1166" s="331"/>
      <c r="X1166" s="331"/>
      <c r="Y1166" s="331"/>
      <c r="Z1166" s="331"/>
      <c r="AA1166" s="331"/>
      <c r="AB1166" s="331"/>
      <c r="AC1166" s="331"/>
      <c r="AD1166" s="331"/>
    </row>
    <row r="1167" spans="1:37" ht="36" customHeight="1">
      <c r="A1167" s="87"/>
      <c r="B1167" s="26"/>
      <c r="C1167" s="326" t="s">
        <v>517</v>
      </c>
      <c r="D1167" s="326"/>
      <c r="E1167" s="326"/>
      <c r="F1167" s="326"/>
      <c r="G1167" s="326"/>
      <c r="H1167" s="326"/>
      <c r="I1167" s="326"/>
      <c r="J1167" s="326"/>
      <c r="K1167" s="326"/>
      <c r="L1167" s="326"/>
      <c r="M1167" s="326"/>
      <c r="N1167" s="326"/>
      <c r="O1167" s="326"/>
      <c r="P1167" s="326"/>
      <c r="Q1167" s="326"/>
      <c r="R1167" s="326"/>
      <c r="S1167" s="326"/>
      <c r="T1167" s="326"/>
      <c r="U1167" s="326"/>
      <c r="V1167" s="326"/>
      <c r="W1167" s="326"/>
      <c r="X1167" s="326"/>
      <c r="Y1167" s="326"/>
      <c r="Z1167" s="326"/>
      <c r="AA1167" s="326"/>
      <c r="AB1167" s="326"/>
      <c r="AC1167" s="326"/>
      <c r="AD1167" s="326"/>
    </row>
    <row r="1168" spans="1:37" ht="36" customHeight="1">
      <c r="A1168" s="87"/>
      <c r="B1168" s="26"/>
      <c r="C1168" s="294" t="s">
        <v>518</v>
      </c>
      <c r="D1168" s="294"/>
      <c r="E1168" s="294"/>
      <c r="F1168" s="294"/>
      <c r="G1168" s="294"/>
      <c r="H1168" s="294"/>
      <c r="I1168" s="294"/>
      <c r="J1168" s="294"/>
      <c r="K1168" s="294"/>
      <c r="L1168" s="294"/>
      <c r="M1168" s="294"/>
      <c r="N1168" s="294"/>
      <c r="O1168" s="294"/>
      <c r="P1168" s="294"/>
      <c r="Q1168" s="294"/>
      <c r="R1168" s="294"/>
      <c r="S1168" s="294"/>
      <c r="T1168" s="294"/>
      <c r="U1168" s="294"/>
      <c r="V1168" s="294"/>
      <c r="W1168" s="294"/>
      <c r="X1168" s="294"/>
      <c r="Y1168" s="294"/>
      <c r="Z1168" s="294"/>
      <c r="AA1168" s="294"/>
      <c r="AB1168" s="294"/>
      <c r="AC1168" s="294"/>
      <c r="AD1168" s="294"/>
    </row>
    <row r="1169" spans="1:49" s="73" customFormat="1" ht="24" customHeight="1">
      <c r="A1169" s="71"/>
      <c r="B1169" s="26"/>
      <c r="C1169" s="294" t="s">
        <v>452</v>
      </c>
      <c r="D1169" s="294"/>
      <c r="E1169" s="294"/>
      <c r="F1169" s="294"/>
      <c r="G1169" s="294"/>
      <c r="H1169" s="294"/>
      <c r="I1169" s="294"/>
      <c r="J1169" s="294"/>
      <c r="K1169" s="294"/>
      <c r="L1169" s="294"/>
      <c r="M1169" s="294"/>
      <c r="N1169" s="294"/>
      <c r="O1169" s="294"/>
      <c r="P1169" s="294"/>
      <c r="Q1169" s="294"/>
      <c r="R1169" s="294"/>
      <c r="S1169" s="294"/>
      <c r="T1169" s="294"/>
      <c r="U1169" s="294"/>
      <c r="V1169" s="294"/>
      <c r="W1169" s="294"/>
      <c r="X1169" s="294"/>
      <c r="Y1169" s="294"/>
      <c r="Z1169" s="294"/>
      <c r="AA1169" s="294"/>
      <c r="AB1169" s="294"/>
      <c r="AC1169" s="294"/>
      <c r="AD1169" s="294"/>
      <c r="AF1169" s="74"/>
    </row>
    <row r="1170" spans="1:49" s="73" customFormat="1" ht="24" customHeight="1">
      <c r="A1170" s="124"/>
      <c r="B1170" s="66"/>
      <c r="C1170" s="294" t="s">
        <v>453</v>
      </c>
      <c r="D1170" s="294"/>
      <c r="E1170" s="294"/>
      <c r="F1170" s="294"/>
      <c r="G1170" s="294"/>
      <c r="H1170" s="294"/>
      <c r="I1170" s="294"/>
      <c r="J1170" s="294"/>
      <c r="K1170" s="294"/>
      <c r="L1170" s="294"/>
      <c r="M1170" s="294"/>
      <c r="N1170" s="294"/>
      <c r="O1170" s="294"/>
      <c r="P1170" s="294"/>
      <c r="Q1170" s="294"/>
      <c r="R1170" s="294"/>
      <c r="S1170" s="294"/>
      <c r="T1170" s="294"/>
      <c r="U1170" s="294"/>
      <c r="V1170" s="294"/>
      <c r="W1170" s="294"/>
      <c r="X1170" s="294"/>
      <c r="Y1170" s="294"/>
      <c r="Z1170" s="294"/>
      <c r="AA1170" s="294"/>
      <c r="AB1170" s="294"/>
      <c r="AC1170" s="294"/>
      <c r="AD1170" s="294"/>
      <c r="AF1170" s="74"/>
    </row>
    <row r="1171" spans="1:49" ht="15" customHeight="1">
      <c r="A1171" s="87"/>
      <c r="B1171" s="26"/>
      <c r="C1171" s="63"/>
      <c r="D1171" s="63"/>
      <c r="E1171" s="63"/>
      <c r="F1171" s="63"/>
      <c r="G1171" s="63"/>
      <c r="H1171" s="63"/>
      <c r="I1171" s="63"/>
      <c r="J1171" s="63"/>
      <c r="K1171" s="63"/>
      <c r="L1171" s="63"/>
      <c r="M1171" s="63"/>
      <c r="N1171" s="63"/>
      <c r="O1171" s="63"/>
      <c r="P1171" s="63"/>
      <c r="Q1171" s="63"/>
      <c r="R1171" s="63"/>
      <c r="S1171" s="63"/>
      <c r="T1171" s="63"/>
      <c r="U1171" s="63"/>
      <c r="V1171" s="63"/>
      <c r="W1171" s="63"/>
      <c r="X1171" s="63"/>
      <c r="Y1171" s="63"/>
      <c r="Z1171" s="63"/>
      <c r="AA1171" s="63"/>
      <c r="AB1171" s="63"/>
      <c r="AC1171" s="63"/>
      <c r="AD1171" s="63"/>
    </row>
    <row r="1172" spans="1:49" ht="24" customHeight="1">
      <c r="A1172" s="87"/>
      <c r="B1172" s="26"/>
      <c r="C1172" s="252" t="s">
        <v>277</v>
      </c>
      <c r="D1172" s="401"/>
      <c r="E1172" s="401"/>
      <c r="F1172" s="401"/>
      <c r="G1172" s="401"/>
      <c r="H1172" s="401"/>
      <c r="I1172" s="401"/>
      <c r="J1172" s="401"/>
      <c r="K1172" s="401"/>
      <c r="L1172" s="401"/>
      <c r="M1172" s="252" t="s">
        <v>515</v>
      </c>
      <c r="N1172" s="252"/>
      <c r="O1172" s="252"/>
      <c r="P1172" s="252"/>
      <c r="Q1172" s="252"/>
      <c r="R1172" s="252"/>
      <c r="S1172" s="252"/>
      <c r="T1172" s="252"/>
      <c r="U1172" s="252"/>
      <c r="V1172" s="252"/>
      <c r="W1172" s="252"/>
      <c r="X1172" s="252"/>
      <c r="Y1172" s="252"/>
      <c r="Z1172" s="252"/>
      <c r="AA1172" s="252"/>
      <c r="AB1172" s="252"/>
      <c r="AC1172" s="252"/>
      <c r="AD1172" s="252"/>
    </row>
    <row r="1173" spans="1:49" ht="15" customHeight="1">
      <c r="A1173" s="87"/>
      <c r="B1173" s="26"/>
      <c r="C1173" s="401"/>
      <c r="D1173" s="401"/>
      <c r="E1173" s="401"/>
      <c r="F1173" s="401"/>
      <c r="G1173" s="401"/>
      <c r="H1173" s="401"/>
      <c r="I1173" s="401"/>
      <c r="J1173" s="401"/>
      <c r="K1173" s="401"/>
      <c r="L1173" s="401"/>
      <c r="M1173" s="350" t="s">
        <v>112</v>
      </c>
      <c r="N1173" s="351"/>
      <c r="O1173" s="351"/>
      <c r="P1173" s="351"/>
      <c r="Q1173" s="351"/>
      <c r="R1173" s="351"/>
      <c r="S1173" s="352" t="s">
        <v>113</v>
      </c>
      <c r="T1173" s="353"/>
      <c r="U1173" s="353"/>
      <c r="V1173" s="353"/>
      <c r="W1173" s="353"/>
      <c r="X1173" s="353"/>
      <c r="Y1173" s="352" t="s">
        <v>114</v>
      </c>
      <c r="Z1173" s="353"/>
      <c r="AA1173" s="353"/>
      <c r="AB1173" s="353"/>
      <c r="AC1173" s="353"/>
      <c r="AD1173" s="353"/>
      <c r="AG1173" t="s">
        <v>5626</v>
      </c>
      <c r="AH1173" t="s">
        <v>5627</v>
      </c>
      <c r="AI1173" t="s">
        <v>5628</v>
      </c>
      <c r="AJ1173" t="s">
        <v>5629</v>
      </c>
      <c r="AP1173" s="125" t="s">
        <v>5634</v>
      </c>
      <c r="AQ1173" s="125" t="s">
        <v>5635</v>
      </c>
      <c r="AR1173" s="125" t="s">
        <v>5636</v>
      </c>
      <c r="AS1173" s="125" t="s">
        <v>5634</v>
      </c>
      <c r="AT1173" s="125" t="s">
        <v>5635</v>
      </c>
      <c r="AU1173" s="125" t="s">
        <v>5636</v>
      </c>
    </row>
    <row r="1174" spans="1:49" ht="15" customHeight="1">
      <c r="A1174" s="87"/>
      <c r="B1174" s="26"/>
      <c r="C1174" s="81" t="s">
        <v>66</v>
      </c>
      <c r="D1174" s="311" t="s">
        <v>279</v>
      </c>
      <c r="E1174" s="311"/>
      <c r="F1174" s="311"/>
      <c r="G1174" s="311"/>
      <c r="H1174" s="311"/>
      <c r="I1174" s="311"/>
      <c r="J1174" s="311"/>
      <c r="K1174" s="311"/>
      <c r="L1174" s="311"/>
      <c r="M1174" s="310"/>
      <c r="N1174" s="310"/>
      <c r="O1174" s="310"/>
      <c r="P1174" s="310"/>
      <c r="Q1174" s="310"/>
      <c r="R1174" s="310"/>
      <c r="S1174" s="310"/>
      <c r="T1174" s="310"/>
      <c r="U1174" s="310"/>
      <c r="V1174" s="310"/>
      <c r="W1174" s="310"/>
      <c r="X1174" s="310"/>
      <c r="Y1174" s="310"/>
      <c r="Z1174" s="310"/>
      <c r="AA1174" s="310"/>
      <c r="AB1174" s="310"/>
      <c r="AC1174" s="310"/>
      <c r="AD1174" s="310"/>
      <c r="AG1174" s="125">
        <f>M1174</f>
        <v>0</v>
      </c>
      <c r="AH1174" s="125">
        <f>COUNTIF(S1174:AD1174,"NS")</f>
        <v>0</v>
      </c>
      <c r="AI1174" s="103">
        <f>SUM(S1174:AD1174)</f>
        <v>0</v>
      </c>
      <c r="AJ1174" s="130">
        <f>IF(AJ1201=AH1201, 0,  IF(OR(AND(AG1174=0, AH1174&gt;0),AND(AG1174="NS", AI1174&gt;0), AND(AG1174="NS", AH1174=0, AI1174=0)), 1, IF(OR(AND(AG1174&gt;0, AH1174=2), AND(AG1174="NS", AH1174=2), AND(AG1174="NS", AI1174=0, AH1174&gt;0), AG1174=AI1174), 0, 1)))</f>
        <v>0</v>
      </c>
      <c r="AK1174" s="133" t="str">
        <f>IF(AJ1174=0,"",
IF(SUM(AJ1174:AJ1174)=1,C1174,
IF(AJ1190&gt;SUM(AJ1174:AJ1174),_xlfn.CONCAT(", ",C1174),
IF(AJ1190=SUM(AJ1174:AJ1174),_xlfn.CONCAT(" y ",C1174)))))</f>
        <v/>
      </c>
      <c r="AM1174" s="126">
        <f>M1156</f>
        <v>0</v>
      </c>
      <c r="AN1174" s="126">
        <f>S1156</f>
        <v>0</v>
      </c>
      <c r="AO1174" s="126">
        <f>Y1156</f>
        <v>0</v>
      </c>
      <c r="AP1174" s="127">
        <f>M1174</f>
        <v>0</v>
      </c>
      <c r="AQ1174" s="127">
        <f>S1174</f>
        <v>0</v>
      </c>
      <c r="AR1174" s="127">
        <f>Y1174</f>
        <v>0</v>
      </c>
      <c r="AS1174" s="126">
        <f>IF(AJ1201=AH1201,0,
IF(OR(AND(AM1174="NS",AP1174&lt;&gt;"NA",OR(AP1174="NS",AP1174=0)),AND(AM1174="NA",AP1174&lt;&gt;"NS",OR(AP1174="NA",AP1174=0))),0,
IF(OR(AND(AM1174&lt;&gt;"NS",AM1174&lt;&gt;"NA",AP1174&lt;&gt;"NS",AP1174&lt;&gt;"NA",AP1174&gt;AM1174),
AND(AP1174&gt;0,OR(AM1174="NS",AM1174="NA")),
AND(AM1174&lt;&gt;"NS",AM1174&lt;&gt;"NA",AM1174&gt;=0,AP1174="NA"),
AND(AM1174&lt;&gt;"NS",AM1174&lt;&gt;"NA",AM1174=0,AP1174="NS")),1,0)))</f>
        <v>0</v>
      </c>
      <c r="AT1174" s="126">
        <f>IF(AJ1201=AH1201,0,
IF(OR(AND(AN1174="NS",AQ1174&lt;&gt;"NA",OR(AQ1174="NS",AQ1174=0)),AND(AN1174="NA",AQ1174&lt;&gt;"NS",OR(AQ1174="NA",AQ1174=0))),0,
IF(OR(AND(AN1174&lt;&gt;"NS",AN1174&lt;&gt;"NA",AQ1174&lt;&gt;"NS",AQ1174&lt;&gt;"NA",AQ1174&gt;AN1174),
AND(AQ1174&gt;0,OR(AN1174="NS",AN1174="NA")),
AND(AN1174&lt;&gt;"NS",AN1174&lt;&gt;"NA",AN1174&gt;=0,AQ1174="NA"),
AND(AN1174&lt;&gt;"NS",AN1174&lt;&gt;"NA",AN1174=0,AQ1174="NS")),1,0)))</f>
        <v>0</v>
      </c>
      <c r="AU1174" s="126">
        <f>IF(AJ1201=AH1201,0,
IF(OR(AND(AO1174="NS",AR1174&lt;&gt;"NA",OR(AR1174="NS",AR1174=0)),AND(AO1174="NA",AR1174&lt;&gt;"NS",OR(AR1174="NA",AR1174=0))),0,
IF(OR(AND(AO1174&lt;&gt;"NS",AO1174&lt;&gt;"NA",AR1174&lt;&gt;"NS",AR1174&lt;&gt;"NA",AR1174&gt;AO1174),
AND(AR1174&gt;0,OR(AO1174="NS",AO1174="NA")),
AND(AO1174&lt;&gt;"NS",AO1174&lt;&gt;"NA",AO1174&gt;=0,AR1174="NA"),
AND(AO1174&lt;&gt;"NS",AO1174&lt;&gt;"NA",AO1174=0,AR1174="NS")),1,0)))</f>
        <v>0</v>
      </c>
      <c r="AV1174" s="5">
        <f>IF(SUM(AS1174:AU1174)=0,0,1)</f>
        <v>0</v>
      </c>
      <c r="AW1174" s="133" t="str">
        <f>IF(AV1174=0,"",
IF(SUM(AV1174:AV1174)=1,C1174,
IF(AV1190&gt;SUM(AV1174:AV1174),_xlfn.CONCAT(", ",C1174),
IF(AV1190=SUM(AV1174:AV1174),_xlfn.CONCAT(" y ",C1174)))))</f>
        <v/>
      </c>
    </row>
    <row r="1175" spans="1:49" ht="15" customHeight="1">
      <c r="A1175" s="87"/>
      <c r="B1175" s="26"/>
      <c r="C1175" s="81" t="s">
        <v>67</v>
      </c>
      <c r="D1175" s="311" t="s">
        <v>280</v>
      </c>
      <c r="E1175" s="311"/>
      <c r="F1175" s="311"/>
      <c r="G1175" s="311"/>
      <c r="H1175" s="311"/>
      <c r="I1175" s="311"/>
      <c r="J1175" s="311"/>
      <c r="K1175" s="311"/>
      <c r="L1175" s="311"/>
      <c r="M1175" s="310"/>
      <c r="N1175" s="310"/>
      <c r="O1175" s="310"/>
      <c r="P1175" s="310"/>
      <c r="Q1175" s="310"/>
      <c r="R1175" s="310"/>
      <c r="S1175" s="310"/>
      <c r="T1175" s="310"/>
      <c r="U1175" s="310"/>
      <c r="V1175" s="310"/>
      <c r="W1175" s="310"/>
      <c r="X1175" s="310"/>
      <c r="Y1175" s="310"/>
      <c r="Z1175" s="310"/>
      <c r="AA1175" s="310"/>
      <c r="AB1175" s="310"/>
      <c r="AC1175" s="310"/>
      <c r="AD1175" s="310"/>
      <c r="AG1175" s="125">
        <f t="shared" ref="AG1175:AG1186" si="148">M1175</f>
        <v>0</v>
      </c>
      <c r="AH1175" s="125">
        <f t="shared" ref="AH1175:AH1186" si="149">COUNTIF(S1175:AD1175,"NS")</f>
        <v>0</v>
      </c>
      <c r="AI1175" s="103">
        <f t="shared" ref="AI1175:AI1189" si="150">SUM(S1175:AD1175)</f>
        <v>0</v>
      </c>
      <c r="AJ1175" s="130">
        <f>IF(AJ1201=AH1201, 0,  IF(OR(AND(AG1175=0, AH1175&gt;0),AND(AG1175="NS", AI1175&gt;0), AND(AG1175="NS", AH1175=0, AI1175=0)), 1, IF(OR(AND(AG1175&gt;0, AH1175=2), AND(AG1175="NS", AH1175=2), AND(AG1175="NS", AI1175=0, AH1175&gt;0), AG1175=AI1175), 0, 1)))</f>
        <v>0</v>
      </c>
      <c r="AK1175" s="133" t="str">
        <f>IF(AJ1175=0,"",
IF(SUM(AJ1174:AJ1175)=1,C1175,
IF(AJ1190&gt;SUM(AJ1174:AJ1175),_xlfn.CONCAT(", ",C1175),
IF(AJ1190=SUM(AJ1174:AJ1175),_xlfn.CONCAT(" y ",C1175)))))</f>
        <v/>
      </c>
      <c r="AP1175" s="127">
        <f t="shared" ref="AP1175:AP1179" si="151">M1175</f>
        <v>0</v>
      </c>
      <c r="AQ1175" s="127">
        <f t="shared" ref="AQ1175:AQ1179" si="152">S1175</f>
        <v>0</v>
      </c>
      <c r="AR1175" s="127">
        <f t="shared" ref="AR1175:AR1178" si="153">Y1175</f>
        <v>0</v>
      </c>
      <c r="AS1175" s="126">
        <f>IF(AJ1201=AH1201,0,
IF(OR(AND(AM1174="NS",AP1175&lt;&gt;"NA",OR(AP1175="NS",AP1175=0)),AND(AM1174="NA",AP1175&lt;&gt;"NS",OR(AP1175="NA",AP1175=0))),0,
IF(OR(AND(AM1174&lt;&gt;"NS",AM1174&lt;&gt;"NA",AP1175&lt;&gt;"NS",AP1175&lt;&gt;"NA",AP1175&gt;AM1174),
AND(AP1175&gt;0,OR(AM1174="NS",AM1174="NA")),
AND(AM1174&lt;&gt;"NS",AM1174&lt;&gt;"NA",AM1174&gt;=0,AP1175="NA"),
AND(AM1174&lt;&gt;"NS",AM1174&lt;&gt;"NA",AM1174=0,AP1175="NS")),1,0)))</f>
        <v>0</v>
      </c>
      <c r="AT1175" s="126">
        <f>IF(AJ1201=AH1201,0,
IF(OR(AND(AN1174="NS",AQ1175&lt;&gt;"NA",OR(AQ1175="NS",AQ1175=0)),AND(AN1174="NA",AQ1175&lt;&gt;"NS",OR(AQ1175="NA",AQ1175=0))),0,
IF(OR(AND(AN1174&lt;&gt;"NS",AN1174&lt;&gt;"NA",AQ1175&lt;&gt;"NS",AQ1175&lt;&gt;"NA",AQ1175&gt;AN1174),
AND(AQ1175&gt;0,OR(AN1174="NS",AN1174="NA")),
AND(AN1174&lt;&gt;"NS",AN1174&lt;&gt;"NA",AN1174&gt;=0,AQ1175="NA"),
AND(AN1174&lt;&gt;"NS",AN1174&lt;&gt;"NA",AN1174=0,AQ1175="NS")),1,0)))</f>
        <v>0</v>
      </c>
      <c r="AU1175" s="126">
        <f>IF(AJ1201=AH1201,0,
IF(OR(AND(AO1174="NS",AR1175&lt;&gt;"NA",OR(AR1175="NS",AR1175=0)),AND(AO1174="NA",AR1175&lt;&gt;"NS",OR(AR1175="NA",AR1175=0))),0,
IF(OR(AND(AO1174&lt;&gt;"NS",AO1174&lt;&gt;"NA",AR1175&lt;&gt;"NS",AR1175&lt;&gt;"NA",AR1175&gt;AO1174),
AND(AR1175&gt;0,OR(AO1174="NS",AO1174="NA")),
AND(AO1174&lt;&gt;"NS",AO1174&lt;&gt;"NA",AO1174&gt;=0,AR1175="NA"),
AND(AO1174&lt;&gt;"NS",AO1174&lt;&gt;"NA",AO1174=0,AR1175="NS")),1,0)))</f>
        <v>0</v>
      </c>
      <c r="AV1175" s="5">
        <f t="shared" ref="AV1175:AV1188" si="154">IF(SUM(AS1175:AU1175)=0,0,1)</f>
        <v>0</v>
      </c>
      <c r="AW1175" s="133" t="str">
        <f>IF(AV1175=0,"",
IF(SUM(AV1174:AV1175)=1,C1175,
IF(AV1190&gt;SUM(AV1174:AV1175),_xlfn.CONCAT(", ",C1175),
IF(AV1190=SUM(AV1174:AV1175),_xlfn.CONCAT(" y ",C1175)))))</f>
        <v/>
      </c>
    </row>
    <row r="1176" spans="1:49" ht="15" customHeight="1">
      <c r="A1176" s="87"/>
      <c r="B1176" s="26"/>
      <c r="C1176" s="81" t="s">
        <v>68</v>
      </c>
      <c r="D1176" s="311" t="s">
        <v>281</v>
      </c>
      <c r="E1176" s="311"/>
      <c r="F1176" s="311"/>
      <c r="G1176" s="311"/>
      <c r="H1176" s="311"/>
      <c r="I1176" s="311"/>
      <c r="J1176" s="311"/>
      <c r="K1176" s="311"/>
      <c r="L1176" s="311"/>
      <c r="M1176" s="310"/>
      <c r="N1176" s="310"/>
      <c r="O1176" s="310"/>
      <c r="P1176" s="310"/>
      <c r="Q1176" s="310"/>
      <c r="R1176" s="310"/>
      <c r="S1176" s="310"/>
      <c r="T1176" s="310"/>
      <c r="U1176" s="310"/>
      <c r="V1176" s="310"/>
      <c r="W1176" s="310"/>
      <c r="X1176" s="310"/>
      <c r="Y1176" s="310"/>
      <c r="Z1176" s="310"/>
      <c r="AA1176" s="310"/>
      <c r="AB1176" s="310"/>
      <c r="AC1176" s="310"/>
      <c r="AD1176" s="310"/>
      <c r="AG1176" s="125">
        <f t="shared" si="148"/>
        <v>0</v>
      </c>
      <c r="AH1176" s="125">
        <f t="shared" si="149"/>
        <v>0</v>
      </c>
      <c r="AI1176" s="103">
        <f t="shared" si="150"/>
        <v>0</v>
      </c>
      <c r="AJ1176" s="130">
        <f>IF(AJ1201=AH1201, 0,  IF(OR(AND(AG1176=0, AH1176&gt;0),AND(AG1176="NS", AI1176&gt;0), AND(AG1176="NS", AH1176=0, AI1176=0)), 1, IF(OR(AND(AG1176&gt;0, AH1176=2), AND(AG1176="NS", AH1176=2), AND(AG1176="NS", AI1176=0, AH1176&gt;0), AG1176=AI1176), 0, 1)))</f>
        <v>0</v>
      </c>
      <c r="AK1176" s="133" t="str">
        <f>IF(AJ1176=0,"",
IF(SUM(AJ1174:AJ1176)=1,C1176,
IF(AJ1190&gt;SUM(AJ1174:AJ1176),_xlfn.CONCAT(", ",C1176),
IF(AJ1190=SUM(AJ1174:AJ1176),_xlfn.CONCAT(" y ",C1176)))))</f>
        <v/>
      </c>
      <c r="AP1176" s="127">
        <f t="shared" si="151"/>
        <v>0</v>
      </c>
      <c r="AQ1176" s="127">
        <f t="shared" si="152"/>
        <v>0</v>
      </c>
      <c r="AR1176" s="127">
        <f t="shared" si="153"/>
        <v>0</v>
      </c>
      <c r="AS1176" s="126">
        <f>IF(AJ1201=AH1201,0,
IF(OR(AND(AM1174="NS",AP1176&lt;&gt;"NA",OR(AP1176="NS",AP1176=0)),AND(AM1174="NA",AP1176&lt;&gt;"NS",OR(AP1176="NA",AP1176=0))),0,
IF(OR(AND(AM1174&lt;&gt;"NS",AM1174&lt;&gt;"NA",AP1176&lt;&gt;"NS",AP1176&lt;&gt;"NA",AP1176&gt;AM1174),
AND(AP1176&gt;0,OR(AM1174="NS",AM1174="NA")),
AND(AM1174&lt;&gt;"NS",AM1174&lt;&gt;"NA",AM1174&gt;=0,AP1176="NA"),
AND(AM1174&lt;&gt;"NS",AM1174&lt;&gt;"NA",AM1174=0,AP1176="NS")),1,0)))</f>
        <v>0</v>
      </c>
      <c r="AT1176" s="126">
        <f>IF(AJ1201=AH1201,0,
IF(OR(AND(AN1174="NS",AQ1176&lt;&gt;"NA",OR(AQ1176="NS",AQ1176=0)),AND(AN1174="NA",AQ1176&lt;&gt;"NS",OR(AQ1176="NA",AQ1176=0))),0,
IF(OR(AND(AN1174&lt;&gt;"NS",AN1174&lt;&gt;"NA",AQ1176&lt;&gt;"NS",AQ1176&lt;&gt;"NA",AQ1176&gt;AN1174),
AND(AQ1176&gt;0,OR(AN1174="NS",AN1174="NA")),
AND(AN1174&lt;&gt;"NS",AN1174&lt;&gt;"NA",AN1174&gt;=0,AQ1176="NA"),
AND(AN1174&lt;&gt;"NS",AN1174&lt;&gt;"NA",AN1174=0,AQ1176="NS")),1,0)))</f>
        <v>0</v>
      </c>
      <c r="AU1176" s="126">
        <f>IF(AJ1201=AH1201,0,
IF(OR(AND(AO1174="NS",AR1176&lt;&gt;"NA",OR(AR1176="NS",AR1176=0)),AND(AO1174="NA",AR1176&lt;&gt;"NS",OR(AR1176="NA",AR1176=0))),0,
IF(OR(AND(AO1174&lt;&gt;"NS",AO1174&lt;&gt;"NA",AR1176&lt;&gt;"NS",AR1176&lt;&gt;"NA",AR1176&gt;AO1174),
AND(AR1176&gt;0,OR(AO1174="NS",AO1174="NA")),
AND(AO1174&lt;&gt;"NS",AO1174&lt;&gt;"NA",AO1174&gt;=0,AR1176="NA"),
AND(AO1174&lt;&gt;"NS",AO1174&lt;&gt;"NA",AO1174=0,AR1176="NS")),1,0)))</f>
        <v>0</v>
      </c>
      <c r="AV1176" s="5">
        <f t="shared" si="154"/>
        <v>0</v>
      </c>
      <c r="AW1176" s="133" t="str">
        <f>IF(AV1176=0,"",
IF(SUM(AV1174:AV1176)=1,C1176,
IF(AV1190&gt;SUM(AV1174:AV1176),_xlfn.CONCAT(", ",C1176),
IF(AV1190=SUM(AV1174:AV1176),_xlfn.CONCAT(" y ",C1176)))))</f>
        <v/>
      </c>
    </row>
    <row r="1177" spans="1:49" ht="15" customHeight="1">
      <c r="A1177" s="87"/>
      <c r="B1177" s="26"/>
      <c r="C1177" s="81" t="s">
        <v>69</v>
      </c>
      <c r="D1177" s="311" t="s">
        <v>282</v>
      </c>
      <c r="E1177" s="311"/>
      <c r="F1177" s="311"/>
      <c r="G1177" s="311"/>
      <c r="H1177" s="311"/>
      <c r="I1177" s="311"/>
      <c r="J1177" s="311"/>
      <c r="K1177" s="311"/>
      <c r="L1177" s="311"/>
      <c r="M1177" s="310"/>
      <c r="N1177" s="310"/>
      <c r="O1177" s="310"/>
      <c r="P1177" s="310"/>
      <c r="Q1177" s="310"/>
      <c r="R1177" s="310"/>
      <c r="S1177" s="310"/>
      <c r="T1177" s="310"/>
      <c r="U1177" s="310"/>
      <c r="V1177" s="310"/>
      <c r="W1177" s="310"/>
      <c r="X1177" s="310"/>
      <c r="Y1177" s="310"/>
      <c r="Z1177" s="310"/>
      <c r="AA1177" s="310"/>
      <c r="AB1177" s="310"/>
      <c r="AC1177" s="310"/>
      <c r="AD1177" s="310"/>
      <c r="AG1177" s="125">
        <f t="shared" si="148"/>
        <v>0</v>
      </c>
      <c r="AH1177" s="125">
        <f t="shared" si="149"/>
        <v>0</v>
      </c>
      <c r="AI1177" s="103">
        <f t="shared" si="150"/>
        <v>0</v>
      </c>
      <c r="AJ1177" s="130">
        <f>IF(AJ1201=AH1201, 0,  IF(OR(AND(AG1177=0, AH1177&gt;0),AND(AG1177="NS", AI1177&gt;0), AND(AG1177="NS", AH1177=0, AI1177=0)), 1, IF(OR(AND(AG1177&gt;0, AH1177=2), AND(AG1177="NS", AH1177=2), AND(AG1177="NS", AI1177=0, AH1177&gt;0), AG1177=AI1177), 0, 1)))</f>
        <v>0</v>
      </c>
      <c r="AK1177" s="133" t="str">
        <f>IF(AJ1177=0,"",
IF(SUM(AJ1174:AJ1177)=1,C1177,
IF(AJ1190&gt;SUM(AJ1174:AJ1177),_xlfn.CONCAT(", ",C1177),
IF(AJ1190=SUM(AJ1174:AJ1177),_xlfn.CONCAT(" y ",C1177)))))</f>
        <v/>
      </c>
      <c r="AP1177" s="127">
        <f t="shared" si="151"/>
        <v>0</v>
      </c>
      <c r="AQ1177" s="127">
        <f t="shared" si="152"/>
        <v>0</v>
      </c>
      <c r="AR1177" s="127">
        <f t="shared" si="153"/>
        <v>0</v>
      </c>
      <c r="AS1177" s="126">
        <f>IF(AJ1201=AH1201,0,
IF(OR(AND(AM1174="NS",AP1177&lt;&gt;"NA",OR(AP1177="NS",AP1177=0)),AND(AM1174="NA",AP1177&lt;&gt;"NS",OR(AP1177="NA",AP1177=0))),0,
IF(OR(AND(AM1174&lt;&gt;"NS",AM1174&lt;&gt;"NA",AP1177&lt;&gt;"NS",AP1177&lt;&gt;"NA",AP1177&gt;AM1174),
AND(AP1177&gt;0,OR(AM1174="NS",AM1174="NA")),
AND(AM1174&lt;&gt;"NS",AM1174&lt;&gt;"NA",AM1174&gt;=0,AP1177="NA"),
AND(AM1174&lt;&gt;"NS",AM1174&lt;&gt;"NA",AM1174=0,AP1177="NS")),1,0)))</f>
        <v>0</v>
      </c>
      <c r="AT1177" s="126">
        <f>IF(AJ1201=AH1201,0,
IF(OR(AND(AN1174="NS",AQ1177&lt;&gt;"NA",OR(AQ1177="NS",AQ1177=0)),AND(AN1174="NA",AQ1177&lt;&gt;"NS",OR(AQ1177="NA",AQ1177=0))),0,
IF(OR(AND(AN1174&lt;&gt;"NS",AN1174&lt;&gt;"NA",AQ1177&lt;&gt;"NS",AQ1177&lt;&gt;"NA",AQ1177&gt;AN1174),
AND(AQ1177&gt;0,OR(AN1174="NS",AN1174="NA")),
AND(AN1174&lt;&gt;"NS",AN1174&lt;&gt;"NA",AN1174&gt;=0,AQ1177="NA"),
AND(AN1174&lt;&gt;"NS",AN1174&lt;&gt;"NA",AN1174=0,AQ1177="NS")),1,0)))</f>
        <v>0</v>
      </c>
      <c r="AU1177" s="126">
        <f>IF(AJ1201=AH1201,0,
IF(OR(AND(AO1174="NS",AR1177&lt;&gt;"NA",OR(AR1177="NS",AR1177=0)),AND(AO1174="NA",AR1177&lt;&gt;"NS",OR(AR1177="NA",AR1177=0))),0,
IF(OR(AND(AO1174&lt;&gt;"NS",AO1174&lt;&gt;"NA",AR1177&lt;&gt;"NS",AR1177&lt;&gt;"NA",AR1177&gt;AO1174),
AND(AR1177&gt;0,OR(AO1174="NS",AO1174="NA")),
AND(AO1174&lt;&gt;"NS",AO1174&lt;&gt;"NA",AO1174&gt;=0,AR1177="NA"),
AND(AO1174&lt;&gt;"NS",AO1174&lt;&gt;"NA",AO1174=0,AR1177="NS")),1,0)))</f>
        <v>0</v>
      </c>
      <c r="AV1177" s="5">
        <f t="shared" si="154"/>
        <v>0</v>
      </c>
      <c r="AW1177" s="133" t="str">
        <f>IF(AV1177=0,"",
IF(SUM(AV1174:AV1177)=1,C1177,
IF(AV1190&gt;SUM(AV1174:AV1177),_xlfn.CONCAT(", ",C1177),
IF(AV1190=SUM(AV1174:AV1177),_xlfn.CONCAT(" y ",C1177)))))</f>
        <v/>
      </c>
    </row>
    <row r="1178" spans="1:49" ht="15" customHeight="1">
      <c r="A1178" s="87"/>
      <c r="B1178" s="26"/>
      <c r="C1178" s="81" t="s">
        <v>70</v>
      </c>
      <c r="D1178" s="311" t="s">
        <v>283</v>
      </c>
      <c r="E1178" s="311"/>
      <c r="F1178" s="311"/>
      <c r="G1178" s="311"/>
      <c r="H1178" s="311"/>
      <c r="I1178" s="311"/>
      <c r="J1178" s="311"/>
      <c r="K1178" s="311"/>
      <c r="L1178" s="311"/>
      <c r="M1178" s="310"/>
      <c r="N1178" s="310"/>
      <c r="O1178" s="310"/>
      <c r="P1178" s="310"/>
      <c r="Q1178" s="310"/>
      <c r="R1178" s="310"/>
      <c r="S1178" s="310"/>
      <c r="T1178" s="310"/>
      <c r="U1178" s="310"/>
      <c r="V1178" s="310"/>
      <c r="W1178" s="310"/>
      <c r="X1178" s="310"/>
      <c r="Y1178" s="310"/>
      <c r="Z1178" s="310"/>
      <c r="AA1178" s="310"/>
      <c r="AB1178" s="310"/>
      <c r="AC1178" s="310"/>
      <c r="AD1178" s="310"/>
      <c r="AG1178" s="125">
        <f t="shared" si="148"/>
        <v>0</v>
      </c>
      <c r="AH1178" s="125">
        <f t="shared" si="149"/>
        <v>0</v>
      </c>
      <c r="AI1178" s="103">
        <f t="shared" si="150"/>
        <v>0</v>
      </c>
      <c r="AJ1178" s="130">
        <f>IF(AJ1201=AH1201, 0,  IF(OR(AND(AG1178=0, AH1178&gt;0),AND(AG1178="NS", AI1178&gt;0), AND(AG1178="NS", AH1178=0, AI1178=0)), 1, IF(OR(AND(AG1178&gt;0, AH1178=2), AND(AG1178="NS", AH1178=2), AND(AG1178="NS", AI1178=0, AH1178&gt;0), AG1178=AI1178), 0, 1)))</f>
        <v>0</v>
      </c>
      <c r="AK1178" s="133" t="str">
        <f>IF(AJ1178=0,"",
IF(SUM(AJ1174:AJ1178)=1,C1178,
IF(AJ1190&gt;SUM(AJ1174:AJ1178),_xlfn.CONCAT(", ",C1178),
IF(AJ1190=SUM(AJ1174:AJ1178),_xlfn.CONCAT(" y ",C1178)))))</f>
        <v/>
      </c>
      <c r="AP1178" s="127">
        <f t="shared" si="151"/>
        <v>0</v>
      </c>
      <c r="AQ1178" s="127">
        <f t="shared" si="152"/>
        <v>0</v>
      </c>
      <c r="AR1178" s="127">
        <f t="shared" si="153"/>
        <v>0</v>
      </c>
      <c r="AS1178" s="126">
        <f>IF(AJ1201=AH1201,0,
IF(OR(AND(AM1174="NS",AP1178&lt;&gt;"NA",OR(AP1178="NS",AP1178=0)),AND(AM1174="NA",AP1178&lt;&gt;"NS",OR(AP1178="NA",AP1178=0))),0,
IF(OR(AND(AM1174&lt;&gt;"NS",AM1174&lt;&gt;"NA",AP1178&lt;&gt;"NS",AP1178&lt;&gt;"NA",AP1178&gt;AM1174),
AND(AP1178&gt;0,OR(AM1174="NS",AM1174="NA")),
AND(AM1174&lt;&gt;"NS",AM1174&lt;&gt;"NA",AM1174&gt;=0,AP1178="NA"),
AND(AM1174&lt;&gt;"NS",AM1174&lt;&gt;"NA",AM1174=0,AP1178="NS")),1,0)))</f>
        <v>0</v>
      </c>
      <c r="AT1178" s="126">
        <f>IF(AJ1201=AH1201,0,
IF(OR(AND(AN1174="NS",AQ1178&lt;&gt;"NA",OR(AQ1178="NS",AQ1178=0)),AND(AN1174="NA",AQ1178&lt;&gt;"NS",OR(AQ1178="NA",AQ1178=0))),0,
IF(OR(AND(AN1174&lt;&gt;"NS",AN1174&lt;&gt;"NA",AQ1178&lt;&gt;"NS",AQ1178&lt;&gt;"NA",AQ1178&gt;AN1174),
AND(AQ1178&gt;0,OR(AN1174="NS",AN1174="NA")),
AND(AN1174&lt;&gt;"NS",AN1174&lt;&gt;"NA",AN1174&gt;=0,AQ1178="NA"),
AND(AN1174&lt;&gt;"NS",AN1174&lt;&gt;"NA",AN1174=0,AQ1178="NS")),1,0)))</f>
        <v>0</v>
      </c>
      <c r="AU1178" s="126">
        <f>IF(AJ1201=AH1201,0,
IF(OR(AND(AO1174="NS",AR1178&lt;&gt;"NA",OR(AR1178="NS",AR1178=0)),AND(AO1174="NA",AR1178&lt;&gt;"NS",OR(AR1178="NA",AR1178=0))),0,
IF(OR(AND(AO1174&lt;&gt;"NS",AO1174&lt;&gt;"NA",AR1178&lt;&gt;"NS",AR1178&lt;&gt;"NA",AR1178&gt;AO1174),
AND(AR1178&gt;0,OR(AO1174="NS",AO1174="NA")),
AND(AO1174&lt;&gt;"NS",AO1174&lt;&gt;"NA",AO1174&gt;=0,AR1178="NA"),
AND(AO1174&lt;&gt;"NS",AO1174&lt;&gt;"NA",AO1174=0,AR1178="NS")),1,0)))</f>
        <v>0</v>
      </c>
      <c r="AV1178" s="5">
        <f t="shared" si="154"/>
        <v>0</v>
      </c>
      <c r="AW1178" s="133" t="str">
        <f>IF(AV1178=0,"",
IF(SUM(AV1174:AV1178)=1,C1178,
IF(AV1190&gt;SUM(AV1174:AV1178),_xlfn.CONCAT(", ",C1178),
IF(AV1190=SUM(AV1174:AV1178),_xlfn.CONCAT(" y ",C1178)))))</f>
        <v/>
      </c>
    </row>
    <row r="1179" spans="1:49" ht="15" customHeight="1">
      <c r="A1179" s="87"/>
      <c r="B1179" s="26"/>
      <c r="C1179" s="81" t="s">
        <v>71</v>
      </c>
      <c r="D1179" s="311" t="s">
        <v>284</v>
      </c>
      <c r="E1179" s="311"/>
      <c r="F1179" s="311"/>
      <c r="G1179" s="311"/>
      <c r="H1179" s="311"/>
      <c r="I1179" s="311"/>
      <c r="J1179" s="311"/>
      <c r="K1179" s="311"/>
      <c r="L1179" s="311"/>
      <c r="M1179" s="310"/>
      <c r="N1179" s="310"/>
      <c r="O1179" s="310"/>
      <c r="P1179" s="310"/>
      <c r="Q1179" s="310"/>
      <c r="R1179" s="310"/>
      <c r="S1179" s="310"/>
      <c r="T1179" s="310"/>
      <c r="U1179" s="310"/>
      <c r="V1179" s="310"/>
      <c r="W1179" s="310"/>
      <c r="X1179" s="310"/>
      <c r="Y1179" s="310"/>
      <c r="Z1179" s="310"/>
      <c r="AA1179" s="310"/>
      <c r="AB1179" s="310"/>
      <c r="AC1179" s="310"/>
      <c r="AD1179" s="310"/>
      <c r="AG1179" s="125">
        <f t="shared" si="148"/>
        <v>0</v>
      </c>
      <c r="AH1179" s="125">
        <f t="shared" si="149"/>
        <v>0</v>
      </c>
      <c r="AI1179" s="103">
        <f t="shared" si="150"/>
        <v>0</v>
      </c>
      <c r="AJ1179" s="130">
        <f>IF(AJ1201=AH1201, 0,  IF(OR(AND(AG1179=0, AH1179&gt;0),AND(AG1179="NS", AI1179&gt;0), AND(AG1179="NS", AH1179=0, AI1179=0)), 1, IF(OR(AND(AG1179&gt;0, AH1179=2), AND(AG1179="NS", AH1179=2), AND(AG1179="NS", AI1179=0, AH1179&gt;0), AG1179=AI1179), 0, 1)))</f>
        <v>0</v>
      </c>
      <c r="AK1179" s="133" t="str">
        <f>IF(AJ1179=0,"",
IF(SUM(AJ1174:AJ1179)=1,C1179,
IF(AJ1190&gt;SUM(AJ1174:AJ1179),_xlfn.CONCAT(", ",C1179),
IF(AJ1190=SUM(AJ1174:AJ1179),_xlfn.CONCAT(" y ",C1179)))))</f>
        <v/>
      </c>
      <c r="AP1179" s="127">
        <f t="shared" si="151"/>
        <v>0</v>
      </c>
      <c r="AQ1179" s="127">
        <f t="shared" si="152"/>
        <v>0</v>
      </c>
      <c r="AR1179" s="127">
        <f>Y1179</f>
        <v>0</v>
      </c>
      <c r="AS1179" s="126">
        <f>IF(AJ1201=AH1201,0,
IF(OR(AND(AM1174="NS",AP1179&lt;&gt;"NA",OR(AP1179="NS",AP1179=0)),AND(AM1174="NA",AP1179&lt;&gt;"NS",OR(AP1179="NA",AP1179=0))),0,
IF(OR(AND(AM1174&lt;&gt;"NS",AM1174&lt;&gt;"NA",AP1179&lt;&gt;"NS",AP1179&lt;&gt;"NA",AP1179&gt;AM1174),
AND(AP1179&gt;0,OR(AM1174="NS",AM1174="NA")),
AND(AM1174&lt;&gt;"NS",AM1174&lt;&gt;"NA",AM1174&gt;=0,AP1179="NA"),
AND(AM1174&lt;&gt;"NS",AM1174&lt;&gt;"NA",AM1174=0,AP1179="NS")),1,0)))</f>
        <v>0</v>
      </c>
      <c r="AT1179" s="126">
        <f>IF(AJ1201=AH1201,0,
IF(OR(AND(AN1174="NS",AQ1179&lt;&gt;"NA",OR(AQ1179="NS",AQ1179=0)),AND(AN1174="NA",AQ1179&lt;&gt;"NS",OR(AQ1179="NA",AQ1179=0))),0,
IF(OR(AND(AN1174&lt;&gt;"NS",AN1174&lt;&gt;"NA",AQ1179&lt;&gt;"NS",AQ1179&lt;&gt;"NA",AQ1179&gt;AN1174),
AND(AQ1179&gt;0,OR(AN1174="NS",AN1174="NA")),
AND(AN1174&lt;&gt;"NS",AN1174&lt;&gt;"NA",AN1174&gt;=0,AQ1179="NA"),
AND(AN1174&lt;&gt;"NS",AN1174&lt;&gt;"NA",AN1174=0,AQ1179="NS")),1,0)))</f>
        <v>0</v>
      </c>
      <c r="AU1179" s="126">
        <f>IF(AJ1201=AH1201,0,
IF(OR(AND(AO1174="NS",AR1179&lt;&gt;"NA",OR(AR1179="NS",AR1179=0)),AND(AO1174="NA",AR1179&lt;&gt;"NS",OR(AR1179="NA",AR1179=0))),0,
IF(OR(AND(AO1174&lt;&gt;"NS",AO1174&lt;&gt;"NA",AR1179&lt;&gt;"NS",AR1179&lt;&gt;"NA",AR1179&gt;AO1174),
AND(AR1179&gt;0,OR(AO1174="NS",AO1174="NA")),
AND(AO1174&lt;&gt;"NS",AO1174&lt;&gt;"NA",AO1174&gt;=0,AR1179="NA"),
AND(AO1174&lt;&gt;"NS",AO1174&lt;&gt;"NA",AO1174=0,AR1179="NS")),1,0)))</f>
        <v>0</v>
      </c>
      <c r="AV1179" s="5">
        <f t="shared" si="154"/>
        <v>0</v>
      </c>
      <c r="AW1179" s="133" t="str">
        <f>IF(AV1179=0,"",
IF(SUM(AV1174:AV1179)=1,C1179,
IF(AV1190&gt;SUM(AV1174:AV1179),_xlfn.CONCAT(", ",C1179),
IF(AV1190=SUM(AV1174:AV1179),_xlfn.CONCAT(" y ",C1179)))))</f>
        <v/>
      </c>
    </row>
    <row r="1180" spans="1:49" ht="24" customHeight="1">
      <c r="A1180" s="87"/>
      <c r="B1180" s="26"/>
      <c r="C1180" s="81" t="s">
        <v>72</v>
      </c>
      <c r="D1180" s="311" t="s">
        <v>285</v>
      </c>
      <c r="E1180" s="311"/>
      <c r="F1180" s="311"/>
      <c r="G1180" s="311"/>
      <c r="H1180" s="311"/>
      <c r="I1180" s="311"/>
      <c r="J1180" s="311"/>
      <c r="K1180" s="311"/>
      <c r="L1180" s="311"/>
      <c r="M1180" s="310"/>
      <c r="N1180" s="310"/>
      <c r="O1180" s="310"/>
      <c r="P1180" s="310"/>
      <c r="Q1180" s="310"/>
      <c r="R1180" s="310"/>
      <c r="S1180" s="310"/>
      <c r="T1180" s="310"/>
      <c r="U1180" s="310"/>
      <c r="V1180" s="310"/>
      <c r="W1180" s="310"/>
      <c r="X1180" s="310"/>
      <c r="Y1180" s="310"/>
      <c r="Z1180" s="310"/>
      <c r="AA1180" s="310"/>
      <c r="AB1180" s="310"/>
      <c r="AC1180" s="310"/>
      <c r="AD1180" s="310"/>
      <c r="AG1180" s="125">
        <f t="shared" si="148"/>
        <v>0</v>
      </c>
      <c r="AH1180" s="125">
        <f t="shared" si="149"/>
        <v>0</v>
      </c>
      <c r="AI1180" s="103">
        <f t="shared" si="150"/>
        <v>0</v>
      </c>
      <c r="AJ1180" s="130">
        <f>IF(AJ1201=AH1201, 0,  IF(OR(AND(AG1180=0, AH1180&gt;0),AND(AG1180="NS", AI1180&gt;0), AND(AG1180="NS", AH1180=0, AI1180=0)), 1, IF(OR(AND(AG1180&gt;0, AH1180=2), AND(AG1180="NS", AH1180=2), AND(AG1180="NS", AI1180=0, AH1180&gt;0), AG1180=AI1180), 0, 1)))</f>
        <v>0</v>
      </c>
      <c r="AK1180" s="133" t="str">
        <f>IF(AJ1180=0,"",
IF(SUM(AJ1174:AJ1180)=1,C1180,
IF(AJ1190&gt;SUM(AJ1174:AJ1180),_xlfn.CONCAT(", ",C1180),
IF(AJ1190=SUM(AJ1174:AJ1180),_xlfn.CONCAT(" y ",C1180)))))</f>
        <v/>
      </c>
      <c r="AP1180" s="127">
        <f>M1180</f>
        <v>0</v>
      </c>
      <c r="AQ1180" s="127">
        <f>S1180</f>
        <v>0</v>
      </c>
      <c r="AR1180" s="127">
        <f>Y1180</f>
        <v>0</v>
      </c>
      <c r="AS1180" s="126">
        <f>IF(AJ1201=AH1201,0,
IF(OR(AND(AM1174="NS",AP1180&lt;&gt;"NA",OR(AP1180="NS",AP1180=0)),AND(AM1174="NA",AP1180&lt;&gt;"NS",OR(AP1180="NA",AP1180=0))),0,
IF(OR(AND(AM1174&lt;&gt;"NS",AM1174&lt;&gt;"NA",AP1180&lt;&gt;"NS",AP1180&lt;&gt;"NA",AP1180&gt;AM1174),
AND(AP1180&gt;0,OR(AM1174="NS",AM1174="NA")),
AND(AM1174&lt;&gt;"NS",AM1174&lt;&gt;"NA",AM1174&gt;=0,AP1180="NA"),
AND(AM1174&lt;&gt;"NS",AM1174&lt;&gt;"NA",AM1174=0,AP1180="NS")),1,0)))</f>
        <v>0</v>
      </c>
      <c r="AT1180" s="126">
        <f>IF(AJ1201=AH1201,0,
IF(OR(AND(AN1174="NS",AQ1180&lt;&gt;"NA",OR(AQ1180="NS",AQ1180=0)),AND(AN1174="NA",AQ1180&lt;&gt;"NS",OR(AQ1180="NA",AQ1180=0))),0,
IF(OR(AND(AN1174&lt;&gt;"NS",AN1174&lt;&gt;"NA",AQ1180&lt;&gt;"NS",AQ1180&lt;&gt;"NA",AQ1180&gt;AN1174),
AND(AQ1180&gt;0,OR(AN1174="NS",AN1174="NA")),
AND(AN1174&lt;&gt;"NS",AN1174&lt;&gt;"NA",AN1174&gt;=0,AQ1180="NA"),
AND(AN1174&lt;&gt;"NS",AN1174&lt;&gt;"NA",AN1174=0,AQ1180="NS")),1,0)))</f>
        <v>0</v>
      </c>
      <c r="AU1180" s="126">
        <f>IF(AJ1201=AH1201,0,
IF(OR(AND(AO1174="NS",AR1180&lt;&gt;"NA",OR(AR1180="NS",AR1180=0)),AND(AO1174="NA",AR1180&lt;&gt;"NS",OR(AR1180="NA",AR1180=0))),0,
IF(OR(AND(AO1174&lt;&gt;"NS",AO1174&lt;&gt;"NA",AR1180&lt;&gt;"NS",AR1180&lt;&gt;"NA",AR1180&gt;AO1174),
AND(AR1180&gt;0,OR(AO1174="NS",AO1174="NA")),
AND(AO1174&lt;&gt;"NS",AO1174&lt;&gt;"NA",AO1174&gt;=0,AR1180="NA"),
AND(AO1174&lt;&gt;"NS",AO1174&lt;&gt;"NA",AO1174=0,AR1180="NS")),1,0)))</f>
        <v>0</v>
      </c>
      <c r="AV1180" s="5">
        <f t="shared" si="154"/>
        <v>0</v>
      </c>
      <c r="AW1180" s="133" t="str">
        <f>IF(AV1180=0,"",
IF(SUM(AV1174:AV1180)=1,C1180,
IF(AV1190&gt;SUM(AV1174:AV1180),_xlfn.CONCAT(", ",C1180),
IF(AV1190=SUM(AV1174:AV1180),_xlfn.CONCAT(" y ",C1180)))))</f>
        <v/>
      </c>
    </row>
    <row r="1181" spans="1:49" ht="24" customHeight="1">
      <c r="A1181" s="87"/>
      <c r="B1181" s="26"/>
      <c r="C1181" s="81" t="s">
        <v>73</v>
      </c>
      <c r="D1181" s="311" t="s">
        <v>286</v>
      </c>
      <c r="E1181" s="311"/>
      <c r="F1181" s="311"/>
      <c r="G1181" s="311"/>
      <c r="H1181" s="311"/>
      <c r="I1181" s="311"/>
      <c r="J1181" s="311"/>
      <c r="K1181" s="311"/>
      <c r="L1181" s="311"/>
      <c r="M1181" s="310"/>
      <c r="N1181" s="310"/>
      <c r="O1181" s="310"/>
      <c r="P1181" s="310"/>
      <c r="Q1181" s="310"/>
      <c r="R1181" s="310"/>
      <c r="S1181" s="310"/>
      <c r="T1181" s="310"/>
      <c r="U1181" s="310"/>
      <c r="V1181" s="310"/>
      <c r="W1181" s="310"/>
      <c r="X1181" s="310"/>
      <c r="Y1181" s="310"/>
      <c r="Z1181" s="310"/>
      <c r="AA1181" s="310"/>
      <c r="AB1181" s="310"/>
      <c r="AC1181" s="310"/>
      <c r="AD1181" s="310"/>
      <c r="AG1181" s="125">
        <f t="shared" si="148"/>
        <v>0</v>
      </c>
      <c r="AH1181" s="125">
        <f t="shared" si="149"/>
        <v>0</v>
      </c>
      <c r="AI1181" s="103">
        <f t="shared" si="150"/>
        <v>0</v>
      </c>
      <c r="AJ1181" s="130">
        <f>IF(AJ1201=AH1201, 0,  IF(OR(AND(AG1181=0, AH1181&gt;0),AND(AG1181="NS", AI1181&gt;0), AND(AG1181="NS", AH1181=0, AI1181=0)), 1, IF(OR(AND(AG1181&gt;0, AH1181=2), AND(AG1181="NS", AH1181=2), AND(AG1181="NS", AI1181=0, AH1181&gt;0), AG1181=AI1181), 0, 1)))</f>
        <v>0</v>
      </c>
      <c r="AK1181" s="133" t="str">
        <f>IF(AJ1181=0,"",
IF(SUM(AJ1174:AJ1181)=1,C1181,
IF(AJ1190&gt;SUM(AJ1174:AJ1181),_xlfn.CONCAT(", ",C1181),
IF(AJ1190=SUM(AJ1174:AJ1181),_xlfn.CONCAT(" y ",C1181)))))</f>
        <v/>
      </c>
      <c r="AP1181" s="127">
        <f t="shared" ref="AP1181:AP1189" si="155">M1181</f>
        <v>0</v>
      </c>
      <c r="AQ1181" s="127">
        <f t="shared" ref="AQ1181:AQ1189" si="156">S1181</f>
        <v>0</v>
      </c>
      <c r="AR1181" s="127">
        <f t="shared" ref="AR1181:AR1187" si="157">Y1181</f>
        <v>0</v>
      </c>
      <c r="AS1181" s="126">
        <f>IF(AJ1201=AH1201,0,
IF(OR(AND(AM1174="NS",AP1181&lt;&gt;"NA",OR(AP1181="NS",AP1181=0)),AND(AM1174="NA",AP1181&lt;&gt;"NS",OR(AP1181="NA",AP1181=0))),0,
IF(OR(AND(AM1174&lt;&gt;"NS",AM1174&lt;&gt;"NA",AP1181&lt;&gt;"NS",AP1181&lt;&gt;"NA",AP1181&gt;AM1174),
AND(AP1181&gt;0,OR(AM1174="NS",AM1174="NA")),
AND(AM1174&lt;&gt;"NS",AM1174&lt;&gt;"NA",AM1174&gt;=0,AP1181="NA"),
AND(AM1174&lt;&gt;"NS",AM1174&lt;&gt;"NA",AM1174=0,AP1181="NS")),1,0)))</f>
        <v>0</v>
      </c>
      <c r="AT1181" s="126">
        <f>IF(AJ1201=AH1201,0,
IF(OR(AND(AN1174="NS",AQ1181&lt;&gt;"NA",OR(AQ1181="NS",AQ1181=0)),AND(AN1174="NA",AQ1181&lt;&gt;"NS",OR(AQ1181="NA",AQ1181=0))),0,
IF(OR(AND(AN1174&lt;&gt;"NS",AN1174&lt;&gt;"NA",AQ1181&lt;&gt;"NS",AQ1181&lt;&gt;"NA",AQ1181&gt;AN1174),
AND(AQ1181&gt;0,OR(AN1174="NS",AN1174="NA")),
AND(AN1174&lt;&gt;"NS",AN1174&lt;&gt;"NA",AN1174&gt;=0,AQ1181="NA"),
AND(AN1174&lt;&gt;"NS",AN1174&lt;&gt;"NA",AN1174=0,AQ1181="NS")),1,0)))</f>
        <v>0</v>
      </c>
      <c r="AU1181" s="126">
        <f>IF(AJ1201=AH1201,0,
IF(OR(AND(AO1174="NS",AR1181&lt;&gt;"NA",OR(AR1181="NS",AR1181=0)),AND(AO1174="NA",AR1181&lt;&gt;"NS",OR(AR1181="NA",AR1181=0))),0,
IF(OR(AND(AO1174&lt;&gt;"NS",AO1174&lt;&gt;"NA",AR1181&lt;&gt;"NS",AR1181&lt;&gt;"NA",AR1181&gt;AO1174),
AND(AR1181&gt;0,OR(AO1174="NS",AO1174="NA")),
AND(AO1174&lt;&gt;"NS",AO1174&lt;&gt;"NA",AO1174&gt;=0,AR1181="NA"),
AND(AO1174&lt;&gt;"NS",AO1174&lt;&gt;"NA",AO1174=0,AR1181="NS")),1,0)))</f>
        <v>0</v>
      </c>
      <c r="AV1181" s="5">
        <f t="shared" si="154"/>
        <v>0</v>
      </c>
      <c r="AW1181" s="133" t="str">
        <f>IF(AV1181=0,"",
IF(SUM(AV1174:AV1181)=1,C1181,
IF(AV1190&gt;SUM(AV1174:AV1181),_xlfn.CONCAT(", ",C1181),
IF(AV1190=SUM(AV1174:AV1181),_xlfn.CONCAT(" y ",C1181)))))</f>
        <v/>
      </c>
    </row>
    <row r="1182" spans="1:49" ht="15" customHeight="1">
      <c r="A1182" s="87"/>
      <c r="B1182" s="26"/>
      <c r="C1182" s="81" t="s">
        <v>74</v>
      </c>
      <c r="D1182" s="311" t="s">
        <v>287</v>
      </c>
      <c r="E1182" s="311"/>
      <c r="F1182" s="311"/>
      <c r="G1182" s="311"/>
      <c r="H1182" s="311"/>
      <c r="I1182" s="311"/>
      <c r="J1182" s="311"/>
      <c r="K1182" s="311"/>
      <c r="L1182" s="311"/>
      <c r="M1182" s="310"/>
      <c r="N1182" s="310"/>
      <c r="O1182" s="310"/>
      <c r="P1182" s="310"/>
      <c r="Q1182" s="310"/>
      <c r="R1182" s="310"/>
      <c r="S1182" s="310"/>
      <c r="T1182" s="310"/>
      <c r="U1182" s="310"/>
      <c r="V1182" s="310"/>
      <c r="W1182" s="310"/>
      <c r="X1182" s="310"/>
      <c r="Y1182" s="310"/>
      <c r="Z1182" s="310"/>
      <c r="AA1182" s="310"/>
      <c r="AB1182" s="310"/>
      <c r="AC1182" s="310"/>
      <c r="AD1182" s="310"/>
      <c r="AG1182" s="125">
        <f t="shared" si="148"/>
        <v>0</v>
      </c>
      <c r="AH1182" s="125">
        <f t="shared" si="149"/>
        <v>0</v>
      </c>
      <c r="AI1182" s="103">
        <f t="shared" si="150"/>
        <v>0</v>
      </c>
      <c r="AJ1182" s="130">
        <f>IF(AJ1201=AH1201, 0,  IF(OR(AND(AG1182=0, AH1182&gt;0),AND(AG1182="NS", AI1182&gt;0), AND(AG1182="NS", AH1182=0, AI1182=0)), 1, IF(OR(AND(AG1182&gt;0, AH1182=2), AND(AG1182="NS", AH1182=2), AND(AG1182="NS", AI1182=0, AH1182&gt;0), AG1182=AI1182), 0, 1)))</f>
        <v>0</v>
      </c>
      <c r="AK1182" s="133" t="str">
        <f>IF(AJ1182=0,"",
IF(SUM(AJ1174:AJ1182)=1,C1182,
IF(AJ1190&gt;SUM(AJ1174:AJ1182),_xlfn.CONCAT(", ",C1182),
IF(AJ1190=SUM(AJ1174:AJ1182),_xlfn.CONCAT(" y ",C1182)))))</f>
        <v/>
      </c>
      <c r="AP1182" s="127">
        <f t="shared" si="155"/>
        <v>0</v>
      </c>
      <c r="AQ1182" s="127">
        <f t="shared" si="156"/>
        <v>0</v>
      </c>
      <c r="AR1182" s="127">
        <f t="shared" si="157"/>
        <v>0</v>
      </c>
      <c r="AS1182" s="126">
        <f>IF(AJ1201=AH1201,0,
IF(OR(AND(AM1174="NS",AP1182&lt;&gt;"NA",OR(AP1182="NS",AP1182=0)),AND(AM1174="NA",AP1182&lt;&gt;"NS",OR(AP1182="NA",AP1182=0))),0,
IF(OR(AND(AM1174&lt;&gt;"NS",AM1174&lt;&gt;"NA",AP1182&lt;&gt;"NS",AP1182&lt;&gt;"NA",AP1182&gt;AM1174),
AND(AP1182&gt;0,OR(AM1174="NS",AM1174="NA")),
AND(AM1174&lt;&gt;"NS",AM1174&lt;&gt;"NA",AM1174&gt;=0,AP1182="NA"),
AND(AM1174&lt;&gt;"NS",AM1174&lt;&gt;"NA",AM1174=0,AP1182="NS")),1,0)))</f>
        <v>0</v>
      </c>
      <c r="AT1182" s="126">
        <f>IF(AJ1201=AH1201,0,
IF(OR(AND(AN1174="NS",AQ1182&lt;&gt;"NA",OR(AQ1182="NS",AQ1182=0)),AND(AN1174="NA",AQ1182&lt;&gt;"NS",OR(AQ1182="NA",AQ1182=0))),0,
IF(OR(AND(AN1174&lt;&gt;"NS",AN1174&lt;&gt;"NA",AQ1182&lt;&gt;"NS",AQ1182&lt;&gt;"NA",AQ1182&gt;AN1174),
AND(AQ1182&gt;0,OR(AN1174="NS",AN1174="NA")),
AND(AN1174&lt;&gt;"NS",AN1174&lt;&gt;"NA",AN1174&gt;=0,AQ1182="NA"),
AND(AN1174&lt;&gt;"NS",AN1174&lt;&gt;"NA",AN1174=0,AQ1182="NS")),1,0)))</f>
        <v>0</v>
      </c>
      <c r="AU1182" s="126">
        <f>IF(AJ1201=AH1201,0,
IF(OR(AND(AO1174="NS",AR1182&lt;&gt;"NA",OR(AR1182="NS",AR1182=0)),AND(AO1174="NA",AR1182&lt;&gt;"NS",OR(AR1182="NA",AR1182=0))),0,
IF(OR(AND(AO1174&lt;&gt;"NS",AO1174&lt;&gt;"NA",AR1182&lt;&gt;"NS",AR1182&lt;&gt;"NA",AR1182&gt;AO1174),
AND(AR1182&gt;0,OR(AO1174="NS",AO1174="NA")),
AND(AO1174&lt;&gt;"NS",AO1174&lt;&gt;"NA",AO1174&gt;=0,AR1182="NA"),
AND(AO1174&lt;&gt;"NS",AO1174&lt;&gt;"NA",AO1174=0,AR1182="NS")),1,0)))</f>
        <v>0</v>
      </c>
      <c r="AV1182" s="5">
        <f t="shared" si="154"/>
        <v>0</v>
      </c>
      <c r="AW1182" s="133" t="str">
        <f>IF(AV1182=0,"",
IF(SUM(AV1174:AV1182)=1,C1182,
IF(AV1190&gt;SUM(AV1174:AV1182),_xlfn.CONCAT(", ",C1182),
IF(AV1190=SUM(AV1174:AV1182),_xlfn.CONCAT(" y ",C1182)))))</f>
        <v/>
      </c>
    </row>
    <row r="1183" spans="1:49" ht="24" customHeight="1">
      <c r="A1183" s="87"/>
      <c r="B1183" s="26"/>
      <c r="C1183" s="81" t="s">
        <v>75</v>
      </c>
      <c r="D1183" s="311" t="s">
        <v>445</v>
      </c>
      <c r="E1183" s="311"/>
      <c r="F1183" s="311"/>
      <c r="G1183" s="311"/>
      <c r="H1183" s="311"/>
      <c r="I1183" s="311"/>
      <c r="J1183" s="311"/>
      <c r="K1183" s="311"/>
      <c r="L1183" s="311"/>
      <c r="M1183" s="310"/>
      <c r="N1183" s="310"/>
      <c r="O1183" s="310"/>
      <c r="P1183" s="310"/>
      <c r="Q1183" s="310"/>
      <c r="R1183" s="310"/>
      <c r="S1183" s="310"/>
      <c r="T1183" s="310"/>
      <c r="U1183" s="310"/>
      <c r="V1183" s="310"/>
      <c r="W1183" s="310"/>
      <c r="X1183" s="310"/>
      <c r="Y1183" s="310"/>
      <c r="Z1183" s="310"/>
      <c r="AA1183" s="310"/>
      <c r="AB1183" s="310"/>
      <c r="AC1183" s="310"/>
      <c r="AD1183" s="310"/>
      <c r="AG1183" s="125">
        <f t="shared" si="148"/>
        <v>0</v>
      </c>
      <c r="AH1183" s="125">
        <f t="shared" si="149"/>
        <v>0</v>
      </c>
      <c r="AI1183" s="103">
        <f t="shared" si="150"/>
        <v>0</v>
      </c>
      <c r="AJ1183" s="130">
        <f>IF(AJ1201=AH1201, 0,  IF(OR(AND(AG1183=0, AH1183&gt;0),AND(AG1183="NS", AI1183&gt;0), AND(AG1183="NS", AH1183=0, AI1183=0)), 1, IF(OR(AND(AG1183&gt;0, AH1183=2), AND(AG1183="NS", AH1183=2), AND(AG1183="NS", AI1183=0, AH1183&gt;0), AG1183=AI1183), 0, 1)))</f>
        <v>0</v>
      </c>
      <c r="AK1183" s="133" t="str">
        <f>IF(AJ1183=0,"",
IF(SUM(AJ1174:AJ1183)=1,C1183,
IF(AJ1190&gt;SUM(AJ1174:AJ1183),_xlfn.CONCAT(", ",C1183),
IF(AJ1190=SUM(AJ1174:AJ1183),_xlfn.CONCAT(" y ",C1183)))))</f>
        <v/>
      </c>
      <c r="AP1183" s="127">
        <f t="shared" si="155"/>
        <v>0</v>
      </c>
      <c r="AQ1183" s="127">
        <f t="shared" si="156"/>
        <v>0</v>
      </c>
      <c r="AR1183" s="127">
        <f t="shared" si="157"/>
        <v>0</v>
      </c>
      <c r="AS1183" s="126">
        <f>IF(AJ1201=AH1201,0,
IF(OR(AND(AM1174="NS",AP1183&lt;&gt;"NA",OR(AP1183="NS",AP1183=0)),AND(AM1174="NA",AP1183&lt;&gt;"NS",OR(AP1183="NA",AP1183=0))),0,
IF(OR(AND(AM1174&lt;&gt;"NS",AM1174&lt;&gt;"NA",AP1183&lt;&gt;"NS",AP1183&lt;&gt;"NA",AP1183&gt;AM1174),
AND(AP1183&gt;0,OR(AM1174="NS",AM1174="NA")),
AND(AM1174&lt;&gt;"NS",AM1174&lt;&gt;"NA",AM1174&gt;=0,AP1183="NA"),
AND(AM1174&lt;&gt;"NS",AM1174&lt;&gt;"NA",AM1174=0,AP1183="NS")),1,0)))</f>
        <v>0</v>
      </c>
      <c r="AT1183" s="126">
        <f>IF(AJ1201=AH1201,0,
IF(OR(AND(AN1174="NS",AQ1183&lt;&gt;"NA",OR(AQ1183="NS",AQ1183=0)),AND(AN1174="NA",AQ1183&lt;&gt;"NS",OR(AQ1183="NA",AQ1183=0))),0,
IF(OR(AND(AN1174&lt;&gt;"NS",AN1174&lt;&gt;"NA",AQ1183&lt;&gt;"NS",AQ1183&lt;&gt;"NA",AQ1183&gt;AN1174),
AND(AQ1183&gt;0,OR(AN1174="NS",AN1174="NA")),
AND(AN1174&lt;&gt;"NS",AN1174&lt;&gt;"NA",AN1174&gt;=0,AQ1183="NA"),
AND(AN1174&lt;&gt;"NS",AN1174&lt;&gt;"NA",AN1174=0,AQ1183="NS")),1,0)))</f>
        <v>0</v>
      </c>
      <c r="AU1183" s="126">
        <f>IF(AJ1201=AH1201,0,
IF(OR(AND(AO1174="NS",AR1183&lt;&gt;"NA",OR(AR1183="NS",AR1183=0)),AND(AO1174="NA",AR1183&lt;&gt;"NS",OR(AR1183="NA",AR1183=0))),0,
IF(OR(AND(AO1174&lt;&gt;"NS",AO1174&lt;&gt;"NA",AR1183&lt;&gt;"NS",AR1183&lt;&gt;"NA",AR1183&gt;AO1174),
AND(AR1183&gt;0,OR(AO1174="NS",AO1174="NA")),
AND(AO1174&lt;&gt;"NS",AO1174&lt;&gt;"NA",AO1174&gt;=0,AR1183="NA"),
AND(AO1174&lt;&gt;"NS",AO1174&lt;&gt;"NA",AO1174=0,AR1183="NS")),1,0)))</f>
        <v>0</v>
      </c>
      <c r="AV1183" s="5">
        <f t="shared" si="154"/>
        <v>0</v>
      </c>
      <c r="AW1183" s="133" t="str">
        <f>IF(AV1183=0,"",
IF(SUM(AV1174:AV1183)=1,C1183,
IF(AV1190&gt;SUM(AV1174:AV1183),_xlfn.CONCAT(", ",C1183),
IF(AV1190=SUM(AV1174:AV1183),_xlfn.CONCAT(" y ",C1183)))))</f>
        <v/>
      </c>
    </row>
    <row r="1184" spans="1:49" ht="15" customHeight="1">
      <c r="A1184" s="87"/>
      <c r="B1184" s="26"/>
      <c r="C1184" s="81" t="s">
        <v>76</v>
      </c>
      <c r="D1184" s="311" t="s">
        <v>288</v>
      </c>
      <c r="E1184" s="311"/>
      <c r="F1184" s="311"/>
      <c r="G1184" s="311"/>
      <c r="H1184" s="311"/>
      <c r="I1184" s="311"/>
      <c r="J1184" s="311"/>
      <c r="K1184" s="311"/>
      <c r="L1184" s="311"/>
      <c r="M1184" s="310"/>
      <c r="N1184" s="310"/>
      <c r="O1184" s="310"/>
      <c r="P1184" s="310"/>
      <c r="Q1184" s="310"/>
      <c r="R1184" s="310"/>
      <c r="S1184" s="310"/>
      <c r="T1184" s="310"/>
      <c r="U1184" s="310"/>
      <c r="V1184" s="310"/>
      <c r="W1184" s="310"/>
      <c r="X1184" s="310"/>
      <c r="Y1184" s="310"/>
      <c r="Z1184" s="310"/>
      <c r="AA1184" s="310"/>
      <c r="AB1184" s="310"/>
      <c r="AC1184" s="310"/>
      <c r="AD1184" s="310"/>
      <c r="AG1184" s="125">
        <f t="shared" si="148"/>
        <v>0</v>
      </c>
      <c r="AH1184" s="125">
        <f t="shared" si="149"/>
        <v>0</v>
      </c>
      <c r="AI1184" s="103">
        <f t="shared" si="150"/>
        <v>0</v>
      </c>
      <c r="AJ1184" s="130">
        <f>IF(AJ1201=AH1201, 0,  IF(OR(AND(AG1184=0, AH1184&gt;0),AND(AG1184="NS", AI1184&gt;0), AND(AG1184="NS", AH1184=0, AI1184=0)), 1, IF(OR(AND(AG1184&gt;0, AH1184=2), AND(AG1184="NS", AH1184=2), AND(AG1184="NS", AI1184=0, AH1184&gt;0), AG1184=AI1184), 0, 1)))</f>
        <v>0</v>
      </c>
      <c r="AK1184" s="133" t="str">
        <f>IF(AJ1184=0,"",
IF(SUM(AJ1174:AJ1184)=1,C1184,
IF(AJ1190&gt;SUM(AJ1174:AJ1184),_xlfn.CONCAT(", ",C1184),
IF(AJ1190=SUM(AJ1174:AJ1184),_xlfn.CONCAT(" y ",C1184)))))</f>
        <v/>
      </c>
      <c r="AP1184" s="127">
        <f t="shared" si="155"/>
        <v>0</v>
      </c>
      <c r="AQ1184" s="127">
        <f t="shared" si="156"/>
        <v>0</v>
      </c>
      <c r="AR1184" s="127">
        <f t="shared" si="157"/>
        <v>0</v>
      </c>
      <c r="AS1184" s="126">
        <f>IF(AJ1201=AH1201,0,
IF(OR(AND(AM1174="NS",AP1184&lt;&gt;"NA",OR(AP1184="NS",AP1184=0)),AND(AM1174="NA",AP1184&lt;&gt;"NS",OR(AP1184="NA",AP1184=0))),0,
IF(OR(AND(AM1174&lt;&gt;"NS",AM1174&lt;&gt;"NA",AP1184&lt;&gt;"NS",AP1184&lt;&gt;"NA",AP1184&gt;AM1174),
AND(AP1184&gt;0,OR(AM1174="NS",AM1174="NA")),
AND(AM1174&lt;&gt;"NS",AM1174&lt;&gt;"NA",AM1174&gt;=0,AP1184="NA"),
AND(AM1174&lt;&gt;"NS",AM1174&lt;&gt;"NA",AM1174=0,AP1184="NS")),1,0)))</f>
        <v>0</v>
      </c>
      <c r="AT1184" s="126">
        <f>IF(AJ1201=AH1201,0,
IF(OR(AND(AN1174="NS",AQ1184&lt;&gt;"NA",OR(AQ1184="NS",AQ1184=0)),AND(AN1174="NA",AQ1184&lt;&gt;"NS",OR(AQ1184="NA",AQ1184=0))),0,
IF(OR(AND(AN1174&lt;&gt;"NS",AN1174&lt;&gt;"NA",AQ1184&lt;&gt;"NS",AQ1184&lt;&gt;"NA",AQ1184&gt;AN1174),
AND(AQ1184&gt;0,OR(AN1174="NS",AN1174="NA")),
AND(AN1174&lt;&gt;"NS",AN1174&lt;&gt;"NA",AN1174&gt;=0,AQ1184="NA"),
AND(AN1174&lt;&gt;"NS",AN1174&lt;&gt;"NA",AN1174=0,AQ1184="NS")),1,0)))</f>
        <v>0</v>
      </c>
      <c r="AU1184" s="126">
        <f>IF(AJ1201=AH1201,0,
IF(OR(AND(AO1174="NS",AR1184&lt;&gt;"NA",OR(AR1184="NS",AR1184=0)),AND(AO1174="NA",AR1184&lt;&gt;"NS",OR(AR1184="NA",AR1184=0))),0,
IF(OR(AND(AO1174&lt;&gt;"NS",AO1174&lt;&gt;"NA",AR1184&lt;&gt;"NS",AR1184&lt;&gt;"NA",AR1184&gt;AO1174),
AND(AR1184&gt;0,OR(AO1174="NS",AO1174="NA")),
AND(AO1174&lt;&gt;"NS",AO1174&lt;&gt;"NA",AO1174&gt;=0,AR1184="NA"),
AND(AO1174&lt;&gt;"NS",AO1174&lt;&gt;"NA",AO1174=0,AR1184="NS")),1,0)))</f>
        <v>0</v>
      </c>
      <c r="AV1184" s="5">
        <f t="shared" si="154"/>
        <v>0</v>
      </c>
      <c r="AW1184" s="133" t="str">
        <f>IF(AV1184=0,"",
IF(SUM(AV1174:AV1184)=1,C1184,
IF(AV1190&gt;SUM(AV1174:AV1184),_xlfn.CONCAT(", ",C1184),
IF(AV1190=SUM(AV1174:AV1184),_xlfn.CONCAT(" y ",C1184)))))</f>
        <v/>
      </c>
    </row>
    <row r="1185" spans="1:61" ht="15" customHeight="1">
      <c r="A1185" s="87"/>
      <c r="B1185" s="26"/>
      <c r="C1185" s="81" t="s">
        <v>77</v>
      </c>
      <c r="D1185" s="311" t="s">
        <v>446</v>
      </c>
      <c r="E1185" s="311"/>
      <c r="F1185" s="311"/>
      <c r="G1185" s="311"/>
      <c r="H1185" s="311"/>
      <c r="I1185" s="311"/>
      <c r="J1185" s="311"/>
      <c r="K1185" s="311"/>
      <c r="L1185" s="311"/>
      <c r="M1185" s="310"/>
      <c r="N1185" s="310"/>
      <c r="O1185" s="310"/>
      <c r="P1185" s="310"/>
      <c r="Q1185" s="310"/>
      <c r="R1185" s="310"/>
      <c r="S1185" s="310"/>
      <c r="T1185" s="310"/>
      <c r="U1185" s="310"/>
      <c r="V1185" s="310"/>
      <c r="W1185" s="310"/>
      <c r="X1185" s="310"/>
      <c r="Y1185" s="310"/>
      <c r="Z1185" s="310"/>
      <c r="AA1185" s="310"/>
      <c r="AB1185" s="310"/>
      <c r="AC1185" s="310"/>
      <c r="AD1185" s="310"/>
      <c r="AG1185" s="125">
        <f t="shared" si="148"/>
        <v>0</v>
      </c>
      <c r="AH1185" s="125">
        <f t="shared" si="149"/>
        <v>0</v>
      </c>
      <c r="AI1185" s="103">
        <f t="shared" si="150"/>
        <v>0</v>
      </c>
      <c r="AJ1185" s="130">
        <f>IF(AJ1201=AH1201, 0,  IF(OR(AND(AG1185=0, AH1185&gt;0),AND(AG1185="NS", AI1185&gt;0), AND(AG1185="NS", AH1185=0, AI1185=0)), 1, IF(OR(AND(AG1185&gt;0, AH1185=2), AND(AG1185="NS", AH1185=2), AND(AG1185="NS", AI1185=0, AH1185&gt;0), AG1185=AI1185), 0, 1)))</f>
        <v>0</v>
      </c>
      <c r="AK1185" s="133" t="str">
        <f>IF(AJ1185=0,"",
IF(SUM(AJ1174:AJ1185)=1,C1185,
IF(AJ1190&gt;SUM(AJ1174:AJ1185),_xlfn.CONCAT(", ",C1185),
IF(AJ1190=SUM(AJ1174:AJ1185),_xlfn.CONCAT(" y ",C1185)))))</f>
        <v/>
      </c>
      <c r="AP1185" s="127">
        <f t="shared" si="155"/>
        <v>0</v>
      </c>
      <c r="AQ1185" s="127">
        <f t="shared" si="156"/>
        <v>0</v>
      </c>
      <c r="AR1185" s="127">
        <f t="shared" si="157"/>
        <v>0</v>
      </c>
      <c r="AS1185" s="126">
        <f>IF(AJ1201=AH1201,0,
IF(OR(AND(AM1174="NS",AP1185&lt;&gt;"NA",OR(AP1185="NS",AP1185=0)),AND(AM1174="NA",AP1185&lt;&gt;"NS",OR(AP1185="NA",AP1185=0))),0,
IF(OR(AND(AM1174&lt;&gt;"NS",AM1174&lt;&gt;"NA",AP1185&lt;&gt;"NS",AP1185&lt;&gt;"NA",AP1185&gt;AM1174),
AND(AP1185&gt;0,OR(AM1174="NS",AM1174="NA")),
AND(AM1174&lt;&gt;"NS",AM1174&lt;&gt;"NA",AM1174&gt;=0,AP1185="NA"),
AND(AM1174&lt;&gt;"NS",AM1174&lt;&gt;"NA",AM1174=0,AP1185="NS")),1,0)))</f>
        <v>0</v>
      </c>
      <c r="AT1185" s="126">
        <f>IF(AJ1201=AH1201,0,
IF(OR(AND(AN1174="NS",AQ1185&lt;&gt;"NA",OR(AQ1185="NS",AQ1185=0)),AND(AN1174="NA",AQ1185&lt;&gt;"NS",OR(AQ1185="NA",AQ1185=0))),0,
IF(OR(AND(AN1174&lt;&gt;"NS",AN1174&lt;&gt;"NA",AQ1185&lt;&gt;"NS",AQ1185&lt;&gt;"NA",AQ1185&gt;AN1174),
AND(AQ1185&gt;0,OR(AN1174="NS",AN1174="NA")),
AND(AN1174&lt;&gt;"NS",AN1174&lt;&gt;"NA",AN1174&gt;=0,AQ1185="NA"),
AND(AN1174&lt;&gt;"NS",AN1174&lt;&gt;"NA",AN1174=0,AQ1185="NS")),1,0)))</f>
        <v>0</v>
      </c>
      <c r="AU1185" s="126">
        <f>IF(AJ1201=AH1201,0,
IF(OR(AND(AO1174="NS",AR1185&lt;&gt;"NA",OR(AR1185="NS",AR1185=0)),AND(AO1174="NA",AR1185&lt;&gt;"NS",OR(AR1185="NA",AR1185=0))),0,
IF(OR(AND(AO1174&lt;&gt;"NS",AO1174&lt;&gt;"NA",AR1185&lt;&gt;"NS",AR1185&lt;&gt;"NA",AR1185&gt;AO1174),
AND(AR1185&gt;0,OR(AO1174="NS",AO1174="NA")),
AND(AO1174&lt;&gt;"NS",AO1174&lt;&gt;"NA",AO1174&gt;=0,AR1185="NA"),
AND(AO1174&lt;&gt;"NS",AO1174&lt;&gt;"NA",AO1174=0,AR1185="NS")),1,0)))</f>
        <v>0</v>
      </c>
      <c r="AV1185" s="5">
        <f t="shared" si="154"/>
        <v>0</v>
      </c>
      <c r="AW1185" s="133" t="str">
        <f>IF(AV1185=0,"",
IF(SUM(AV1174:AV1185)=1,C1185,
IF(AV1190&gt;SUM(AV1174:AV1185),_xlfn.CONCAT(", ",C1185),
IF(AV1190=SUM(AV1174:AV1185),_xlfn.CONCAT(" y ",C1185)))))</f>
        <v/>
      </c>
      <c r="AX1185" s="73"/>
      <c r="AY1185" s="73"/>
      <c r="AZ1185" s="73"/>
      <c r="BB1185" s="125" t="s">
        <v>5634</v>
      </c>
      <c r="BC1185" s="125" t="s">
        <v>5635</v>
      </c>
      <c r="BD1185" s="125" t="s">
        <v>5636</v>
      </c>
      <c r="BE1185" s="73"/>
      <c r="BF1185" s="73"/>
      <c r="BG1185" s="73"/>
      <c r="BH1185" s="73"/>
      <c r="BI1185" s="73"/>
    </row>
    <row r="1186" spans="1:61" ht="15" customHeight="1">
      <c r="A1186" s="87"/>
      <c r="B1186" s="26"/>
      <c r="C1186" s="81" t="s">
        <v>78</v>
      </c>
      <c r="D1186" s="311" t="s">
        <v>447</v>
      </c>
      <c r="E1186" s="311"/>
      <c r="F1186" s="311"/>
      <c r="G1186" s="311"/>
      <c r="H1186" s="311"/>
      <c r="I1186" s="311"/>
      <c r="J1186" s="311"/>
      <c r="K1186" s="311"/>
      <c r="L1186" s="311"/>
      <c r="M1186" s="310"/>
      <c r="N1186" s="310"/>
      <c r="O1186" s="310"/>
      <c r="P1186" s="310"/>
      <c r="Q1186" s="310"/>
      <c r="R1186" s="310"/>
      <c r="S1186" s="310"/>
      <c r="T1186" s="310"/>
      <c r="U1186" s="310"/>
      <c r="V1186" s="310"/>
      <c r="W1186" s="310"/>
      <c r="X1186" s="310"/>
      <c r="Y1186" s="310"/>
      <c r="Z1186" s="310"/>
      <c r="AA1186" s="310"/>
      <c r="AB1186" s="310"/>
      <c r="AC1186" s="310"/>
      <c r="AD1186" s="310"/>
      <c r="AG1186" s="125">
        <f t="shared" si="148"/>
        <v>0</v>
      </c>
      <c r="AH1186" s="125">
        <f t="shared" si="149"/>
        <v>0</v>
      </c>
      <c r="AI1186" s="103">
        <f t="shared" si="150"/>
        <v>0</v>
      </c>
      <c r="AJ1186" s="130">
        <f>IF(AJ1201=AH1201, 0,  IF(OR(AND(AG1186=0, AH1186&gt;0),AND(AG1186="NS", AI1186&gt;0), AND(AG1186="NS", AH1186=0, AI1186=0)), 1, IF(OR(AND(AG1186&gt;0, AH1186=2), AND(AG1186="NS", AH1186=2), AND(AG1186="NS", AI1186=0, AH1186&gt;0), AG1186=AI1186), 0, 1)))</f>
        <v>0</v>
      </c>
      <c r="AK1186" s="133" t="str">
        <f>IF(AJ1186=0,"",
IF(SUM(AJ1174:AJ1186)=1,C1186,
IF(AJ1190&gt;SUM(AJ1174:AJ1186),_xlfn.CONCAT(", ",C1186),
IF(AJ1190=SUM(AJ1174:AJ1186),_xlfn.CONCAT(" y ",C1186)))))</f>
        <v/>
      </c>
      <c r="AP1186" s="127">
        <f t="shared" si="155"/>
        <v>0</v>
      </c>
      <c r="AQ1186" s="127">
        <f t="shared" si="156"/>
        <v>0</v>
      </c>
      <c r="AR1186" s="127">
        <f t="shared" si="157"/>
        <v>0</v>
      </c>
      <c r="AS1186" s="126">
        <f>IF(AJ1201=AH1201,0,
IF(OR(AND(AM1174="NS",AP1186&lt;&gt;"NA",OR(AP1186="NS",AP1186=0)),AND(AM1174="NA",AP1186&lt;&gt;"NS",OR(AP1186="NA",AP1186=0))),0,
IF(OR(AND(AM1174&lt;&gt;"NS",AM1174&lt;&gt;"NA",AP1186&lt;&gt;"NS",AP1186&lt;&gt;"NA",AP1186&gt;AM1174),
AND(AP1186&gt;0,OR(AM1174="NS",AM1174="NA")),
AND(AM1174&lt;&gt;"NS",AM1174&lt;&gt;"NA",AM1174&gt;=0,AP1186="NA"),
AND(AM1174&lt;&gt;"NS",AM1174&lt;&gt;"NA",AM1174=0,AP1186="NS")),1,0)))</f>
        <v>0</v>
      </c>
      <c r="AT1186" s="126">
        <f>IF(AJ1201=AH1201,0,
IF(OR(AND(AN1174="NS",AQ1186&lt;&gt;"NA",OR(AQ1186="NS",AQ1186=0)),AND(AN1174="NA",AQ1186&lt;&gt;"NS",OR(AQ1186="NA",AQ1186=0))),0,
IF(OR(AND(AN1174&lt;&gt;"NS",AN1174&lt;&gt;"NA",AQ1186&lt;&gt;"NS",AQ1186&lt;&gt;"NA",AQ1186&gt;AN1174),
AND(AQ1186&gt;0,OR(AN1174="NS",AN1174="NA")),
AND(AN1174&lt;&gt;"NS",AN1174&lt;&gt;"NA",AN1174&gt;=0,AQ1186="NA"),
AND(AN1174&lt;&gt;"NS",AN1174&lt;&gt;"NA",AN1174=0,AQ1186="NS")),1,0)))</f>
        <v>0</v>
      </c>
      <c r="AU1186" s="126">
        <f>IF(AJ1201=AH1201,0,
IF(OR(AND(AO1174="NS",AR1186&lt;&gt;"NA",OR(AR1186="NS",AR1186=0)),AND(AO1174="NA",AR1186&lt;&gt;"NS",OR(AR1186="NA",AR1186=0))),0,
IF(OR(AND(AO1174&lt;&gt;"NS",AO1174&lt;&gt;"NA",AR1186&lt;&gt;"NS",AR1186&lt;&gt;"NA",AR1186&gt;AO1174),
AND(AR1186&gt;0,OR(AO1174="NS",AO1174="NA")),
AND(AO1174&lt;&gt;"NS",AO1174&lt;&gt;"NA",AO1174&gt;=0,AR1186="NA"),
AND(AO1174&lt;&gt;"NS",AO1174&lt;&gt;"NA",AO1174=0,AR1186="NS")),1,0)))</f>
        <v>0</v>
      </c>
      <c r="AV1186" s="5">
        <f t="shared" si="154"/>
        <v>0</v>
      </c>
      <c r="AW1186" s="133" t="str">
        <f>IF(AV1186=0,"",
IF(SUM(AV1174:AV1186)=1,C1186,
IF(AV1190&gt;SUM(AV1174:AV1186),_xlfn.CONCAT(", ",C1186),
IF(AV1190=SUM(AV1174:AV1186),_xlfn.CONCAT(" y ",C1186)))))</f>
        <v/>
      </c>
      <c r="AX1186" s="73"/>
      <c r="AY1186" s="73"/>
      <c r="AZ1186" s="73"/>
      <c r="BA1186" s="5">
        <v>8.1300000000000008</v>
      </c>
      <c r="BB1186" s="126">
        <f>M1156</f>
        <v>0</v>
      </c>
      <c r="BC1186" s="126">
        <f>S1156</f>
        <v>0</v>
      </c>
      <c r="BD1186" s="126">
        <f>Y1156</f>
        <v>0</v>
      </c>
      <c r="BE1186" s="73"/>
      <c r="BF1186" s="73"/>
      <c r="BG1186" s="73"/>
      <c r="BH1186" s="73"/>
      <c r="BI1186" s="73"/>
    </row>
    <row r="1187" spans="1:61" ht="15" customHeight="1">
      <c r="A1187" s="87"/>
      <c r="B1187" s="26"/>
      <c r="C1187" s="81" t="s">
        <v>79</v>
      </c>
      <c r="D1187" s="311" t="s">
        <v>448</v>
      </c>
      <c r="E1187" s="311"/>
      <c r="F1187" s="311"/>
      <c r="G1187" s="311"/>
      <c r="H1187" s="311"/>
      <c r="I1187" s="311"/>
      <c r="J1187" s="311"/>
      <c r="K1187" s="311"/>
      <c r="L1187" s="311"/>
      <c r="M1187" s="310"/>
      <c r="N1187" s="310"/>
      <c r="O1187" s="310"/>
      <c r="P1187" s="310"/>
      <c r="Q1187" s="310"/>
      <c r="R1187" s="310"/>
      <c r="S1187" s="310"/>
      <c r="T1187" s="310"/>
      <c r="U1187" s="310"/>
      <c r="V1187" s="310"/>
      <c r="W1187" s="310"/>
      <c r="X1187" s="310"/>
      <c r="Y1187" s="310"/>
      <c r="Z1187" s="310"/>
      <c r="AA1187" s="310"/>
      <c r="AB1187" s="310"/>
      <c r="AC1187" s="310"/>
      <c r="AD1187" s="310"/>
      <c r="AG1187" s="125"/>
      <c r="AH1187" s="125"/>
      <c r="AI1187" s="103">
        <f t="shared" si="150"/>
        <v>0</v>
      </c>
      <c r="AJ1187" s="130">
        <f>IF(AJ1201=AH1201, 0,  IF(OR(AND(AG1187=0, AH1187&gt;0),AND(AG1187="NS", AI1187&gt;0), AND(AG1187="NS", AH1187=0, AI1187=0)), 1, IF(OR(AND(AG1187&gt;0, AH1187=2), AND(AG1187="NS", AH1187=2), AND(AG1187="NS", AI1187=0, AH1187&gt;0), AG1187=AI1187), 0, 1)))</f>
        <v>0</v>
      </c>
      <c r="AK1187" s="133" t="str">
        <f>IF(AJ1187=0,"",
IF(SUM(AJ1174:AJ1187)=1,C1187,
IF(AJ1190&gt;SUM(AJ1174:AJ1187),_xlfn.CONCAT(", ",C1187),
IF(AJ1190=SUM(AJ1174:AJ1187),_xlfn.CONCAT(" y ",C1187)))))</f>
        <v/>
      </c>
      <c r="AP1187" s="127">
        <f t="shared" si="155"/>
        <v>0</v>
      </c>
      <c r="AQ1187" s="127">
        <f t="shared" si="156"/>
        <v>0</v>
      </c>
      <c r="AR1187" s="127">
        <f t="shared" si="157"/>
        <v>0</v>
      </c>
      <c r="AS1187" s="126">
        <f>IF(AJ1201=AH1201,0,
IF(OR(AND(AM1174="NS",AP1187&lt;&gt;"NA",OR(AP1187="NS",AP1187=0)),AND(AM1174="NA",AP1187&lt;&gt;"NS",OR(AP1187="NA",AP1187=0))),0,
IF(OR(AND(AM1174&lt;&gt;"NS",AM1174&lt;&gt;"NA",AP1187&lt;&gt;"NS",AP1187&lt;&gt;"NA",AP1187&gt;AM1174),
AND(AP1187&gt;0,OR(AM1174="NS",AM1174="NA")),
AND(AM1174&lt;&gt;"NS",AM1174&lt;&gt;"NA",AM1174&gt;=0,AP1187="NA"),
AND(AM1174&lt;&gt;"NS",AM1174&lt;&gt;"NA",AM1174=0,AP1187="NS")),1,0)))</f>
        <v>0</v>
      </c>
      <c r="AT1187" s="126">
        <f>IF(AJ1201=AH1201,0,
IF(OR(AND(AN1174="NS",AQ1187&lt;&gt;"NA",OR(AQ1187="NS",AQ1187=0)),AND(AN1174="NA",AQ1187&lt;&gt;"NS",OR(AQ1187="NA",AQ1187=0))),0,
IF(OR(AND(AN1174&lt;&gt;"NS",AN1174&lt;&gt;"NA",AQ1187&lt;&gt;"NS",AQ1187&lt;&gt;"NA",AQ1187&gt;AN1174),
AND(AQ1187&gt;0,OR(AN1174="NS",AN1174="NA")),
AND(AN1174&lt;&gt;"NS",AN1174&lt;&gt;"NA",AN1174&gt;=0,AQ1187="NA"),
AND(AN1174&lt;&gt;"NS",AN1174&lt;&gt;"NA",AN1174=0,AQ1187="NS")),1,0)))</f>
        <v>0</v>
      </c>
      <c r="AU1187" s="126">
        <f>IF(AJ1201=AH1201,0,
IF(OR(AND(AO1174="NS",AR1187&lt;&gt;"NA",OR(AR1187="NS",AR1187=0)),AND(AO1174="NA",AR1187&lt;&gt;"NS",OR(AR1187="NA",AR1187=0))),0,
IF(OR(AND(AO1174&lt;&gt;"NS",AO1174&lt;&gt;"NA",AR1187&lt;&gt;"NS",AR1187&lt;&gt;"NA",AR1187&gt;AO1174),
AND(AR1187&gt;0,OR(AO1174="NS",AO1174="NA")),
AND(AO1174&lt;&gt;"NS",AO1174&lt;&gt;"NA",AO1174&gt;=0,AR1187="NA"),
AND(AO1174&lt;&gt;"NS",AO1174&lt;&gt;"NA",AO1174=0,AR1187="NS")),1,0)))</f>
        <v>0</v>
      </c>
      <c r="AV1187" s="5">
        <f t="shared" si="154"/>
        <v>0</v>
      </c>
      <c r="AW1187" s="133" t="str">
        <f>IF(AV1187=0,"",
IF(SUM(AV1174:AV1187)=1,C1187,
IF(AV1190&gt;SUM(AV1174:AV1187),_xlfn.CONCAT(", ",C1187),
IF(AV1190=SUM(AV1174:AV1187),_xlfn.CONCAT(" y ",C1187)))))</f>
        <v/>
      </c>
      <c r="AX1187" s="73"/>
      <c r="AY1187" s="73"/>
      <c r="AZ1187" s="73"/>
      <c r="BA1187" s="5">
        <v>8.14</v>
      </c>
      <c r="BB1187" s="127">
        <f>M1190</f>
        <v>0</v>
      </c>
      <c r="BC1187" s="127">
        <f>S1190</f>
        <v>0</v>
      </c>
      <c r="BD1187" s="127">
        <f>Y1190</f>
        <v>0</v>
      </c>
      <c r="BE1187" s="73"/>
      <c r="BF1187" s="73"/>
      <c r="BG1187" s="73"/>
      <c r="BH1187" s="73"/>
      <c r="BI1187" s="73"/>
    </row>
    <row r="1188" spans="1:61" ht="15" customHeight="1">
      <c r="A1188" s="87"/>
      <c r="B1188" s="26"/>
      <c r="C1188" s="81" t="s">
        <v>80</v>
      </c>
      <c r="D1188" s="311" t="s">
        <v>449</v>
      </c>
      <c r="E1188" s="311"/>
      <c r="F1188" s="311"/>
      <c r="G1188" s="311"/>
      <c r="H1188" s="311"/>
      <c r="I1188" s="311"/>
      <c r="J1188" s="311"/>
      <c r="K1188" s="311"/>
      <c r="L1188" s="311"/>
      <c r="M1188" s="310"/>
      <c r="N1188" s="310"/>
      <c r="O1188" s="310"/>
      <c r="P1188" s="310"/>
      <c r="Q1188" s="310"/>
      <c r="R1188" s="310"/>
      <c r="S1188" s="310"/>
      <c r="T1188" s="310"/>
      <c r="U1188" s="310"/>
      <c r="V1188" s="310"/>
      <c r="W1188" s="310"/>
      <c r="X1188" s="310"/>
      <c r="Y1188" s="310"/>
      <c r="Z1188" s="310"/>
      <c r="AA1188" s="310"/>
      <c r="AB1188" s="310"/>
      <c r="AC1188" s="310"/>
      <c r="AD1188" s="310"/>
      <c r="AG1188" s="125">
        <f t="shared" ref="AG1188" si="158">M1188</f>
        <v>0</v>
      </c>
      <c r="AH1188" s="125">
        <f t="shared" ref="AH1188" si="159">COUNTIF(S1188:AD1188,"NS")</f>
        <v>0</v>
      </c>
      <c r="AI1188" s="103">
        <f t="shared" si="150"/>
        <v>0</v>
      </c>
      <c r="AJ1188" s="130">
        <f>IF(AJ1201=AH1201, 0,  IF(OR(AND(AG1188=0, AH1188&gt;0),AND(AG1188="NS", AI1188&gt;0), AND(AG1188="NS", AH1188=0, AI1188=0)), 1, IF(OR(AND(AG1188&gt;0, AH1188=2), AND(AG1188="NS", AH1188=2), AND(AG1188="NS", AI1188=0, AH1188&gt;0), AG1188=AI1188), 0, 1)))</f>
        <v>0</v>
      </c>
      <c r="AK1188" s="133" t="str">
        <f>IF(AJ1188=0,"",
IF(SUM(AJ1174:AJ1188)=1,C1188,
IF(AJ1190&gt;SUM(AJ1174:AJ1188),_xlfn.CONCAT(", ",C1188),
IF(AJ1190=SUM(AJ1174:AJ1188),_xlfn.CONCAT(" y ",C1188)))))</f>
        <v/>
      </c>
      <c r="AP1188" s="127">
        <f>IF(M1188="NA",0,M1188)</f>
        <v>0</v>
      </c>
      <c r="AQ1188" s="127">
        <f>IF(S1188="NA",0,S1188)</f>
        <v>0</v>
      </c>
      <c r="AR1188" s="127">
        <f>IF(Y1188="NA",0,Y1188)</f>
        <v>0</v>
      </c>
      <c r="AS1188" s="126">
        <f>IF(AJ1201=AH1201,0,
IF(OR(AND(AM1174="NS",AP1188&lt;&gt;"NA",OR(AP1188="NS",AP1188=0)),AND(AM1174="NA",AP1188&lt;&gt;"NS",OR(AP1188="NA",AP1188=0))),0,
IF(OR(AND(AM1174&lt;&gt;"NS",AM1174&lt;&gt;"NA",AP1188&lt;&gt;"NS",AP1188&lt;&gt;"NA",AP1188&gt;AM1174),
AND(AP1188&gt;0,OR(AM1174="NS",AM1174="NA")),
AND(AM1174&lt;&gt;"NS",AM1174&lt;&gt;"NA",AM1174&gt;=0,AP1188="NA"),
AND(AM1174&lt;&gt;"NS",AM1174&lt;&gt;"NA",AM1174=0,AP1188="NS")),1,0)))</f>
        <v>0</v>
      </c>
      <c r="AT1188" s="126">
        <f>IF(AJ1201=AH1201,0,
IF(OR(AND(AN1174="NS",AQ1188&lt;&gt;"NA",OR(AQ1188="NS",AQ1188=0)),AND(AN1174="NA",AQ1188&lt;&gt;"NS",OR(AQ1188="NA",AQ1188=0))),0,
IF(OR(AND(AN1174&lt;&gt;"NS",AN1174&lt;&gt;"NA",AQ1188&lt;&gt;"NS",AQ1188&lt;&gt;"NA",AQ1188&gt;AN1174),
AND(AQ1188&gt;0,OR(AN1174="NS",AN1174="NA")),
AND(AN1174&lt;&gt;"NS",AN1174&lt;&gt;"NA",AN1174&gt;=0,AQ1188="NA"),
AND(AN1174&lt;&gt;"NS",AN1174&lt;&gt;"NA",AN1174=0,AQ1188="NS")),1,0)))</f>
        <v>0</v>
      </c>
      <c r="AU1188" s="126">
        <f>IF(AJ1201=AH1201,0,
IF(OR(AND(AO1174="NS",AR1188&lt;&gt;"NA",OR(AR1188="NS",AR1188=0)),AND(AO1174="NA",AR1188&lt;&gt;"NS",OR(AR1188="NA",AR1188=0))),0,
IF(OR(AND(AO1174&lt;&gt;"NS",AO1174&lt;&gt;"NA",AR1188&lt;&gt;"NS",AR1188&lt;&gt;"NA",AR1188&gt;AO1174),
AND(AR1188&gt;0,OR(AO1174="NS",AO1174="NA")),
AND(AO1174&lt;&gt;"NS",AO1174&lt;&gt;"NA",AO1174&gt;=0,AR1188="NA"),
AND(AO1174&lt;&gt;"NS",AO1174&lt;&gt;"NA",AO1174=0,AR1188="NS")),1,0)))</f>
        <v>0</v>
      </c>
      <c r="AV1188" s="5">
        <f t="shared" si="154"/>
        <v>0</v>
      </c>
      <c r="AW1188" s="133" t="str">
        <f>IF(AV1188=0,"",
IF(SUM(AV1174:AV1188)=1,C1188,
IF(AV1190&gt;SUM(AV1174:AV1188),_xlfn.CONCAT(", ",C1188),
IF(AV1190=SUM(AV1174:AV1188),_xlfn.CONCAT(" y ",C1188)))))</f>
        <v/>
      </c>
      <c r="AX1188" s="73"/>
      <c r="AY1188" s="73"/>
      <c r="AZ1188" s="73"/>
      <c r="BA1188" s="5" t="s">
        <v>5640</v>
      </c>
      <c r="BB1188" s="126">
        <f>IF(AJ1201=AH1201,0,
IF(OR(AND(BB1187="NS",BB1186="NS"),AND(BB1187="NA",BB1186="NA"),AND(BB1186&lt;&gt;"NS",BB1186&lt;&gt;"NA",BB1187&lt;&gt;"NS",BB1187&lt;&gt;"NA",BB1186&lt;=BB1187),AND(BB1186&lt;&gt;"NS",BB1186&lt;&gt;"NA",BB1186&gt;0,BB1187="NS")),0,
1))</f>
        <v>0</v>
      </c>
      <c r="BC1188" s="126">
        <f>IF(AJ1201=AH1201,0,
IF(OR(AND(BC1187="NS",BC1186="NS"),AND(BC1187="NA",BC1186="NA"),AND(BC1186&lt;&gt;"NS",BC1186&lt;&gt;"NA",BC1187&lt;&gt;"NS",BC1187&lt;&gt;"NA",BC1186&lt;=BC1187),AND(BC1186&lt;&gt;"NS",BC1186&lt;&gt;"NA",BC1186&gt;0,BC1187="NS")),0,
1))</f>
        <v>0</v>
      </c>
      <c r="BD1188" s="126">
        <f>IF(AJ1201=AH1201,0,
IF(OR(AND(BD1187="NS",BD1186="NS"),AND(BD1187="NA",BD1186="NA"),AND(BD1186&lt;&gt;"NS",BD1186&lt;&gt;"NA",BD1187&lt;&gt;"NS",BD1187&lt;&gt;"NA",BD1186&lt;=BD1187),AND(BD1186&lt;&gt;"NS",BD1186&lt;&gt;"NA",BD1186&gt;0,BD1187="NS")),0,
1))</f>
        <v>0</v>
      </c>
      <c r="BE1188" s="73"/>
      <c r="BF1188" s="73"/>
      <c r="BG1188" s="73"/>
      <c r="BH1188" s="73"/>
      <c r="BI1188" s="73"/>
    </row>
    <row r="1189" spans="1:61" ht="15" customHeight="1">
      <c r="A1189" s="87"/>
      <c r="B1189" s="26"/>
      <c r="C1189" s="81" t="s">
        <v>81</v>
      </c>
      <c r="D1189" s="311" t="s">
        <v>274</v>
      </c>
      <c r="E1189" s="311"/>
      <c r="F1189" s="311"/>
      <c r="G1189" s="311"/>
      <c r="H1189" s="311"/>
      <c r="I1189" s="311"/>
      <c r="J1189" s="311"/>
      <c r="K1189" s="311"/>
      <c r="L1189" s="311"/>
      <c r="M1189" s="310"/>
      <c r="N1189" s="310"/>
      <c r="O1189" s="310"/>
      <c r="P1189" s="310"/>
      <c r="Q1189" s="310"/>
      <c r="R1189" s="310"/>
      <c r="S1189" s="310"/>
      <c r="T1189" s="310"/>
      <c r="U1189" s="310"/>
      <c r="V1189" s="310"/>
      <c r="W1189" s="310"/>
      <c r="X1189" s="310"/>
      <c r="Y1189" s="310"/>
      <c r="Z1189" s="310"/>
      <c r="AA1189" s="310"/>
      <c r="AB1189" s="310"/>
      <c r="AC1189" s="310"/>
      <c r="AD1189" s="310"/>
      <c r="AG1189" s="125">
        <f>M1189</f>
        <v>0</v>
      </c>
      <c r="AH1189" s="125">
        <f>COUNTIF(S1189:AD1189,"NS")</f>
        <v>0</v>
      </c>
      <c r="AI1189" s="103">
        <f t="shared" si="150"/>
        <v>0</v>
      </c>
      <c r="AJ1189" s="130">
        <f>IF(AJ1201=AH1201, 0,  IF(OR(AND(AG1189=0, AH1189&gt;0),AND(AG1189="NS", AI1189&gt;0), AND(AG1189="NS", AH1189=0, AI1189=0)), 1, IF(OR(AND(AG1189&gt;0, AH1189=2), AND(AG1189="NS", AH1189=2), AND(AG1189="NS", AI1189=0, AH1189&gt;0), AG1189=AI1189), 0, 1)))</f>
        <v>0</v>
      </c>
      <c r="AK1189" s="133" t="str">
        <f>IF(AJ1189=0,"",
IF(SUM(AJ1174:AJ1189)=1,C1189,
IF(AJ1190&gt;SUM(AJ1174:AJ1189),_xlfn.CONCAT(", ",C1189),
IF(AJ1190=SUM(AJ1174:AJ1189),_xlfn.CONCAT(" y ",C1189)))))</f>
        <v/>
      </c>
      <c r="AP1189" s="127">
        <f t="shared" si="155"/>
        <v>0</v>
      </c>
      <c r="AQ1189" s="127">
        <f t="shared" si="156"/>
        <v>0</v>
      </c>
      <c r="AR1189" s="127">
        <f>Y1189</f>
        <v>0</v>
      </c>
      <c r="AS1189" s="126">
        <f>IF(AJ1201=AH1201,0,
IF(OR(AND(AM1174="NS",AP1189&lt;&gt;"NA",OR(AP1189="NS",AP1189=0)),AND(AM1174="NA",AP1189&lt;&gt;"NS",OR(AP1189="NA",AP1189=0))),0,
IF(OR(AND(AM1174&lt;&gt;"NS",AM1174&lt;&gt;"NA",AP1189&lt;&gt;"NS",AP1189&lt;&gt;"NA",AP1189&gt;AM1174),
AND(AP1189&gt;0,OR(AM1174="NS",AM1174="NA")),
AND(AM1174&lt;&gt;"NS",AM1174&lt;&gt;"NA",AM1174&gt;=0,AP1189="NA"),
AND(AM1174&lt;&gt;"NS",AM1174&lt;&gt;"NA",AM1174=0,AP1189="NS")),1,0)))</f>
        <v>0</v>
      </c>
      <c r="AT1189" s="126">
        <f>IF(AJ1201=AH1201,0,
IF(OR(AND(AN1174="NS",AQ1189&lt;&gt;"NA",OR(AQ1189="NS",AQ1189=0)),AND(AN1174="NA",AQ1189&lt;&gt;"NS",OR(AQ1189="NA",AQ1189=0))),0,
IF(OR(AND(AN1174&lt;&gt;"NS",AN1174&lt;&gt;"NA",AQ1189&lt;&gt;"NS",AQ1189&lt;&gt;"NA",AQ1189&gt;AN1174),
AND(AQ1189&gt;0,OR(AN1174="NS",AN1174="NA")),
AND(AN1174&lt;&gt;"NS",AN1174&lt;&gt;"NA",AN1174&gt;=0,AQ1189="NA"),
AND(AN1174&lt;&gt;"NS",AN1174&lt;&gt;"NA",AN1174=0,AQ1189="NS")),1,0)))</f>
        <v>0</v>
      </c>
      <c r="AU1189" s="126">
        <f>IF(AJ1201=AH1201,0,
IF(OR(AND(AO1174="NS",AR1189&lt;&gt;"NA",OR(AR1189="NS",AR1189=0)),AND(AO1174="NA",AR1189&lt;&gt;"NS",OR(AR1189="NA",AR1189=0))),0,
IF(OR(AND(AO1174&lt;&gt;"NS",AO1174&lt;&gt;"NA",AR1189&lt;&gt;"NS",AR1189&lt;&gt;"NA",AR1189&gt;AO1174),
AND(AR1189&gt;0,OR(AO1174="NS",AO1174="NA")),
AND(AO1174&lt;&gt;"NS",AO1174&lt;&gt;"NA",AO1174&gt;=0,AR1189="NA"),
AND(AO1174&lt;&gt;"NS",AO1174&lt;&gt;"NA",AO1174=0,AR1189="NS")),1,0)))</f>
        <v>0</v>
      </c>
      <c r="AV1189" s="5">
        <f>IF(SUM(AS1189:AU1189)=0,0,1)</f>
        <v>0</v>
      </c>
      <c r="AW1189" s="133" t="str">
        <f>IF(AV1189=0,"",
IF(SUM(AV1174:AV1189)=1,C1189,
IF(AV1190&gt;SUM(AV1174:AV1189),_xlfn.CONCAT(", ",C1189),
IF(AV1190=SUM(AV1174:AV1189),_xlfn.CONCAT(" y ",C1189)))))</f>
        <v/>
      </c>
      <c r="AX1189" s="73"/>
      <c r="AY1189" s="73"/>
      <c r="AZ1189" s="73"/>
      <c r="BB1189" s="60">
        <f>SUM(BB1188:BD1188)</f>
        <v>0</v>
      </c>
      <c r="BE1189" s="73"/>
      <c r="BF1189" s="73"/>
      <c r="BG1189" s="73"/>
      <c r="BH1189" s="73"/>
      <c r="BI1189" s="73"/>
    </row>
    <row r="1190" spans="1:61" ht="15" customHeight="1">
      <c r="A1190" s="87"/>
      <c r="B1190" s="26"/>
      <c r="C1190" s="26"/>
      <c r="D1190" s="26"/>
      <c r="E1190" s="26"/>
      <c r="F1190" s="26"/>
      <c r="G1190" s="26"/>
      <c r="H1190" s="26"/>
      <c r="I1190" s="26"/>
      <c r="J1190" s="26"/>
      <c r="K1190" s="26"/>
      <c r="L1190" s="106" t="s">
        <v>116</v>
      </c>
      <c r="M1190" s="252">
        <f>IF(AND(SUM(M1174:R1189)=0,COUNTIF(M1174:R1189,"NS")&gt;0),"NS",
IF(AND(SUM(M1174:R1189)=0,COUNTIF(M1174:R1189,0)&gt;0),0,
IF(AND(SUM(M1174:R1189)=0,COUNTIF(M1174:R1189,"NA")&gt;0),"NA",
SUM(M1174:R1189))))</f>
        <v>0</v>
      </c>
      <c r="N1190" s="252"/>
      <c r="O1190" s="252"/>
      <c r="P1190" s="252"/>
      <c r="Q1190" s="252"/>
      <c r="R1190" s="252"/>
      <c r="S1190" s="252">
        <f>IF(AND(SUM(S1174:X1189)=0,COUNTIF(S1174:X1189,"NS")&gt;0),"NS",
IF(AND(SUM(S1174:X1189)=0,COUNTIF(S1174:X1189,0)&gt;0),0,
IF(AND(SUM(S1174:X1189)=0,COUNTIF(S1174:X1189,"NA")&gt;0),"NA",
SUM(S1174:X1189))))</f>
        <v>0</v>
      </c>
      <c r="T1190" s="252"/>
      <c r="U1190" s="252"/>
      <c r="V1190" s="252"/>
      <c r="W1190" s="252"/>
      <c r="X1190" s="252"/>
      <c r="Y1190" s="252">
        <f>IF(AND(SUM(Y1174:AD1189)=0,COUNTIF(Y1174:AD1189,"NS")&gt;0),"NS",
IF(AND(SUM(Y1174:AD1189)=0,COUNTIF(Y1174:AD1189,0)&gt;0),0,
IF(AND(SUM(Y1174:AD1189)=0,COUNTIF(Y1174:AD1189,"NA")&gt;0),"NA",
SUM(Y1174:AD1189))))</f>
        <v>0</v>
      </c>
      <c r="Z1190" s="252"/>
      <c r="AA1190" s="252"/>
      <c r="AB1190" s="252"/>
      <c r="AC1190" s="252"/>
      <c r="AD1190" s="252"/>
      <c r="AJ1190" s="60">
        <f>SUM(AJ1174:AJ1189)</f>
        <v>0</v>
      </c>
      <c r="AK1190" s="136" t="str">
        <f>IF(AJ1190=0,"",
IF(AJ1190=1,VLOOKUP(1,AJ1174:AK1189,2,FALSE),
IF(AJ1190&gt;1,_xlfn.CONCAT(AK1174:AK1189),"")))</f>
        <v/>
      </c>
      <c r="AV1190" s="60">
        <f>SUM(AV1174:AV1189)</f>
        <v>0</v>
      </c>
      <c r="AW1190" s="136" t="str">
        <f>IF(AV1190=0,"",
IF(AV1190=1,VLOOKUP(1,AV1174:AW1189,2,FALSE),
IF(AV1190&gt;1,_xlfn.CONCAT(AW1174:AW1189),"")))</f>
        <v/>
      </c>
    </row>
    <row r="1191" spans="1:61" ht="15" customHeight="1">
      <c r="A1191" s="87"/>
      <c r="B1191" s="26"/>
      <c r="C1191" s="26"/>
      <c r="D1191" s="26"/>
      <c r="E1191" s="26"/>
      <c r="F1191" s="26"/>
      <c r="G1191" s="26"/>
      <c r="H1191" s="26"/>
      <c r="I1191" s="26"/>
      <c r="J1191" s="26"/>
      <c r="K1191" s="26"/>
      <c r="L1191" s="106"/>
      <c r="M1191" s="26"/>
      <c r="N1191" s="26"/>
      <c r="O1191" s="26"/>
      <c r="P1191" s="26"/>
      <c r="Q1191" s="26"/>
      <c r="R1191" s="26"/>
      <c r="S1191" s="26"/>
      <c r="T1191" s="26"/>
      <c r="U1191" s="26"/>
      <c r="V1191" s="26"/>
      <c r="W1191" s="26"/>
      <c r="X1191" s="26"/>
      <c r="Y1191" s="26"/>
      <c r="Z1191" s="26"/>
      <c r="AA1191" s="26"/>
      <c r="AB1191" s="26"/>
      <c r="AC1191" s="26"/>
      <c r="AD1191" s="26"/>
      <c r="AK1191" s="136" t="str">
        <f>IF(AJ1190=0,"",
IF(AJ1190=1,_xlfn.CONCAT("Error: verificar sumas en el numeral ",AK1190),_xlfn.CONCAT("Error: verificar sumas en los numerales ",AK1190)))</f>
        <v/>
      </c>
      <c r="AW1191" s="136" t="str">
        <f>IF(AV1190=0,"",
IF(AV1190=1,_xlfn.CONCAT("Error: verificar la consistencia del numeral ",AW1190," con la pregunta 8.46, de acuerdo con la tercera instrucción"),_xlfn.CONCAT("Error: verificar la consistencia de los numerales ",AW1190," con la pregunta 8.46, de acuerdo con la tercera instrucción")))</f>
        <v/>
      </c>
    </row>
    <row r="1192" spans="1:61" ht="45" customHeight="1">
      <c r="A1192" s="75"/>
      <c r="B1192" s="66"/>
      <c r="C1192" s="323" t="s">
        <v>715</v>
      </c>
      <c r="D1192" s="323"/>
      <c r="E1192" s="323"/>
      <c r="F1192" s="315"/>
      <c r="G1192" s="246"/>
      <c r="H1192" s="246"/>
      <c r="I1192" s="246"/>
      <c r="J1192" s="246"/>
      <c r="K1192" s="246"/>
      <c r="L1192" s="246"/>
      <c r="M1192" s="246"/>
      <c r="N1192" s="246"/>
      <c r="O1192" s="246"/>
      <c r="P1192" s="246"/>
      <c r="Q1192" s="246"/>
      <c r="R1192" s="246"/>
      <c r="S1192" s="246"/>
      <c r="T1192" s="246"/>
      <c r="U1192" s="246"/>
      <c r="V1192" s="246"/>
      <c r="W1192" s="246"/>
      <c r="X1192" s="246"/>
      <c r="Y1192" s="246"/>
      <c r="Z1192" s="246"/>
      <c r="AA1192" s="246"/>
      <c r="AB1192" s="246"/>
      <c r="AC1192" s="246"/>
      <c r="AD1192" s="316"/>
      <c r="AG1192" s="5">
        <f>IF(OR(M1188=0,M1188="NS",M1188="NA"),0,1)</f>
        <v>0</v>
      </c>
    </row>
    <row r="1193" spans="1:61" ht="15" customHeight="1">
      <c r="A1193" s="75"/>
      <c r="B1193" s="66"/>
      <c r="C1193" s="66"/>
      <c r="D1193" s="66"/>
      <c r="E1193" s="66"/>
      <c r="F1193" s="66"/>
      <c r="G1193" s="66"/>
      <c r="H1193" s="66"/>
      <c r="I1193" s="66"/>
      <c r="J1193" s="66"/>
      <c r="K1193" s="66"/>
      <c r="L1193" s="66"/>
      <c r="M1193" s="66"/>
      <c r="N1193" s="66"/>
      <c r="O1193" s="66"/>
      <c r="P1193" s="66"/>
      <c r="Q1193" s="66"/>
      <c r="R1193" s="66"/>
      <c r="S1193" s="66"/>
      <c r="T1193" s="66"/>
      <c r="U1193" s="66"/>
      <c r="V1193" s="66"/>
      <c r="W1193" s="66"/>
      <c r="X1193" s="66"/>
      <c r="Y1193" s="66"/>
      <c r="Z1193" s="66"/>
      <c r="AA1193" s="66"/>
      <c r="AB1193" s="66"/>
      <c r="AC1193" s="66"/>
      <c r="AD1193" s="66"/>
    </row>
    <row r="1194" spans="1:61" ht="24" customHeight="1">
      <c r="A1194" s="87"/>
      <c r="B1194" s="26"/>
      <c r="C1194" s="294" t="s">
        <v>117</v>
      </c>
      <c r="D1194" s="294"/>
      <c r="E1194" s="294"/>
      <c r="F1194" s="294"/>
      <c r="G1194" s="294"/>
      <c r="H1194" s="294"/>
      <c r="I1194" s="294"/>
      <c r="J1194" s="294"/>
      <c r="K1194" s="294"/>
      <c r="L1194" s="294"/>
      <c r="M1194" s="294"/>
      <c r="N1194" s="294"/>
      <c r="O1194" s="294"/>
      <c r="P1194" s="294"/>
      <c r="Q1194" s="294"/>
      <c r="R1194" s="294"/>
      <c r="S1194" s="294"/>
      <c r="T1194" s="294"/>
      <c r="U1194" s="294"/>
      <c r="V1194" s="294"/>
      <c r="W1194" s="294"/>
      <c r="X1194" s="294"/>
      <c r="Y1194" s="294"/>
      <c r="Z1194" s="294"/>
      <c r="AA1194" s="294"/>
      <c r="AB1194" s="294"/>
      <c r="AC1194" s="294"/>
      <c r="AD1194" s="294"/>
    </row>
    <row r="1195" spans="1:61" ht="60" customHeight="1">
      <c r="A1195" s="87"/>
      <c r="B1195" s="26"/>
      <c r="C1195" s="312"/>
      <c r="D1195" s="312"/>
      <c r="E1195" s="312"/>
      <c r="F1195" s="312"/>
      <c r="G1195" s="312"/>
      <c r="H1195" s="312"/>
      <c r="I1195" s="312"/>
      <c r="J1195" s="312"/>
      <c r="K1195" s="312"/>
      <c r="L1195" s="312"/>
      <c r="M1195" s="312"/>
      <c r="N1195" s="312"/>
      <c r="O1195" s="312"/>
      <c r="P1195" s="312"/>
      <c r="Q1195" s="312"/>
      <c r="R1195" s="312"/>
      <c r="S1195" s="312"/>
      <c r="T1195" s="312"/>
      <c r="U1195" s="312"/>
      <c r="V1195" s="312"/>
      <c r="W1195" s="312"/>
      <c r="X1195" s="312"/>
      <c r="Y1195" s="312"/>
      <c r="Z1195" s="312"/>
      <c r="AA1195" s="312"/>
      <c r="AB1195" s="312"/>
      <c r="AC1195" s="312"/>
      <c r="AD1195" s="312"/>
    </row>
    <row r="1196" spans="1:61" ht="15" customHeight="1">
      <c r="B1196" s="309" t="str">
        <f>IF(OR(AH1196=0,AND(AH1196&gt;0,C1195&lt;&gt;"")),"","Si registró NS favor de emitir un comentario que explique su uso en la casilla al final de la pregunta")</f>
        <v/>
      </c>
      <c r="C1196" s="309"/>
      <c r="D1196" s="309"/>
      <c r="E1196" s="309"/>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73"/>
      <c r="AF1196" s="77"/>
      <c r="AG1196" t="s">
        <v>5627</v>
      </c>
      <c r="AH1196">
        <f>COUNTIF(M1174:AD1189,"NS")</f>
        <v>0</v>
      </c>
      <c r="AI1196"/>
      <c r="AJ1196"/>
    </row>
    <row r="1197" spans="1:61" ht="15" customHeight="1">
      <c r="B1197" s="309" t="str">
        <f>IF(AJ1190=0,"",AK1191)</f>
        <v/>
      </c>
      <c r="C1197" s="309"/>
      <c r="D1197" s="309"/>
      <c r="E1197" s="309"/>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73"/>
      <c r="AF1197" s="77"/>
      <c r="AG1197"/>
      <c r="AH1197"/>
      <c r="AI1197"/>
      <c r="AJ1197"/>
    </row>
    <row r="1198" spans="1:61" ht="15" customHeight="1">
      <c r="B1198" s="309" t="str">
        <f>IF(BB1189=0,"","Error: verificar la consistencia con la pregunta 8.46, de acuerdo con la segunda instrucción")</f>
        <v/>
      </c>
      <c r="C1198" s="309"/>
      <c r="D1198" s="309"/>
      <c r="E1198" s="309"/>
      <c r="F1198" s="309"/>
      <c r="G1198" s="309"/>
      <c r="H1198" s="309"/>
      <c r="I1198" s="309"/>
      <c r="J1198" s="309"/>
      <c r="K1198" s="309"/>
      <c r="L1198" s="309"/>
      <c r="M1198" s="309"/>
      <c r="N1198" s="309"/>
      <c r="O1198" s="309"/>
      <c r="P1198" s="309"/>
      <c r="Q1198" s="309"/>
      <c r="R1198" s="309"/>
      <c r="S1198" s="309"/>
      <c r="T1198" s="309"/>
      <c r="U1198" s="309"/>
      <c r="V1198" s="309"/>
      <c r="W1198" s="309"/>
      <c r="X1198" s="309"/>
      <c r="Y1198" s="309"/>
      <c r="Z1198" s="309"/>
      <c r="AA1198" s="309"/>
      <c r="AB1198" s="309"/>
      <c r="AC1198" s="309"/>
      <c r="AD1198" s="309"/>
      <c r="AE1198" s="73"/>
      <c r="AF1198" s="77"/>
      <c r="AG1198"/>
      <c r="AH1198"/>
      <c r="AI1198"/>
      <c r="AJ1198"/>
    </row>
    <row r="1199" spans="1:61" ht="15" customHeight="1">
      <c r="B1199" s="309" t="str">
        <f>IF(AV1190=0,"",AW1191)</f>
        <v/>
      </c>
      <c r="C1199" s="309"/>
      <c r="D1199" s="309"/>
      <c r="E1199" s="309"/>
      <c r="F1199" s="309"/>
      <c r="G1199" s="309"/>
      <c r="H1199" s="309"/>
      <c r="I1199" s="309"/>
      <c r="J1199" s="309"/>
      <c r="K1199" s="309"/>
      <c r="L1199" s="309"/>
      <c r="M1199" s="309"/>
      <c r="N1199" s="309"/>
      <c r="O1199" s="309"/>
      <c r="P1199" s="309"/>
      <c r="Q1199" s="309"/>
      <c r="R1199" s="309"/>
      <c r="S1199" s="309"/>
      <c r="T1199" s="309"/>
      <c r="U1199" s="309"/>
      <c r="V1199" s="309"/>
      <c r="W1199" s="309"/>
      <c r="X1199" s="309"/>
      <c r="Y1199" s="309"/>
      <c r="Z1199" s="309"/>
      <c r="AA1199" s="309"/>
      <c r="AB1199" s="309"/>
      <c r="AC1199" s="309"/>
      <c r="AD1199" s="309"/>
      <c r="AE1199" s="73"/>
      <c r="AF1199" s="77"/>
      <c r="AG1199"/>
      <c r="AH1199"/>
      <c r="AI1199"/>
      <c r="AJ1199"/>
    </row>
    <row r="1200" spans="1:61" ht="15" customHeight="1">
      <c r="B1200" s="309" t="str">
        <f>IF(OR(AND(AG1192&gt;0,F1192=""),AND(AG1192=0,F1192&lt;&gt;"")),"Error: especificar el otro tipo de oficio en caso de registrar cantidades mayores a cero en el numeral 15","")</f>
        <v/>
      </c>
      <c r="C1200" s="309"/>
      <c r="D1200" s="309"/>
      <c r="E1200" s="309"/>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73"/>
      <c r="AF1200" s="77"/>
      <c r="AG1200"/>
      <c r="AH1200" t="s">
        <v>5621</v>
      </c>
      <c r="AI1200" t="s">
        <v>5622</v>
      </c>
      <c r="AJ1200" t="s">
        <v>5623</v>
      </c>
      <c r="AK1200" s="5" t="s">
        <v>5624</v>
      </c>
    </row>
    <row r="1201" spans="2:37" ht="15" customHeight="1">
      <c r="B1201" s="277" t="str">
        <f>IF(AK1201=0,"","Error: debe completar toda la información en las celdas requeridas")</f>
        <v/>
      </c>
      <c r="C1201" s="277"/>
      <c r="D1201" s="277"/>
      <c r="E1201" s="277"/>
      <c r="F1201" s="277"/>
      <c r="G1201" s="277"/>
      <c r="H1201" s="277"/>
      <c r="I1201" s="277"/>
      <c r="J1201" s="277"/>
      <c r="K1201" s="277"/>
      <c r="L1201" s="277"/>
      <c r="M1201" s="277"/>
      <c r="N1201" s="277"/>
      <c r="O1201" s="277"/>
      <c r="P1201" s="277"/>
      <c r="Q1201" s="277"/>
      <c r="R1201" s="277"/>
      <c r="S1201" s="277"/>
      <c r="T1201" s="277"/>
      <c r="U1201" s="277"/>
      <c r="V1201" s="277"/>
      <c r="W1201" s="277"/>
      <c r="X1201" s="277"/>
      <c r="Y1201" s="277"/>
      <c r="Z1201" s="277"/>
      <c r="AA1201" s="277"/>
      <c r="AB1201" s="277"/>
      <c r="AC1201" s="277"/>
      <c r="AD1201" s="277"/>
      <c r="AE1201" s="73"/>
      <c r="AF1201" s="77"/>
      <c r="AG1201"/>
      <c r="AH1201">
        <v>288</v>
      </c>
      <c r="AI1201">
        <v>240</v>
      </c>
      <c r="AJ1201">
        <f>COUNTBLANK(M1174:AD1189)</f>
        <v>288</v>
      </c>
      <c r="AK1201" s="5">
        <f>IF(OR(AJ1201=AH1201,AJ1201=AI1201),0,1)</f>
        <v>0</v>
      </c>
    </row>
  </sheetData>
  <sheetProtection algorithmName="SHA-512" hashValue="KW2O4qR8336brwOXew46NVYnzB4VbHV2LsuM8DJFXZ45gKgNwCjq0qOl63pSr1VcaLTk2D7iDUsrTWYWGRAbnQ==" saltValue="3kUXOWwiE1KsK0BePDcVLw==" spinCount="100000" sheet="1" objects="1" scenarios="1"/>
  <mergeCells count="1797">
    <mergeCell ref="AK747:AO747"/>
    <mergeCell ref="AM923:AU923"/>
    <mergeCell ref="AM924:AO924"/>
    <mergeCell ref="AP924:AR924"/>
    <mergeCell ref="AS924:AU924"/>
    <mergeCell ref="AW926:AZ926"/>
    <mergeCell ref="AW950:AZ950"/>
    <mergeCell ref="AP977:AR977"/>
    <mergeCell ref="AS977:AU977"/>
    <mergeCell ref="AP1009:AR1009"/>
    <mergeCell ref="AS1009:AU1009"/>
    <mergeCell ref="AM1009:AO1009"/>
    <mergeCell ref="AP1036:AR1036"/>
    <mergeCell ref="AS1036:AU1036"/>
    <mergeCell ref="AP1064:AR1064"/>
    <mergeCell ref="AS1064:AU1064"/>
    <mergeCell ref="AW335:AZ335"/>
    <mergeCell ref="AM357:AO357"/>
    <mergeCell ref="AP357:AR357"/>
    <mergeCell ref="AS357:AU357"/>
    <mergeCell ref="AW359:AZ359"/>
    <mergeCell ref="AP386:AR386"/>
    <mergeCell ref="AS386:AU386"/>
    <mergeCell ref="AP418:AR418"/>
    <mergeCell ref="AS418:AU418"/>
    <mergeCell ref="AP445:AR445"/>
    <mergeCell ref="AS445:AU445"/>
    <mergeCell ref="AP473:AR473"/>
    <mergeCell ref="AS473:AU473"/>
    <mergeCell ref="AK156:AO156"/>
    <mergeCell ref="B231:AD231"/>
    <mergeCell ref="B232:AD232"/>
    <mergeCell ref="B233:AD233"/>
    <mergeCell ref="B234:AD234"/>
    <mergeCell ref="B235:AD235"/>
    <mergeCell ref="B256:AD256"/>
    <mergeCell ref="B257:AD257"/>
    <mergeCell ref="B258:AD258"/>
    <mergeCell ref="B259:AD259"/>
    <mergeCell ref="B260:AD260"/>
    <mergeCell ref="AM333:AO333"/>
    <mergeCell ref="AP333:AR333"/>
    <mergeCell ref="AS333:AU333"/>
    <mergeCell ref="AM332:AU332"/>
    <mergeCell ref="D454:L454"/>
    <mergeCell ref="M454:R454"/>
    <mergeCell ref="S454:X454"/>
    <mergeCell ref="Y454:AD454"/>
    <mergeCell ref="D447:L447"/>
    <mergeCell ref="M447:R447"/>
    <mergeCell ref="S447:X447"/>
    <mergeCell ref="Y447:AD447"/>
    <mergeCell ref="D448:L448"/>
    <mergeCell ref="M448:R448"/>
    <mergeCell ref="S448:X448"/>
    <mergeCell ref="Y448:AD448"/>
    <mergeCell ref="C432:AD432"/>
    <mergeCell ref="B439:AD439"/>
    <mergeCell ref="C440:AD440"/>
    <mergeCell ref="C441:AD441"/>
    <mergeCell ref="C442:AD442"/>
    <mergeCell ref="C857:R857"/>
    <mergeCell ref="S857:X857"/>
    <mergeCell ref="Y857:AD857"/>
    <mergeCell ref="C830:AD830"/>
    <mergeCell ref="C845:AD845"/>
    <mergeCell ref="C846:AD846"/>
    <mergeCell ref="B828:AD828"/>
    <mergeCell ref="C829:AD829"/>
    <mergeCell ref="K841:AD841"/>
    <mergeCell ref="B848:AD848"/>
    <mergeCell ref="B849:AD849"/>
    <mergeCell ref="B850:AD850"/>
    <mergeCell ref="B851:AD851"/>
    <mergeCell ref="B852:AD852"/>
    <mergeCell ref="C881:AD881"/>
    <mergeCell ref="C882:AD882"/>
    <mergeCell ref="D862:R862"/>
    <mergeCell ref="F864:AD864"/>
    <mergeCell ref="C866:AD866"/>
    <mergeCell ref="D860:R860"/>
    <mergeCell ref="S860:X860"/>
    <mergeCell ref="Y860:AD860"/>
    <mergeCell ref="D861:R861"/>
    <mergeCell ref="S861:X861"/>
    <mergeCell ref="Y861:AD861"/>
    <mergeCell ref="D858:R858"/>
    <mergeCell ref="S858:X858"/>
    <mergeCell ref="Y858:AD858"/>
    <mergeCell ref="D859:R859"/>
    <mergeCell ref="S859:X859"/>
    <mergeCell ref="Y859:AD859"/>
    <mergeCell ref="M1190:R1190"/>
    <mergeCell ref="S1190:X1190"/>
    <mergeCell ref="Y1190:AD1190"/>
    <mergeCell ref="C1195:AD1195"/>
    <mergeCell ref="M1189:R1189"/>
    <mergeCell ref="S1189:X1189"/>
    <mergeCell ref="Y1189:AD1189"/>
    <mergeCell ref="C1192:E1192"/>
    <mergeCell ref="F1192:AD1192"/>
    <mergeCell ref="C1194:AD1194"/>
    <mergeCell ref="D1184:L1184"/>
    <mergeCell ref="M1184:R1184"/>
    <mergeCell ref="S1184:X1184"/>
    <mergeCell ref="Y1184:AD1184"/>
    <mergeCell ref="D1185:L1185"/>
    <mergeCell ref="M1185:R1185"/>
    <mergeCell ref="S1185:X1185"/>
    <mergeCell ref="Y1185:AD1185"/>
    <mergeCell ref="D1188:L1188"/>
    <mergeCell ref="D1182:L1182"/>
    <mergeCell ref="M1182:R1182"/>
    <mergeCell ref="S1182:X1182"/>
    <mergeCell ref="Y1182:AD1182"/>
    <mergeCell ref="D1183:L1183"/>
    <mergeCell ref="M1183:R1183"/>
    <mergeCell ref="S1183:X1183"/>
    <mergeCell ref="Y1183:AD1183"/>
    <mergeCell ref="D1186:L1186"/>
    <mergeCell ref="AB888:AD888"/>
    <mergeCell ref="Y889:AA889"/>
    <mergeCell ref="AB889:AD889"/>
    <mergeCell ref="Y890:AA890"/>
    <mergeCell ref="M1186:R1186"/>
    <mergeCell ref="S1186:X1186"/>
    <mergeCell ref="Y1186:AD1186"/>
    <mergeCell ref="D1187:L1187"/>
    <mergeCell ref="M1187:R1187"/>
    <mergeCell ref="S1187:X1187"/>
    <mergeCell ref="Y1187:AD1187"/>
    <mergeCell ref="D1180:L1180"/>
    <mergeCell ref="M1180:R1180"/>
    <mergeCell ref="S1180:X1180"/>
    <mergeCell ref="Y1180:AD1180"/>
    <mergeCell ref="D1181:L1181"/>
    <mergeCell ref="M1181:R1181"/>
    <mergeCell ref="S1181:X1181"/>
    <mergeCell ref="Y1181:AD1181"/>
    <mergeCell ref="D1178:L1178"/>
    <mergeCell ref="M1178:R1178"/>
    <mergeCell ref="S1178:X1178"/>
    <mergeCell ref="Y1178:AD1178"/>
    <mergeCell ref="D1179:L1179"/>
    <mergeCell ref="M1179:R1179"/>
    <mergeCell ref="S1179:X1179"/>
    <mergeCell ref="Y1179:AD1179"/>
    <mergeCell ref="D1176:L1176"/>
    <mergeCell ref="M1176:R1176"/>
    <mergeCell ref="S1176:X1176"/>
    <mergeCell ref="Y1176:AD1176"/>
    <mergeCell ref="D1177:L1177"/>
    <mergeCell ref="M1177:R1177"/>
    <mergeCell ref="S1177:X1177"/>
    <mergeCell ref="Y1177:AD1177"/>
    <mergeCell ref="D1174:L1174"/>
    <mergeCell ref="M1174:R1174"/>
    <mergeCell ref="S1174:X1174"/>
    <mergeCell ref="Y1174:AD1174"/>
    <mergeCell ref="D1175:L1175"/>
    <mergeCell ref="M1175:R1175"/>
    <mergeCell ref="S1175:X1175"/>
    <mergeCell ref="Y1175:AD1175"/>
    <mergeCell ref="B1166:AD1166"/>
    <mergeCell ref="C1167:AD1167"/>
    <mergeCell ref="C1168:AD1168"/>
    <mergeCell ref="C1172:L1173"/>
    <mergeCell ref="M1172:AD1172"/>
    <mergeCell ref="M1173:R1173"/>
    <mergeCell ref="S1173:X1173"/>
    <mergeCell ref="Y1173:AD1173"/>
    <mergeCell ref="C1169:AD1169"/>
    <mergeCell ref="C1170:AD1170"/>
    <mergeCell ref="C1156:L1156"/>
    <mergeCell ref="M1156:R1156"/>
    <mergeCell ref="S1156:X1156"/>
    <mergeCell ref="Y1156:AD1156"/>
    <mergeCell ref="C1158:AD1158"/>
    <mergeCell ref="C1159:AD1159"/>
    <mergeCell ref="C1142:AD1142"/>
    <mergeCell ref="B1149:AD1149"/>
    <mergeCell ref="B1151:AD1151"/>
    <mergeCell ref="C1152:AD1152"/>
    <mergeCell ref="C1154:L1155"/>
    <mergeCell ref="M1154:AD1154"/>
    <mergeCell ref="M1155:R1155"/>
    <mergeCell ref="S1155:X1155"/>
    <mergeCell ref="Y1155:AD1155"/>
    <mergeCell ref="B1165:AD1165"/>
    <mergeCell ref="M1137:R1137"/>
    <mergeCell ref="S1137:X1137"/>
    <mergeCell ref="Y1137:AD1137"/>
    <mergeCell ref="C1139:E1139"/>
    <mergeCell ref="F1139:AD1139"/>
    <mergeCell ref="C1141:AD1141"/>
    <mergeCell ref="D1135:L1135"/>
    <mergeCell ref="M1135:R1135"/>
    <mergeCell ref="S1135:X1135"/>
    <mergeCell ref="Y1135:AD1135"/>
    <mergeCell ref="D1136:L1136"/>
    <mergeCell ref="M1136:R1136"/>
    <mergeCell ref="S1136:X1136"/>
    <mergeCell ref="Y1136:AD1136"/>
    <mergeCell ref="D1133:L1133"/>
    <mergeCell ref="M1133:R1133"/>
    <mergeCell ref="S1133:X1133"/>
    <mergeCell ref="Y1133:AD1133"/>
    <mergeCell ref="D1134:L1134"/>
    <mergeCell ref="M1134:R1134"/>
    <mergeCell ref="S1134:X1134"/>
    <mergeCell ref="Y1134:AD1134"/>
    <mergeCell ref="D1131:L1131"/>
    <mergeCell ref="M1131:R1131"/>
    <mergeCell ref="S1131:X1131"/>
    <mergeCell ref="Y1131:AD1131"/>
    <mergeCell ref="D1132:L1132"/>
    <mergeCell ref="M1132:R1132"/>
    <mergeCell ref="S1132:X1132"/>
    <mergeCell ref="Y1132:AD1132"/>
    <mergeCell ref="D1129:L1129"/>
    <mergeCell ref="M1129:R1129"/>
    <mergeCell ref="S1129:X1129"/>
    <mergeCell ref="Y1129:AD1129"/>
    <mergeCell ref="D1130:L1130"/>
    <mergeCell ref="M1130:R1130"/>
    <mergeCell ref="S1130:X1130"/>
    <mergeCell ref="Y1130:AD1130"/>
    <mergeCell ref="D1127:L1127"/>
    <mergeCell ref="M1127:R1127"/>
    <mergeCell ref="S1127:X1127"/>
    <mergeCell ref="Y1127:AD1127"/>
    <mergeCell ref="D1128:L1128"/>
    <mergeCell ref="M1128:R1128"/>
    <mergeCell ref="S1128:X1128"/>
    <mergeCell ref="Y1128:AD1128"/>
    <mergeCell ref="D1125:L1125"/>
    <mergeCell ref="M1125:R1125"/>
    <mergeCell ref="S1125:X1125"/>
    <mergeCell ref="Y1125:AD1125"/>
    <mergeCell ref="D1126:L1126"/>
    <mergeCell ref="M1126:R1126"/>
    <mergeCell ref="S1126:X1126"/>
    <mergeCell ref="Y1126:AD1126"/>
    <mergeCell ref="D1123:L1123"/>
    <mergeCell ref="M1123:R1123"/>
    <mergeCell ref="S1123:X1123"/>
    <mergeCell ref="Y1123:AD1123"/>
    <mergeCell ref="D1124:L1124"/>
    <mergeCell ref="M1124:R1124"/>
    <mergeCell ref="S1124:X1124"/>
    <mergeCell ref="Y1124:AD1124"/>
    <mergeCell ref="D1121:L1121"/>
    <mergeCell ref="M1121:R1121"/>
    <mergeCell ref="S1121:X1121"/>
    <mergeCell ref="Y1121:AD1121"/>
    <mergeCell ref="D1122:L1122"/>
    <mergeCell ref="M1122:R1122"/>
    <mergeCell ref="S1122:X1122"/>
    <mergeCell ref="Y1122:AD1122"/>
    <mergeCell ref="D1119:L1119"/>
    <mergeCell ref="M1119:R1119"/>
    <mergeCell ref="S1119:X1119"/>
    <mergeCell ref="Y1119:AD1119"/>
    <mergeCell ref="D1120:L1120"/>
    <mergeCell ref="M1120:R1120"/>
    <mergeCell ref="S1120:X1120"/>
    <mergeCell ref="Y1120:AD1120"/>
    <mergeCell ref="D1117:L1117"/>
    <mergeCell ref="M1117:R1117"/>
    <mergeCell ref="S1117:X1117"/>
    <mergeCell ref="Y1117:AD1117"/>
    <mergeCell ref="D1118:L1118"/>
    <mergeCell ref="M1118:R1118"/>
    <mergeCell ref="S1118:X1118"/>
    <mergeCell ref="Y1118:AD1118"/>
    <mergeCell ref="D1115:L1115"/>
    <mergeCell ref="M1115:R1115"/>
    <mergeCell ref="S1115:X1115"/>
    <mergeCell ref="Y1115:AD1115"/>
    <mergeCell ref="D1116:L1116"/>
    <mergeCell ref="M1116:R1116"/>
    <mergeCell ref="S1116:X1116"/>
    <mergeCell ref="Y1116:AD1116"/>
    <mergeCell ref="M1114:R1114"/>
    <mergeCell ref="S1114:X1114"/>
    <mergeCell ref="Y1114:AD1114"/>
    <mergeCell ref="D1111:L1111"/>
    <mergeCell ref="M1111:R1111"/>
    <mergeCell ref="S1111:X1111"/>
    <mergeCell ref="Y1111:AD1111"/>
    <mergeCell ref="D1112:L1112"/>
    <mergeCell ref="M1112:R1112"/>
    <mergeCell ref="S1112:X1112"/>
    <mergeCell ref="Y1112:AD1112"/>
    <mergeCell ref="B1102:AD1102"/>
    <mergeCell ref="C1103:AD1103"/>
    <mergeCell ref="C1104:AD1104"/>
    <mergeCell ref="C1105:AD1105"/>
    <mergeCell ref="C1109:L1110"/>
    <mergeCell ref="M1109:AD1109"/>
    <mergeCell ref="M1110:R1110"/>
    <mergeCell ref="S1110:X1110"/>
    <mergeCell ref="Y1110:AD1110"/>
    <mergeCell ref="C1106:AD1106"/>
    <mergeCell ref="C1107:AD1107"/>
    <mergeCell ref="C1092:L1092"/>
    <mergeCell ref="M1092:R1092"/>
    <mergeCell ref="S1092:X1092"/>
    <mergeCell ref="Y1092:AD1092"/>
    <mergeCell ref="C1094:AD1094"/>
    <mergeCell ref="C1095:AD1095"/>
    <mergeCell ref="C1088:AD1088"/>
    <mergeCell ref="C1090:L1091"/>
    <mergeCell ref="M1090:AD1090"/>
    <mergeCell ref="M1091:R1091"/>
    <mergeCell ref="S1091:X1091"/>
    <mergeCell ref="Y1091:AD1091"/>
    <mergeCell ref="C1075:G1075"/>
    <mergeCell ref="H1075:AD1075"/>
    <mergeCell ref="C1077:AD1077"/>
    <mergeCell ref="C1078:AD1078"/>
    <mergeCell ref="B1085:AD1085"/>
    <mergeCell ref="B1087:AD1087"/>
    <mergeCell ref="B1079:AD1079"/>
    <mergeCell ref="B1080:AD1080"/>
    <mergeCell ref="B1081:AD1081"/>
    <mergeCell ref="B1082:AD1082"/>
    <mergeCell ref="B1083:AD1083"/>
    <mergeCell ref="B1084:AD1084"/>
    <mergeCell ref="D1072:L1072"/>
    <mergeCell ref="M1072:R1072"/>
    <mergeCell ref="S1072:X1072"/>
    <mergeCell ref="Y1072:AD1072"/>
    <mergeCell ref="M1073:R1073"/>
    <mergeCell ref="S1073:X1073"/>
    <mergeCell ref="Y1073:AD1073"/>
    <mergeCell ref="D1070:L1070"/>
    <mergeCell ref="M1070:R1070"/>
    <mergeCell ref="S1070:X1070"/>
    <mergeCell ref="Y1070:AD1070"/>
    <mergeCell ref="D1071:L1071"/>
    <mergeCell ref="M1071:R1071"/>
    <mergeCell ref="S1071:X1071"/>
    <mergeCell ref="Y1071:AD1071"/>
    <mergeCell ref="D1068:L1068"/>
    <mergeCell ref="M1068:R1068"/>
    <mergeCell ref="S1068:X1068"/>
    <mergeCell ref="Y1068:AD1068"/>
    <mergeCell ref="D1069:L1069"/>
    <mergeCell ref="M1069:R1069"/>
    <mergeCell ref="S1069:X1069"/>
    <mergeCell ref="Y1069:AD1069"/>
    <mergeCell ref="D1066:L1066"/>
    <mergeCell ref="M1066:R1066"/>
    <mergeCell ref="S1066:X1066"/>
    <mergeCell ref="Y1066:AD1066"/>
    <mergeCell ref="D1067:L1067"/>
    <mergeCell ref="M1067:R1067"/>
    <mergeCell ref="S1067:X1067"/>
    <mergeCell ref="Y1067:AD1067"/>
    <mergeCell ref="C1060:AD1060"/>
    <mergeCell ref="C1064:L1065"/>
    <mergeCell ref="M1064:AD1064"/>
    <mergeCell ref="M1065:R1065"/>
    <mergeCell ref="S1065:X1065"/>
    <mergeCell ref="Y1065:AD1065"/>
    <mergeCell ref="C1048:G1048"/>
    <mergeCell ref="H1048:AD1048"/>
    <mergeCell ref="C1050:AD1050"/>
    <mergeCell ref="C1051:AD1051"/>
    <mergeCell ref="B1058:AD1058"/>
    <mergeCell ref="C1059:AD1059"/>
    <mergeCell ref="C1061:AD1061"/>
    <mergeCell ref="C1062:AD1062"/>
    <mergeCell ref="B1052:AD1052"/>
    <mergeCell ref="B1053:AD1053"/>
    <mergeCell ref="B1054:AD1054"/>
    <mergeCell ref="B1055:AD1055"/>
    <mergeCell ref="B1056:AD1056"/>
    <mergeCell ref="B1057:AD1057"/>
    <mergeCell ref="D1045:L1045"/>
    <mergeCell ref="M1045:R1045"/>
    <mergeCell ref="S1045:X1045"/>
    <mergeCell ref="Y1045:AD1045"/>
    <mergeCell ref="M1046:R1046"/>
    <mergeCell ref="S1046:X1046"/>
    <mergeCell ref="Y1046:AD1046"/>
    <mergeCell ref="D1042:L1042"/>
    <mergeCell ref="M1042:R1042"/>
    <mergeCell ref="S1042:X1042"/>
    <mergeCell ref="Y1042:AD1042"/>
    <mergeCell ref="D1043:L1043"/>
    <mergeCell ref="M1043:R1043"/>
    <mergeCell ref="S1043:X1043"/>
    <mergeCell ref="Y1043:AD1043"/>
    <mergeCell ref="D1040:L1040"/>
    <mergeCell ref="M1040:R1040"/>
    <mergeCell ref="S1040:X1040"/>
    <mergeCell ref="Y1040:AD1040"/>
    <mergeCell ref="D1041:L1041"/>
    <mergeCell ref="M1041:R1041"/>
    <mergeCell ref="S1041:X1041"/>
    <mergeCell ref="Y1041:AD1041"/>
    <mergeCell ref="Y1044:AD1044"/>
    <mergeCell ref="S1044:X1044"/>
    <mergeCell ref="D1044:L1044"/>
    <mergeCell ref="M1044:R1044"/>
    <mergeCell ref="D1038:L1038"/>
    <mergeCell ref="M1038:R1038"/>
    <mergeCell ref="S1038:X1038"/>
    <mergeCell ref="Y1038:AD1038"/>
    <mergeCell ref="D1039:L1039"/>
    <mergeCell ref="M1039:R1039"/>
    <mergeCell ref="S1039:X1039"/>
    <mergeCell ref="Y1039:AD1039"/>
    <mergeCell ref="C1023:AD1023"/>
    <mergeCell ref="B1030:AD1030"/>
    <mergeCell ref="C1031:AD1031"/>
    <mergeCell ref="C1032:AD1032"/>
    <mergeCell ref="C1036:L1037"/>
    <mergeCell ref="M1036:AD1036"/>
    <mergeCell ref="M1037:R1037"/>
    <mergeCell ref="S1037:X1037"/>
    <mergeCell ref="Y1037:AD1037"/>
    <mergeCell ref="C1033:AD1033"/>
    <mergeCell ref="C1034:AD1034"/>
    <mergeCell ref="B1024:AD1024"/>
    <mergeCell ref="B1025:AD1025"/>
    <mergeCell ref="B1026:AD1026"/>
    <mergeCell ref="B1027:AD1027"/>
    <mergeCell ref="B1028:AD1028"/>
    <mergeCell ref="B1029:AD1029"/>
    <mergeCell ref="M1018:R1018"/>
    <mergeCell ref="S1018:X1018"/>
    <mergeCell ref="Y1018:AD1018"/>
    <mergeCell ref="C1020:G1020"/>
    <mergeCell ref="H1020:AD1020"/>
    <mergeCell ref="C1022:AD1022"/>
    <mergeCell ref="D1015:L1015"/>
    <mergeCell ref="M1015:R1015"/>
    <mergeCell ref="S1015:X1015"/>
    <mergeCell ref="Y1015:AD1015"/>
    <mergeCell ref="D1017:L1017"/>
    <mergeCell ref="M1017:R1017"/>
    <mergeCell ref="S1017:X1017"/>
    <mergeCell ref="Y1017:AD1017"/>
    <mergeCell ref="D1013:L1013"/>
    <mergeCell ref="M1013:R1013"/>
    <mergeCell ref="S1013:X1013"/>
    <mergeCell ref="Y1013:AD1013"/>
    <mergeCell ref="D1014:L1014"/>
    <mergeCell ref="M1014:R1014"/>
    <mergeCell ref="S1014:X1014"/>
    <mergeCell ref="Y1014:AD1014"/>
    <mergeCell ref="D1016:L1016"/>
    <mergeCell ref="M1016:R1016"/>
    <mergeCell ref="S1016:X1016"/>
    <mergeCell ref="Y1016:AD1016"/>
    <mergeCell ref="D1011:L1011"/>
    <mergeCell ref="M1011:R1011"/>
    <mergeCell ref="S1011:X1011"/>
    <mergeCell ref="Y1011:AD1011"/>
    <mergeCell ref="D1012:L1012"/>
    <mergeCell ref="M1012:R1012"/>
    <mergeCell ref="S1012:X1012"/>
    <mergeCell ref="Y1012:AD1012"/>
    <mergeCell ref="C996:AD996"/>
    <mergeCell ref="B1003:AD1003"/>
    <mergeCell ref="C1004:AD1004"/>
    <mergeCell ref="C1005:AD1005"/>
    <mergeCell ref="C1009:L1010"/>
    <mergeCell ref="M1009:AD1009"/>
    <mergeCell ref="M1010:R1010"/>
    <mergeCell ref="S1010:X1010"/>
    <mergeCell ref="Y1010:AD1010"/>
    <mergeCell ref="B1001:AD1001"/>
    <mergeCell ref="B1002:AD1002"/>
    <mergeCell ref="C1006:AD1006"/>
    <mergeCell ref="C1007:AD1007"/>
    <mergeCell ref="B997:AD997"/>
    <mergeCell ref="B998:AD998"/>
    <mergeCell ref="B999:AD999"/>
    <mergeCell ref="B1000:AD1000"/>
    <mergeCell ref="M991:R991"/>
    <mergeCell ref="S991:X991"/>
    <mergeCell ref="Y991:AD991"/>
    <mergeCell ref="C993:G993"/>
    <mergeCell ref="H993:AD993"/>
    <mergeCell ref="C995:AD995"/>
    <mergeCell ref="D989:L989"/>
    <mergeCell ref="M989:R989"/>
    <mergeCell ref="S989:X989"/>
    <mergeCell ref="Y989:AD989"/>
    <mergeCell ref="D990:L990"/>
    <mergeCell ref="M990:R990"/>
    <mergeCell ref="S990:X990"/>
    <mergeCell ref="Y990:AD990"/>
    <mergeCell ref="D987:L987"/>
    <mergeCell ref="M987:R987"/>
    <mergeCell ref="S987:X987"/>
    <mergeCell ref="Y987:AD987"/>
    <mergeCell ref="D988:L988"/>
    <mergeCell ref="M988:R988"/>
    <mergeCell ref="S988:X988"/>
    <mergeCell ref="Y988:AD988"/>
    <mergeCell ref="D985:L985"/>
    <mergeCell ref="M985:R985"/>
    <mergeCell ref="S985:X985"/>
    <mergeCell ref="Y985:AD985"/>
    <mergeCell ref="D986:L986"/>
    <mergeCell ref="M986:R986"/>
    <mergeCell ref="S986:X986"/>
    <mergeCell ref="Y986:AD986"/>
    <mergeCell ref="D983:L983"/>
    <mergeCell ref="M983:R983"/>
    <mergeCell ref="S983:X983"/>
    <mergeCell ref="Y983:AD983"/>
    <mergeCell ref="D984:L984"/>
    <mergeCell ref="M984:R984"/>
    <mergeCell ref="S984:X984"/>
    <mergeCell ref="Y984:AD984"/>
    <mergeCell ref="D981:L981"/>
    <mergeCell ref="M981:R981"/>
    <mergeCell ref="S981:X981"/>
    <mergeCell ref="Y981:AD981"/>
    <mergeCell ref="D982:L982"/>
    <mergeCell ref="M982:R982"/>
    <mergeCell ref="S982:X982"/>
    <mergeCell ref="Y982:AD982"/>
    <mergeCell ref="D979:L979"/>
    <mergeCell ref="M979:R979"/>
    <mergeCell ref="S979:X979"/>
    <mergeCell ref="Y979:AD979"/>
    <mergeCell ref="D980:L980"/>
    <mergeCell ref="M980:R980"/>
    <mergeCell ref="S980:X980"/>
    <mergeCell ref="Y980:AD980"/>
    <mergeCell ref="C971:AD971"/>
    <mergeCell ref="C977:L978"/>
    <mergeCell ref="M977:AD977"/>
    <mergeCell ref="M978:R978"/>
    <mergeCell ref="S978:X978"/>
    <mergeCell ref="Y978:AD978"/>
    <mergeCell ref="C959:G959"/>
    <mergeCell ref="H959:AD959"/>
    <mergeCell ref="C961:AD961"/>
    <mergeCell ref="C962:AD962"/>
    <mergeCell ref="B969:AD969"/>
    <mergeCell ref="C970:AD970"/>
    <mergeCell ref="B963:AD963"/>
    <mergeCell ref="B964:AD964"/>
    <mergeCell ref="B965:AD965"/>
    <mergeCell ref="B966:AD966"/>
    <mergeCell ref="B967:AD967"/>
    <mergeCell ref="B968:AD968"/>
    <mergeCell ref="C972:AD972"/>
    <mergeCell ref="C973:AD973"/>
    <mergeCell ref="C974:AD974"/>
    <mergeCell ref="C975:AD975"/>
    <mergeCell ref="D956:L956"/>
    <mergeCell ref="M956:R956"/>
    <mergeCell ref="S956:X956"/>
    <mergeCell ref="Y956:AD956"/>
    <mergeCell ref="M957:R957"/>
    <mergeCell ref="S957:X957"/>
    <mergeCell ref="Y957:AD957"/>
    <mergeCell ref="D954:L954"/>
    <mergeCell ref="M954:R954"/>
    <mergeCell ref="S954:X954"/>
    <mergeCell ref="Y954:AD954"/>
    <mergeCell ref="D955:L955"/>
    <mergeCell ref="M955:R955"/>
    <mergeCell ref="S955:X955"/>
    <mergeCell ref="Y955:AD955"/>
    <mergeCell ref="D952:L952"/>
    <mergeCell ref="M952:R952"/>
    <mergeCell ref="S952:X952"/>
    <mergeCell ref="Y952:AD952"/>
    <mergeCell ref="D953:L953"/>
    <mergeCell ref="M953:R953"/>
    <mergeCell ref="S953:X953"/>
    <mergeCell ref="Y953:AD953"/>
    <mergeCell ref="D951:L951"/>
    <mergeCell ref="M951:R951"/>
    <mergeCell ref="S951:X951"/>
    <mergeCell ref="Y951:AD951"/>
    <mergeCell ref="C943:AD943"/>
    <mergeCell ref="C944:AD944"/>
    <mergeCell ref="C948:L949"/>
    <mergeCell ref="M948:AD948"/>
    <mergeCell ref="M949:R949"/>
    <mergeCell ref="S949:X949"/>
    <mergeCell ref="Y949:AD949"/>
    <mergeCell ref="C934:AD934"/>
    <mergeCell ref="C935:AD935"/>
    <mergeCell ref="B942:AD942"/>
    <mergeCell ref="M932:R932"/>
    <mergeCell ref="S932:X932"/>
    <mergeCell ref="Y932:AD932"/>
    <mergeCell ref="D950:L950"/>
    <mergeCell ref="M950:R950"/>
    <mergeCell ref="S950:X950"/>
    <mergeCell ref="Y950:AD950"/>
    <mergeCell ref="B937:AD937"/>
    <mergeCell ref="B938:AD938"/>
    <mergeCell ref="B939:AD939"/>
    <mergeCell ref="B940:AD940"/>
    <mergeCell ref="B941:AD941"/>
    <mergeCell ref="C945:AD945"/>
    <mergeCell ref="C946:AD946"/>
    <mergeCell ref="M929:R929"/>
    <mergeCell ref="S929:X929"/>
    <mergeCell ref="Y929:AD929"/>
    <mergeCell ref="D931:L931"/>
    <mergeCell ref="M931:R931"/>
    <mergeCell ref="S931:X931"/>
    <mergeCell ref="Y931:AD931"/>
    <mergeCell ref="Y927:AD927"/>
    <mergeCell ref="D928:L928"/>
    <mergeCell ref="M928:R928"/>
    <mergeCell ref="S928:X928"/>
    <mergeCell ref="Y928:AD928"/>
    <mergeCell ref="D930:L930"/>
    <mergeCell ref="M930:R930"/>
    <mergeCell ref="S930:X930"/>
    <mergeCell ref="Y930:AD930"/>
    <mergeCell ref="B936:AD936"/>
    <mergeCell ref="D929:L929"/>
    <mergeCell ref="Y925:AD925"/>
    <mergeCell ref="D926:L926"/>
    <mergeCell ref="M926:R926"/>
    <mergeCell ref="S926:X926"/>
    <mergeCell ref="Y926:AD926"/>
    <mergeCell ref="B918:AD918"/>
    <mergeCell ref="C922:AD922"/>
    <mergeCell ref="B919:AD919"/>
    <mergeCell ref="C920:AD920"/>
    <mergeCell ref="C921:AD921"/>
    <mergeCell ref="C924:L925"/>
    <mergeCell ref="M924:AD924"/>
    <mergeCell ref="M925:R925"/>
    <mergeCell ref="S925:X925"/>
    <mergeCell ref="D927:L927"/>
    <mergeCell ref="M927:R927"/>
    <mergeCell ref="S927:X927"/>
    <mergeCell ref="S887:X887"/>
    <mergeCell ref="D888:R888"/>
    <mergeCell ref="S888:X888"/>
    <mergeCell ref="AB890:AD890"/>
    <mergeCell ref="Y887:AA887"/>
    <mergeCell ref="AB887:AD887"/>
    <mergeCell ref="Y888:AA888"/>
    <mergeCell ref="C867:AD867"/>
    <mergeCell ref="B874:AD874"/>
    <mergeCell ref="B875:AD875"/>
    <mergeCell ref="B879:AD879"/>
    <mergeCell ref="C880:AD880"/>
    <mergeCell ref="C876:AD876"/>
    <mergeCell ref="C877:AD877"/>
    <mergeCell ref="B872:AD872"/>
    <mergeCell ref="B873:AD873"/>
    <mergeCell ref="C884:R885"/>
    <mergeCell ref="S884:X885"/>
    <mergeCell ref="Y884:AD884"/>
    <mergeCell ref="Y885:AA885"/>
    <mergeCell ref="AB885:AD885"/>
    <mergeCell ref="Y886:AA886"/>
    <mergeCell ref="AB886:AD886"/>
    <mergeCell ref="D769:L769"/>
    <mergeCell ref="M769:R769"/>
    <mergeCell ref="S769:X769"/>
    <mergeCell ref="Y769:AD769"/>
    <mergeCell ref="D770:L770"/>
    <mergeCell ref="M770:R770"/>
    <mergeCell ref="S770:X770"/>
    <mergeCell ref="Y770:AD770"/>
    <mergeCell ref="D771:L771"/>
    <mergeCell ref="C775:AD775"/>
    <mergeCell ref="C776:AD776"/>
    <mergeCell ref="B794:AD794"/>
    <mergeCell ref="B795:AD795"/>
    <mergeCell ref="Y771:AD771"/>
    <mergeCell ref="D772:L772"/>
    <mergeCell ref="M772:R772"/>
    <mergeCell ref="S772:X772"/>
    <mergeCell ref="C748:AD748"/>
    <mergeCell ref="C645:P645"/>
    <mergeCell ref="Q645:AD645"/>
    <mergeCell ref="C646:P646"/>
    <mergeCell ref="Q646:AD646"/>
    <mergeCell ref="K687:AD687"/>
    <mergeCell ref="C690:AD690"/>
    <mergeCell ref="C691:AD691"/>
    <mergeCell ref="B698:AD698"/>
    <mergeCell ref="C699:AD699"/>
    <mergeCell ref="C700:AD700"/>
    <mergeCell ref="C663:AD663"/>
    <mergeCell ref="B670:AD670"/>
    <mergeCell ref="C671:AD671"/>
    <mergeCell ref="C672:AD672"/>
    <mergeCell ref="C673:AD673"/>
    <mergeCell ref="C648:AD648"/>
    <mergeCell ref="C649:AD649"/>
    <mergeCell ref="B656:AD656"/>
    <mergeCell ref="B654:AD654"/>
    <mergeCell ref="B655:AD655"/>
    <mergeCell ref="B664:AD664"/>
    <mergeCell ref="B665:AD665"/>
    <mergeCell ref="B666:AD666"/>
    <mergeCell ref="B667:AD667"/>
    <mergeCell ref="B668:AD668"/>
    <mergeCell ref="B669:AD669"/>
    <mergeCell ref="B692:AD692"/>
    <mergeCell ref="B693:AD693"/>
    <mergeCell ref="B694:AD694"/>
    <mergeCell ref="B695:AD695"/>
    <mergeCell ref="B696:AD696"/>
    <mergeCell ref="M600:R600"/>
    <mergeCell ref="S600:X600"/>
    <mergeCell ref="Y600:AD600"/>
    <mergeCell ref="C602:E602"/>
    <mergeCell ref="F602:AD602"/>
    <mergeCell ref="C604:AD604"/>
    <mergeCell ref="C641:AD641"/>
    <mergeCell ref="C643:AD643"/>
    <mergeCell ref="B634:AD634"/>
    <mergeCell ref="C635:AD635"/>
    <mergeCell ref="B636:AD636"/>
    <mergeCell ref="C637:AD637"/>
    <mergeCell ref="C638:AD638"/>
    <mergeCell ref="B640:AD640"/>
    <mergeCell ref="B618:AD618"/>
    <mergeCell ref="C621:AD621"/>
    <mergeCell ref="C625:AD625"/>
    <mergeCell ref="C626:AD626"/>
    <mergeCell ref="B633:AD633"/>
    <mergeCell ref="B620:AD620"/>
    <mergeCell ref="C642:AD642"/>
    <mergeCell ref="D592:L592"/>
    <mergeCell ref="M592:R592"/>
    <mergeCell ref="S592:X592"/>
    <mergeCell ref="Y592:AD592"/>
    <mergeCell ref="D594:L594"/>
    <mergeCell ref="M594:R594"/>
    <mergeCell ref="S594:X594"/>
    <mergeCell ref="Y594:AD594"/>
    <mergeCell ref="D590:L590"/>
    <mergeCell ref="M590:R590"/>
    <mergeCell ref="S590:X590"/>
    <mergeCell ref="Y590:AD590"/>
    <mergeCell ref="D591:L591"/>
    <mergeCell ref="M591:R591"/>
    <mergeCell ref="S591:X591"/>
    <mergeCell ref="Y591:AD591"/>
    <mergeCell ref="D588:L588"/>
    <mergeCell ref="M588:R588"/>
    <mergeCell ref="S588:X588"/>
    <mergeCell ref="Y588:AD588"/>
    <mergeCell ref="D589:L589"/>
    <mergeCell ref="M589:R589"/>
    <mergeCell ref="S589:X589"/>
    <mergeCell ref="Y589:AD589"/>
    <mergeCell ref="D593:L593"/>
    <mergeCell ref="M593:R593"/>
    <mergeCell ref="S593:X593"/>
    <mergeCell ref="Y593:AD593"/>
    <mergeCell ref="D586:L586"/>
    <mergeCell ref="M586:R586"/>
    <mergeCell ref="S586:X586"/>
    <mergeCell ref="Y586:AD586"/>
    <mergeCell ref="D587:L587"/>
    <mergeCell ref="M587:R587"/>
    <mergeCell ref="S587:X587"/>
    <mergeCell ref="Y587:AD587"/>
    <mergeCell ref="D584:L584"/>
    <mergeCell ref="M584:R584"/>
    <mergeCell ref="S584:X584"/>
    <mergeCell ref="Y584:AD584"/>
    <mergeCell ref="D585:L585"/>
    <mergeCell ref="M585:R585"/>
    <mergeCell ref="S585:X585"/>
    <mergeCell ref="Y585:AD585"/>
    <mergeCell ref="B576:AD576"/>
    <mergeCell ref="C577:AD577"/>
    <mergeCell ref="C578:AD578"/>
    <mergeCell ref="C579:AD579"/>
    <mergeCell ref="C582:L583"/>
    <mergeCell ref="M582:AD582"/>
    <mergeCell ref="M583:R583"/>
    <mergeCell ref="S583:X583"/>
    <mergeCell ref="Y583:AD583"/>
    <mergeCell ref="C580:AD580"/>
    <mergeCell ref="C566:L566"/>
    <mergeCell ref="M566:R566"/>
    <mergeCell ref="S566:X566"/>
    <mergeCell ref="Y566:AD566"/>
    <mergeCell ref="C568:AD568"/>
    <mergeCell ref="C569:AD569"/>
    <mergeCell ref="C562:AD562"/>
    <mergeCell ref="C564:L565"/>
    <mergeCell ref="M564:AD564"/>
    <mergeCell ref="M565:R565"/>
    <mergeCell ref="S565:X565"/>
    <mergeCell ref="Y565:AD565"/>
    <mergeCell ref="C549:E549"/>
    <mergeCell ref="F549:AD549"/>
    <mergeCell ref="C551:AD551"/>
    <mergeCell ref="C552:AD552"/>
    <mergeCell ref="B559:AD559"/>
    <mergeCell ref="B561:AD561"/>
    <mergeCell ref="D546:L546"/>
    <mergeCell ref="M546:R546"/>
    <mergeCell ref="S546:X546"/>
    <mergeCell ref="Y546:AD546"/>
    <mergeCell ref="M547:R547"/>
    <mergeCell ref="S547:X547"/>
    <mergeCell ref="Y547:AD547"/>
    <mergeCell ref="D544:L544"/>
    <mergeCell ref="M544:R544"/>
    <mergeCell ref="S544:X544"/>
    <mergeCell ref="Y544:AD544"/>
    <mergeCell ref="D545:L545"/>
    <mergeCell ref="M545:R545"/>
    <mergeCell ref="S545:X545"/>
    <mergeCell ref="Y545:AD545"/>
    <mergeCell ref="D542:L542"/>
    <mergeCell ref="M542:R542"/>
    <mergeCell ref="S542:X542"/>
    <mergeCell ref="Y542:AD542"/>
    <mergeCell ref="D543:L543"/>
    <mergeCell ref="M543:R543"/>
    <mergeCell ref="S543:X543"/>
    <mergeCell ref="Y543:AD543"/>
    <mergeCell ref="D540:L540"/>
    <mergeCell ref="M540:R540"/>
    <mergeCell ref="S540:X540"/>
    <mergeCell ref="Y540:AD540"/>
    <mergeCell ref="D541:L541"/>
    <mergeCell ref="M541:R541"/>
    <mergeCell ref="S541:X541"/>
    <mergeCell ref="Y541:AD541"/>
    <mergeCell ref="D538:L538"/>
    <mergeCell ref="M538:R538"/>
    <mergeCell ref="S538:X538"/>
    <mergeCell ref="Y538:AD538"/>
    <mergeCell ref="D539:L539"/>
    <mergeCell ref="M539:R539"/>
    <mergeCell ref="S539:X539"/>
    <mergeCell ref="Y539:AD539"/>
    <mergeCell ref="D536:L536"/>
    <mergeCell ref="M536:R536"/>
    <mergeCell ref="S536:X536"/>
    <mergeCell ref="Y536:AD536"/>
    <mergeCell ref="D537:L537"/>
    <mergeCell ref="M537:R537"/>
    <mergeCell ref="S537:X537"/>
    <mergeCell ref="Y537:AD537"/>
    <mergeCell ref="D525:L525"/>
    <mergeCell ref="M525:R525"/>
    <mergeCell ref="S525:X525"/>
    <mergeCell ref="Y525:AD525"/>
    <mergeCell ref="D534:L534"/>
    <mergeCell ref="M534:R534"/>
    <mergeCell ref="S534:X534"/>
    <mergeCell ref="Y534:AD534"/>
    <mergeCell ref="D535:L535"/>
    <mergeCell ref="M535:R535"/>
    <mergeCell ref="S535:X535"/>
    <mergeCell ref="Y535:AD535"/>
    <mergeCell ref="D532:L532"/>
    <mergeCell ref="M532:R532"/>
    <mergeCell ref="S532:X532"/>
    <mergeCell ref="Y532:AD532"/>
    <mergeCell ref="D533:L533"/>
    <mergeCell ref="M533:R533"/>
    <mergeCell ref="S533:X533"/>
    <mergeCell ref="Y533:AD533"/>
    <mergeCell ref="D530:L530"/>
    <mergeCell ref="M530:R530"/>
    <mergeCell ref="S530:X530"/>
    <mergeCell ref="Y530:AD530"/>
    <mergeCell ref="D531:L531"/>
    <mergeCell ref="M531:R531"/>
    <mergeCell ref="S531:X531"/>
    <mergeCell ref="Y531:AD531"/>
    <mergeCell ref="Y521:AD521"/>
    <mergeCell ref="B511:AD511"/>
    <mergeCell ref="C512:AD512"/>
    <mergeCell ref="C513:AD513"/>
    <mergeCell ref="C514:AD514"/>
    <mergeCell ref="C515:AD515"/>
    <mergeCell ref="C518:L519"/>
    <mergeCell ref="M518:AD518"/>
    <mergeCell ref="M519:R519"/>
    <mergeCell ref="S519:X519"/>
    <mergeCell ref="Y519:AD519"/>
    <mergeCell ref="C516:AD516"/>
    <mergeCell ref="D528:L528"/>
    <mergeCell ref="M528:R528"/>
    <mergeCell ref="S528:X528"/>
    <mergeCell ref="Y528:AD528"/>
    <mergeCell ref="D529:L529"/>
    <mergeCell ref="M529:R529"/>
    <mergeCell ref="S529:X529"/>
    <mergeCell ref="Y529:AD529"/>
    <mergeCell ref="D526:L526"/>
    <mergeCell ref="M526:R526"/>
    <mergeCell ref="S526:X526"/>
    <mergeCell ref="Y526:AD526"/>
    <mergeCell ref="D527:L527"/>
    <mergeCell ref="M527:R527"/>
    <mergeCell ref="S527:X527"/>
    <mergeCell ref="Y527:AD527"/>
    <mergeCell ref="D524:L524"/>
    <mergeCell ref="M524:R524"/>
    <mergeCell ref="S524:X524"/>
    <mergeCell ref="Y524:AD524"/>
    <mergeCell ref="C501:L501"/>
    <mergeCell ref="M501:R501"/>
    <mergeCell ref="S501:X501"/>
    <mergeCell ref="Y501:AD501"/>
    <mergeCell ref="C503:AD503"/>
    <mergeCell ref="C504:AD504"/>
    <mergeCell ref="C497:AD497"/>
    <mergeCell ref="C499:L500"/>
    <mergeCell ref="M499:AD499"/>
    <mergeCell ref="M500:R500"/>
    <mergeCell ref="S500:X500"/>
    <mergeCell ref="Y500:AD500"/>
    <mergeCell ref="C484:G484"/>
    <mergeCell ref="H484:AD484"/>
    <mergeCell ref="C486:AD486"/>
    <mergeCell ref="C487:AD487"/>
    <mergeCell ref="B494:AD494"/>
    <mergeCell ref="B496:AD496"/>
    <mergeCell ref="B488:AD488"/>
    <mergeCell ref="B489:AD489"/>
    <mergeCell ref="B490:AD490"/>
    <mergeCell ref="B491:AD491"/>
    <mergeCell ref="B492:AD492"/>
    <mergeCell ref="B493:AD493"/>
    <mergeCell ref="D481:L481"/>
    <mergeCell ref="M481:R481"/>
    <mergeCell ref="S481:X481"/>
    <mergeCell ref="Y481:AD481"/>
    <mergeCell ref="M482:R482"/>
    <mergeCell ref="S482:X482"/>
    <mergeCell ref="Y482:AD482"/>
    <mergeCell ref="D479:L479"/>
    <mergeCell ref="M479:R479"/>
    <mergeCell ref="S479:X479"/>
    <mergeCell ref="Y479:AD479"/>
    <mergeCell ref="D480:L480"/>
    <mergeCell ref="M480:R480"/>
    <mergeCell ref="S480:X480"/>
    <mergeCell ref="Y480:AD480"/>
    <mergeCell ref="D477:L477"/>
    <mergeCell ref="M477:R477"/>
    <mergeCell ref="S477:X477"/>
    <mergeCell ref="Y477:AD477"/>
    <mergeCell ref="D478:L478"/>
    <mergeCell ref="M478:R478"/>
    <mergeCell ref="S478:X478"/>
    <mergeCell ref="Y478:AD478"/>
    <mergeCell ref="D475:L475"/>
    <mergeCell ref="M475:R475"/>
    <mergeCell ref="S475:X475"/>
    <mergeCell ref="Y475:AD475"/>
    <mergeCell ref="D476:L476"/>
    <mergeCell ref="M476:R476"/>
    <mergeCell ref="S476:X476"/>
    <mergeCell ref="Y476:AD476"/>
    <mergeCell ref="C469:AD469"/>
    <mergeCell ref="C470:AD470"/>
    <mergeCell ref="C473:L474"/>
    <mergeCell ref="M473:AD473"/>
    <mergeCell ref="M474:R474"/>
    <mergeCell ref="S474:X474"/>
    <mergeCell ref="Y474:AD474"/>
    <mergeCell ref="C457:G457"/>
    <mergeCell ref="H457:AD457"/>
    <mergeCell ref="C459:AD459"/>
    <mergeCell ref="C460:AD460"/>
    <mergeCell ref="B467:AD467"/>
    <mergeCell ref="C468:AD468"/>
    <mergeCell ref="C471:AD471"/>
    <mergeCell ref="B461:AD461"/>
    <mergeCell ref="B462:AD462"/>
    <mergeCell ref="B463:AD463"/>
    <mergeCell ref="B464:AD464"/>
    <mergeCell ref="B465:AD465"/>
    <mergeCell ref="B466:AD466"/>
    <mergeCell ref="M455:R455"/>
    <mergeCell ref="S455:X455"/>
    <mergeCell ref="Y455:AD455"/>
    <mergeCell ref="D451:L451"/>
    <mergeCell ref="M451:R451"/>
    <mergeCell ref="S451:X451"/>
    <mergeCell ref="Y451:AD451"/>
    <mergeCell ref="D453:L453"/>
    <mergeCell ref="M453:R453"/>
    <mergeCell ref="S453:X453"/>
    <mergeCell ref="Y453:AD453"/>
    <mergeCell ref="D449:L449"/>
    <mergeCell ref="M449:R449"/>
    <mergeCell ref="S449:X449"/>
    <mergeCell ref="Y449:AD449"/>
    <mergeCell ref="D450:L450"/>
    <mergeCell ref="M450:R450"/>
    <mergeCell ref="S450:X450"/>
    <mergeCell ref="Y450:AD450"/>
    <mergeCell ref="D452:L452"/>
    <mergeCell ref="M452:R452"/>
    <mergeCell ref="S452:X452"/>
    <mergeCell ref="Y452:AD452"/>
    <mergeCell ref="C445:L446"/>
    <mergeCell ref="M445:AD445"/>
    <mergeCell ref="M446:R446"/>
    <mergeCell ref="S446:X446"/>
    <mergeCell ref="Y446:AD446"/>
    <mergeCell ref="C443:AD443"/>
    <mergeCell ref="B437:AD437"/>
    <mergeCell ref="B438:AD438"/>
    <mergeCell ref="M427:R427"/>
    <mergeCell ref="S427:X427"/>
    <mergeCell ref="Y427:AD427"/>
    <mergeCell ref="C429:G429"/>
    <mergeCell ref="H429:AD429"/>
    <mergeCell ref="C431:AD431"/>
    <mergeCell ref="D424:L424"/>
    <mergeCell ref="M424:R424"/>
    <mergeCell ref="S424:X424"/>
    <mergeCell ref="Y424:AD424"/>
    <mergeCell ref="D426:L426"/>
    <mergeCell ref="M426:R426"/>
    <mergeCell ref="S426:X426"/>
    <mergeCell ref="Y426:AD426"/>
    <mergeCell ref="D422:L422"/>
    <mergeCell ref="M422:R422"/>
    <mergeCell ref="S422:X422"/>
    <mergeCell ref="Y422:AD422"/>
    <mergeCell ref="D423:L423"/>
    <mergeCell ref="M423:R423"/>
    <mergeCell ref="S423:X423"/>
    <mergeCell ref="Y423:AD423"/>
    <mergeCell ref="D420:L420"/>
    <mergeCell ref="M420:R420"/>
    <mergeCell ref="S420:X420"/>
    <mergeCell ref="Y420:AD420"/>
    <mergeCell ref="D421:L421"/>
    <mergeCell ref="M421:R421"/>
    <mergeCell ref="S421:X421"/>
    <mergeCell ref="Y421:AD421"/>
    <mergeCell ref="C405:AD405"/>
    <mergeCell ref="B412:AD412"/>
    <mergeCell ref="C413:AD413"/>
    <mergeCell ref="C414:AD414"/>
    <mergeCell ref="C415:AD415"/>
    <mergeCell ref="C418:L419"/>
    <mergeCell ref="M418:AD418"/>
    <mergeCell ref="M419:R419"/>
    <mergeCell ref="S419:X419"/>
    <mergeCell ref="Y419:AD419"/>
    <mergeCell ref="B372:AD372"/>
    <mergeCell ref="B373:AD373"/>
    <mergeCell ref="B374:AD374"/>
    <mergeCell ref="B375:AD375"/>
    <mergeCell ref="B376:AD376"/>
    <mergeCell ref="M400:R400"/>
    <mergeCell ref="S400:X400"/>
    <mergeCell ref="Y400:AD400"/>
    <mergeCell ref="C402:G402"/>
    <mergeCell ref="H402:AD402"/>
    <mergeCell ref="C404:AD404"/>
    <mergeCell ref="D398:L398"/>
    <mergeCell ref="M398:R398"/>
    <mergeCell ref="S398:X398"/>
    <mergeCell ref="Y398:AD398"/>
    <mergeCell ref="D399:L399"/>
    <mergeCell ref="M399:R399"/>
    <mergeCell ref="S399:X399"/>
    <mergeCell ref="Y399:AD399"/>
    <mergeCell ref="D396:L396"/>
    <mergeCell ref="M396:R396"/>
    <mergeCell ref="S396:X396"/>
    <mergeCell ref="Y396:AD396"/>
    <mergeCell ref="D397:L397"/>
    <mergeCell ref="M397:R397"/>
    <mergeCell ref="S397:X397"/>
    <mergeCell ref="Y397:AD397"/>
    <mergeCell ref="B378:AD378"/>
    <mergeCell ref="C379:AD379"/>
    <mergeCell ref="D394:L394"/>
    <mergeCell ref="M394:R394"/>
    <mergeCell ref="S394:X394"/>
    <mergeCell ref="Y394:AD394"/>
    <mergeCell ref="D395:L395"/>
    <mergeCell ref="M395:R395"/>
    <mergeCell ref="S395:X395"/>
    <mergeCell ref="Y395:AD395"/>
    <mergeCell ref="D392:L392"/>
    <mergeCell ref="M392:R392"/>
    <mergeCell ref="S392:X392"/>
    <mergeCell ref="Y392:AD392"/>
    <mergeCell ref="D393:L393"/>
    <mergeCell ref="M393:R393"/>
    <mergeCell ref="S393:X393"/>
    <mergeCell ref="Y393:AD393"/>
    <mergeCell ref="D390:L390"/>
    <mergeCell ref="M390:R390"/>
    <mergeCell ref="S390:X390"/>
    <mergeCell ref="Y390:AD390"/>
    <mergeCell ref="D391:L391"/>
    <mergeCell ref="M391:R391"/>
    <mergeCell ref="S391:X391"/>
    <mergeCell ref="Y391:AD391"/>
    <mergeCell ref="M336:R336"/>
    <mergeCell ref="S336:X336"/>
    <mergeCell ref="Y336:AD336"/>
    <mergeCell ref="D337:L337"/>
    <mergeCell ref="M337:R337"/>
    <mergeCell ref="S337:X337"/>
    <mergeCell ref="Y337:AD337"/>
    <mergeCell ref="C331:AD331"/>
    <mergeCell ref="Y363:AD363"/>
    <mergeCell ref="D364:L364"/>
    <mergeCell ref="M364:R364"/>
    <mergeCell ref="S364:X364"/>
    <mergeCell ref="Y364:AD364"/>
    <mergeCell ref="D361:L361"/>
    <mergeCell ref="M361:R361"/>
    <mergeCell ref="S361:X361"/>
    <mergeCell ref="Y361:AD361"/>
    <mergeCell ref="D362:L362"/>
    <mergeCell ref="M362:R362"/>
    <mergeCell ref="S362:X362"/>
    <mergeCell ref="Y362:AD362"/>
    <mergeCell ref="B350:AD350"/>
    <mergeCell ref="M358:R358"/>
    <mergeCell ref="C302:E302"/>
    <mergeCell ref="F302:AD302"/>
    <mergeCell ref="C304:AD304"/>
    <mergeCell ref="C305:AD305"/>
    <mergeCell ref="B312:AD312"/>
    <mergeCell ref="C314:F314"/>
    <mergeCell ref="D299:R299"/>
    <mergeCell ref="S299:X299"/>
    <mergeCell ref="D300:R300"/>
    <mergeCell ref="S300:X300"/>
    <mergeCell ref="C273:E273"/>
    <mergeCell ref="F273:AD273"/>
    <mergeCell ref="C275:AD275"/>
    <mergeCell ref="C276:AD276"/>
    <mergeCell ref="B283:AD283"/>
    <mergeCell ref="B284:AD284"/>
    <mergeCell ref="C293:R294"/>
    <mergeCell ref="S293:X294"/>
    <mergeCell ref="Y294:AA294"/>
    <mergeCell ref="AB294:AD294"/>
    <mergeCell ref="Y296:AA296"/>
    <mergeCell ref="AB296:AD296"/>
    <mergeCell ref="Y297:AA297"/>
    <mergeCell ref="AB297:AD297"/>
    <mergeCell ref="Y298:AA298"/>
    <mergeCell ref="AB298:AD298"/>
    <mergeCell ref="Y299:AA299"/>
    <mergeCell ref="AB299:AD299"/>
    <mergeCell ref="Y300:AA300"/>
    <mergeCell ref="AB300:AD300"/>
    <mergeCell ref="B306:AD306"/>
    <mergeCell ref="B307:AD307"/>
    <mergeCell ref="D271:R271"/>
    <mergeCell ref="S271:X271"/>
    <mergeCell ref="Y271:AD271"/>
    <mergeCell ref="D297:R297"/>
    <mergeCell ref="S297:X297"/>
    <mergeCell ref="D298:R298"/>
    <mergeCell ref="S298:X298"/>
    <mergeCell ref="D295:R295"/>
    <mergeCell ref="S295:X295"/>
    <mergeCell ref="D296:R296"/>
    <mergeCell ref="S296:X296"/>
    <mergeCell ref="C285:AD285"/>
    <mergeCell ref="B288:AD288"/>
    <mergeCell ref="C289:AD289"/>
    <mergeCell ref="C290:AD290"/>
    <mergeCell ref="C291:AD291"/>
    <mergeCell ref="Y293:AD293"/>
    <mergeCell ref="C286:AD286"/>
    <mergeCell ref="Y295:AA295"/>
    <mergeCell ref="AB295:AD295"/>
    <mergeCell ref="B277:AD277"/>
    <mergeCell ref="B278:AD278"/>
    <mergeCell ref="B279:AD279"/>
    <mergeCell ref="B280:AD280"/>
    <mergeCell ref="B281:AD281"/>
    <mergeCell ref="B282:AD282"/>
    <mergeCell ref="D173:L173"/>
    <mergeCell ref="M173:R173"/>
    <mergeCell ref="B192:AD192"/>
    <mergeCell ref="C193:AD193"/>
    <mergeCell ref="S173:X173"/>
    <mergeCell ref="Y173:AD173"/>
    <mergeCell ref="D174:L174"/>
    <mergeCell ref="M174:R174"/>
    <mergeCell ref="S174:X174"/>
    <mergeCell ref="Y174:AD174"/>
    <mergeCell ref="D175:L175"/>
    <mergeCell ref="M175:R175"/>
    <mergeCell ref="S175:X175"/>
    <mergeCell ref="Y175:AD175"/>
    <mergeCell ref="D176:L176"/>
    <mergeCell ref="M176:R176"/>
    <mergeCell ref="S176:X176"/>
    <mergeCell ref="Y176:AD176"/>
    <mergeCell ref="D177:L177"/>
    <mergeCell ref="C185:AD185"/>
    <mergeCell ref="B188:AD188"/>
    <mergeCell ref="B189:AD189"/>
    <mergeCell ref="B190:AD190"/>
    <mergeCell ref="B191:AD191"/>
    <mergeCell ref="C184:AD184"/>
    <mergeCell ref="B186:AD186"/>
    <mergeCell ref="B187:AD187"/>
    <mergeCell ref="C157:AD157"/>
    <mergeCell ref="C86:AD86"/>
    <mergeCell ref="B93:AD93"/>
    <mergeCell ref="C94:AD94"/>
    <mergeCell ref="C159:AD159"/>
    <mergeCell ref="C160:AD160"/>
    <mergeCell ref="B167:AD167"/>
    <mergeCell ref="C168:AD168"/>
    <mergeCell ref="C170:L171"/>
    <mergeCell ref="M170:AD170"/>
    <mergeCell ref="M171:R171"/>
    <mergeCell ref="S171:X171"/>
    <mergeCell ref="Y171:AD171"/>
    <mergeCell ref="D172:L172"/>
    <mergeCell ref="M172:R172"/>
    <mergeCell ref="S172:X172"/>
    <mergeCell ref="Y172:AD172"/>
    <mergeCell ref="B149:AD149"/>
    <mergeCell ref="N138:AD138"/>
    <mergeCell ref="B146:AD146"/>
    <mergeCell ref="B147:AD147"/>
    <mergeCell ref="B148:AD148"/>
    <mergeCell ref="B161:AD161"/>
    <mergeCell ref="B162:AD162"/>
    <mergeCell ref="B163:AD163"/>
    <mergeCell ref="B164:AD164"/>
    <mergeCell ref="B165:AD165"/>
    <mergeCell ref="B166:AD166"/>
    <mergeCell ref="B151:AD151"/>
    <mergeCell ref="C152:AD152"/>
    <mergeCell ref="C153:AD153"/>
    <mergeCell ref="AA155:AD155"/>
    <mergeCell ref="C122:AD122"/>
    <mergeCell ref="C123:AD123"/>
    <mergeCell ref="D130:AD130"/>
    <mergeCell ref="C141:AD141"/>
    <mergeCell ref="C142:AD142"/>
    <mergeCell ref="C95:AD95"/>
    <mergeCell ref="C96:AD96"/>
    <mergeCell ref="K110:AD110"/>
    <mergeCell ref="C113:AD113"/>
    <mergeCell ref="C114:AD114"/>
    <mergeCell ref="B121:AD121"/>
    <mergeCell ref="B92:AD92"/>
    <mergeCell ref="B115:AD115"/>
    <mergeCell ref="B116:AD116"/>
    <mergeCell ref="B117:AD117"/>
    <mergeCell ref="B118:AD118"/>
    <mergeCell ref="B119:AD119"/>
    <mergeCell ref="B120:AD120"/>
    <mergeCell ref="C15:AD15"/>
    <mergeCell ref="C16:AD16"/>
    <mergeCell ref="C50:Q50"/>
    <mergeCell ref="C52:E52"/>
    <mergeCell ref="F52:AD52"/>
    <mergeCell ref="C54:AD54"/>
    <mergeCell ref="D55:P55"/>
    <mergeCell ref="R55:AD55"/>
    <mergeCell ref="C85:AD85"/>
    <mergeCell ref="C80:AD80"/>
    <mergeCell ref="C82:P82"/>
    <mergeCell ref="Q82:AD82"/>
    <mergeCell ref="C83:P83"/>
    <mergeCell ref="Q83:AD83"/>
    <mergeCell ref="C48:Q49"/>
    <mergeCell ref="R48:AD48"/>
    <mergeCell ref="B25:AD25"/>
    <mergeCell ref="C26:AD26"/>
    <mergeCell ref="C29:AD29"/>
    <mergeCell ref="C33:AD33"/>
    <mergeCell ref="C34:AD34"/>
    <mergeCell ref="C75:AD75"/>
    <mergeCell ref="B77:AD77"/>
    <mergeCell ref="C78:AD78"/>
    <mergeCell ref="C79:AD79"/>
    <mergeCell ref="C63:AD63"/>
    <mergeCell ref="C64:AD64"/>
    <mergeCell ref="B71:AD71"/>
    <mergeCell ref="B72:AD72"/>
    <mergeCell ref="B35:AD35"/>
    <mergeCell ref="B36:AD36"/>
    <mergeCell ref="B37:AD37"/>
    <mergeCell ref="B1:AD1"/>
    <mergeCell ref="B3:AD3"/>
    <mergeCell ref="B5:AD5"/>
    <mergeCell ref="AA7:AD7"/>
    <mergeCell ref="B8:L8"/>
    <mergeCell ref="N8:O8"/>
    <mergeCell ref="B41:AD41"/>
    <mergeCell ref="C42:AD42"/>
    <mergeCell ref="C43:AD43"/>
    <mergeCell ref="C44:AD44"/>
    <mergeCell ref="C45:AD45"/>
    <mergeCell ref="C14:AD14"/>
    <mergeCell ref="B28:AD28"/>
    <mergeCell ref="M177:R177"/>
    <mergeCell ref="S177:X177"/>
    <mergeCell ref="Y177:AD177"/>
    <mergeCell ref="B18:AD18"/>
    <mergeCell ref="B19:AD19"/>
    <mergeCell ref="C20:AD20"/>
    <mergeCell ref="B21:AD21"/>
    <mergeCell ref="C22:AD22"/>
    <mergeCell ref="B24:AD24"/>
    <mergeCell ref="D59:P59"/>
    <mergeCell ref="R59:AD59"/>
    <mergeCell ref="D60:P60"/>
    <mergeCell ref="R60:AD60"/>
    <mergeCell ref="C46:AD46"/>
    <mergeCell ref="B10:AD10"/>
    <mergeCell ref="C11:AD11"/>
    <mergeCell ref="B143:AD143"/>
    <mergeCell ref="B144:AD144"/>
    <mergeCell ref="B145:AD145"/>
    <mergeCell ref="C12:AD12"/>
    <mergeCell ref="C13:AD13"/>
    <mergeCell ref="G197:AD197"/>
    <mergeCell ref="B207:AD207"/>
    <mergeCell ref="C208:AD208"/>
    <mergeCell ref="C209:AD209"/>
    <mergeCell ref="Q225:AD225"/>
    <mergeCell ref="C229:AD229"/>
    <mergeCell ref="C230:AD230"/>
    <mergeCell ref="D178:L178"/>
    <mergeCell ref="M178:R178"/>
    <mergeCell ref="S178:X178"/>
    <mergeCell ref="Y178:AD178"/>
    <mergeCell ref="D179:L179"/>
    <mergeCell ref="M179:R179"/>
    <mergeCell ref="S179:X179"/>
    <mergeCell ref="Y179:AD179"/>
    <mergeCell ref="D180:L180"/>
    <mergeCell ref="M180:R180"/>
    <mergeCell ref="S180:X180"/>
    <mergeCell ref="Y180:AD180"/>
    <mergeCell ref="D181:L181"/>
    <mergeCell ref="M181:R181"/>
    <mergeCell ref="S181:X181"/>
    <mergeCell ref="Y181:AD181"/>
    <mergeCell ref="M182:R182"/>
    <mergeCell ref="S182:X182"/>
    <mergeCell ref="Y182:AD182"/>
    <mergeCell ref="C200:AD200"/>
    <mergeCell ref="C194:AD194"/>
    <mergeCell ref="C195:AD195"/>
    <mergeCell ref="C197:F197"/>
    <mergeCell ref="C266:R266"/>
    <mergeCell ref="S266:X266"/>
    <mergeCell ref="Y266:AD266"/>
    <mergeCell ref="D267:R267"/>
    <mergeCell ref="S267:X267"/>
    <mergeCell ref="Y267:AD267"/>
    <mergeCell ref="D268:R268"/>
    <mergeCell ref="S268:X268"/>
    <mergeCell ref="Y268:AD268"/>
    <mergeCell ref="D269:R269"/>
    <mergeCell ref="S269:X269"/>
    <mergeCell ref="Y269:AD269"/>
    <mergeCell ref="D270:R270"/>
    <mergeCell ref="S270:X270"/>
    <mergeCell ref="Y270:AD270"/>
    <mergeCell ref="C199:AD199"/>
    <mergeCell ref="C238:AD238"/>
    <mergeCell ref="C239:AD239"/>
    <mergeCell ref="D247:AD247"/>
    <mergeCell ref="C263:AD263"/>
    <mergeCell ref="C264:AD264"/>
    <mergeCell ref="C254:AD254"/>
    <mergeCell ref="C255:AD255"/>
    <mergeCell ref="B262:AD262"/>
    <mergeCell ref="B237:AD237"/>
    <mergeCell ref="K250:AD250"/>
    <mergeCell ref="B201:AD201"/>
    <mergeCell ref="B202:AD202"/>
    <mergeCell ref="B203:AD203"/>
    <mergeCell ref="B204:AD204"/>
    <mergeCell ref="B205:AD205"/>
    <mergeCell ref="B206:AD206"/>
    <mergeCell ref="D595:L595"/>
    <mergeCell ref="M595:R595"/>
    <mergeCell ref="C355:AD355"/>
    <mergeCell ref="C380:AD380"/>
    <mergeCell ref="C381:AD381"/>
    <mergeCell ref="C383:AD383"/>
    <mergeCell ref="D425:L425"/>
    <mergeCell ref="M425:R425"/>
    <mergeCell ref="S425:X425"/>
    <mergeCell ref="Y425:AD425"/>
    <mergeCell ref="C416:AD416"/>
    <mergeCell ref="D338:L338"/>
    <mergeCell ref="M338:R338"/>
    <mergeCell ref="S338:X338"/>
    <mergeCell ref="Y338:AD338"/>
    <mergeCell ref="D339:L339"/>
    <mergeCell ref="M339:R339"/>
    <mergeCell ref="S339:X339"/>
    <mergeCell ref="Y339:AD339"/>
    <mergeCell ref="D359:L359"/>
    <mergeCell ref="M359:R359"/>
    <mergeCell ref="S359:X359"/>
    <mergeCell ref="Y359:AD359"/>
    <mergeCell ref="D360:L360"/>
    <mergeCell ref="M360:R360"/>
    <mergeCell ref="S360:X360"/>
    <mergeCell ref="Y360:AD360"/>
    <mergeCell ref="C352:AD352"/>
    <mergeCell ref="C353:AD353"/>
    <mergeCell ref="C354:AD354"/>
    <mergeCell ref="C357:L358"/>
    <mergeCell ref="M357:AD357"/>
    <mergeCell ref="M599:R599"/>
    <mergeCell ref="S599:X599"/>
    <mergeCell ref="Y599:AD599"/>
    <mergeCell ref="C657:AD657"/>
    <mergeCell ref="C658:AD658"/>
    <mergeCell ref="C662:AD662"/>
    <mergeCell ref="C605:AD605"/>
    <mergeCell ref="B612:AD612"/>
    <mergeCell ref="B613:AD613"/>
    <mergeCell ref="C614:AD614"/>
    <mergeCell ref="B615:AD615"/>
    <mergeCell ref="C616:AD616"/>
    <mergeCell ref="D340:L340"/>
    <mergeCell ref="M340:R340"/>
    <mergeCell ref="S340:X340"/>
    <mergeCell ref="Y340:AD340"/>
    <mergeCell ref="M341:R341"/>
    <mergeCell ref="S341:X341"/>
    <mergeCell ref="Y341:AD341"/>
    <mergeCell ref="S358:X358"/>
    <mergeCell ref="Y358:AD358"/>
    <mergeCell ref="C343:AD343"/>
    <mergeCell ref="C344:AD344"/>
    <mergeCell ref="B351:AD351"/>
    <mergeCell ref="D365:L365"/>
    <mergeCell ref="M365:R365"/>
    <mergeCell ref="S365:X365"/>
    <mergeCell ref="Y365:AD365"/>
    <mergeCell ref="M366:R366"/>
    <mergeCell ref="S366:X366"/>
    <mergeCell ref="Y366:AD366"/>
    <mergeCell ref="D363:L363"/>
    <mergeCell ref="B752:AD752"/>
    <mergeCell ref="B753:AD753"/>
    <mergeCell ref="B754:AD754"/>
    <mergeCell ref="B755:AD755"/>
    <mergeCell ref="B756:AD756"/>
    <mergeCell ref="B757:AD757"/>
    <mergeCell ref="B777:AD777"/>
    <mergeCell ref="B778:AD778"/>
    <mergeCell ref="Y772:AD772"/>
    <mergeCell ref="M773:R773"/>
    <mergeCell ref="S773:X773"/>
    <mergeCell ref="Y773:AD773"/>
    <mergeCell ref="D764:L764"/>
    <mergeCell ref="M764:R764"/>
    <mergeCell ref="S764:X764"/>
    <mergeCell ref="Y764:AD764"/>
    <mergeCell ref="D765:L765"/>
    <mergeCell ref="M765:R765"/>
    <mergeCell ref="S765:X765"/>
    <mergeCell ref="Y765:AD765"/>
    <mergeCell ref="D766:L766"/>
    <mergeCell ref="M766:R766"/>
    <mergeCell ref="S766:X766"/>
    <mergeCell ref="Y766:AD766"/>
    <mergeCell ref="D767:L767"/>
    <mergeCell ref="M767:R767"/>
    <mergeCell ref="S767:X767"/>
    <mergeCell ref="Y767:AD767"/>
    <mergeCell ref="D768:L768"/>
    <mergeCell ref="M768:R768"/>
    <mergeCell ref="S768:X768"/>
    <mergeCell ref="Y768:AD768"/>
    <mergeCell ref="B38:AD38"/>
    <mergeCell ref="B39:AD39"/>
    <mergeCell ref="B40:AD40"/>
    <mergeCell ref="B65:AD65"/>
    <mergeCell ref="B66:AD66"/>
    <mergeCell ref="B67:AD67"/>
    <mergeCell ref="B68:AD68"/>
    <mergeCell ref="B69:AD69"/>
    <mergeCell ref="B70:AD70"/>
    <mergeCell ref="B87:AD87"/>
    <mergeCell ref="B88:AD88"/>
    <mergeCell ref="B89:AD89"/>
    <mergeCell ref="B90:AD90"/>
    <mergeCell ref="B91:AD91"/>
    <mergeCell ref="Q61:AD61"/>
    <mergeCell ref="D56:P56"/>
    <mergeCell ref="R56:AD56"/>
    <mergeCell ref="D57:P57"/>
    <mergeCell ref="R57:AD57"/>
    <mergeCell ref="D58:P58"/>
    <mergeCell ref="R58:AD58"/>
    <mergeCell ref="C73:AD73"/>
    <mergeCell ref="B74:AD74"/>
    <mergeCell ref="D61:P61"/>
    <mergeCell ref="B308:AD308"/>
    <mergeCell ref="B309:AD309"/>
    <mergeCell ref="B310:AD310"/>
    <mergeCell ref="B311:AD311"/>
    <mergeCell ref="B322:AD322"/>
    <mergeCell ref="B323:AD323"/>
    <mergeCell ref="B324:AD324"/>
    <mergeCell ref="B325:AD325"/>
    <mergeCell ref="B326:AD326"/>
    <mergeCell ref="B327:AD327"/>
    <mergeCell ref="B345:AD345"/>
    <mergeCell ref="B346:AD346"/>
    <mergeCell ref="B347:AD347"/>
    <mergeCell ref="B348:AD348"/>
    <mergeCell ref="B349:AD349"/>
    <mergeCell ref="E316:H316"/>
    <mergeCell ref="E318:H318"/>
    <mergeCell ref="C320:AD320"/>
    <mergeCell ref="C321:AD321"/>
    <mergeCell ref="B328:AD328"/>
    <mergeCell ref="C329:AD329"/>
    <mergeCell ref="C330:AD330"/>
    <mergeCell ref="C333:L334"/>
    <mergeCell ref="M333:AD333"/>
    <mergeCell ref="M334:R334"/>
    <mergeCell ref="S334:X334"/>
    <mergeCell ref="Y334:AD334"/>
    <mergeCell ref="D335:L335"/>
    <mergeCell ref="M335:R335"/>
    <mergeCell ref="S335:X335"/>
    <mergeCell ref="Y335:AD335"/>
    <mergeCell ref="D336:L336"/>
    <mergeCell ref="B377:AD377"/>
    <mergeCell ref="B406:AD406"/>
    <mergeCell ref="B407:AD407"/>
    <mergeCell ref="B408:AD408"/>
    <mergeCell ref="B409:AD409"/>
    <mergeCell ref="B410:AD410"/>
    <mergeCell ref="B411:AD411"/>
    <mergeCell ref="B433:AD433"/>
    <mergeCell ref="B434:AD434"/>
    <mergeCell ref="B435:AD435"/>
    <mergeCell ref="B436:AD436"/>
    <mergeCell ref="M363:R363"/>
    <mergeCell ref="S363:X363"/>
    <mergeCell ref="D388:L388"/>
    <mergeCell ref="M388:R388"/>
    <mergeCell ref="S388:X388"/>
    <mergeCell ref="Y388:AD388"/>
    <mergeCell ref="D389:L389"/>
    <mergeCell ref="M389:R389"/>
    <mergeCell ref="S389:X389"/>
    <mergeCell ref="Y389:AD389"/>
    <mergeCell ref="C382:AD382"/>
    <mergeCell ref="C384:AD384"/>
    <mergeCell ref="C386:L387"/>
    <mergeCell ref="M386:AD386"/>
    <mergeCell ref="M387:R387"/>
    <mergeCell ref="S387:X387"/>
    <mergeCell ref="Y387:AD387"/>
    <mergeCell ref="C368:G368"/>
    <mergeCell ref="H368:AD368"/>
    <mergeCell ref="C370:AD370"/>
    <mergeCell ref="C371:AD371"/>
    <mergeCell ref="B505:AD505"/>
    <mergeCell ref="B506:AD506"/>
    <mergeCell ref="B507:AD507"/>
    <mergeCell ref="B508:AD508"/>
    <mergeCell ref="B509:AD509"/>
    <mergeCell ref="B510:AD510"/>
    <mergeCell ref="B553:AD553"/>
    <mergeCell ref="B554:AD554"/>
    <mergeCell ref="B555:AD555"/>
    <mergeCell ref="B556:AD556"/>
    <mergeCell ref="B557:AD557"/>
    <mergeCell ref="B558:AD558"/>
    <mergeCell ref="B570:AD570"/>
    <mergeCell ref="B571:AD571"/>
    <mergeCell ref="B572:AD572"/>
    <mergeCell ref="B573:AD573"/>
    <mergeCell ref="B574:AD574"/>
    <mergeCell ref="D522:L522"/>
    <mergeCell ref="M522:R522"/>
    <mergeCell ref="S522:X522"/>
    <mergeCell ref="Y522:AD522"/>
    <mergeCell ref="D523:L523"/>
    <mergeCell ref="M523:R523"/>
    <mergeCell ref="S523:X523"/>
    <mergeCell ref="Y523:AD523"/>
    <mergeCell ref="D520:L520"/>
    <mergeCell ref="M520:R520"/>
    <mergeCell ref="S520:X520"/>
    <mergeCell ref="Y520:AD520"/>
    <mergeCell ref="D521:L521"/>
    <mergeCell ref="M521:R521"/>
    <mergeCell ref="S521:X521"/>
    <mergeCell ref="B575:AD575"/>
    <mergeCell ref="B606:AD606"/>
    <mergeCell ref="B607:AD607"/>
    <mergeCell ref="B608:AD608"/>
    <mergeCell ref="B609:AD609"/>
    <mergeCell ref="B610:AD610"/>
    <mergeCell ref="B611:AD611"/>
    <mergeCell ref="B627:AD627"/>
    <mergeCell ref="B628:AD628"/>
    <mergeCell ref="B629:AD629"/>
    <mergeCell ref="B630:AD630"/>
    <mergeCell ref="B631:AD631"/>
    <mergeCell ref="B632:AD632"/>
    <mergeCell ref="B650:AD650"/>
    <mergeCell ref="B651:AD651"/>
    <mergeCell ref="B652:AD652"/>
    <mergeCell ref="B653:AD653"/>
    <mergeCell ref="S595:X595"/>
    <mergeCell ref="Y595:AD595"/>
    <mergeCell ref="D596:L596"/>
    <mergeCell ref="M596:R596"/>
    <mergeCell ref="S596:X596"/>
    <mergeCell ref="Y596:AD596"/>
    <mergeCell ref="D597:L597"/>
    <mergeCell ref="M597:R597"/>
    <mergeCell ref="S597:X597"/>
    <mergeCell ref="Y597:AD597"/>
    <mergeCell ref="D598:L598"/>
    <mergeCell ref="M598:R598"/>
    <mergeCell ref="S598:X598"/>
    <mergeCell ref="Y598:AD598"/>
    <mergeCell ref="D599:L599"/>
    <mergeCell ref="B697:AD697"/>
    <mergeCell ref="B720:AD720"/>
    <mergeCell ref="B721:AD721"/>
    <mergeCell ref="B722:AD722"/>
    <mergeCell ref="D707:AD707"/>
    <mergeCell ref="C718:AD718"/>
    <mergeCell ref="C719:AD719"/>
    <mergeCell ref="N715:AD715"/>
    <mergeCell ref="B723:AD723"/>
    <mergeCell ref="B724:AD724"/>
    <mergeCell ref="B725:AD725"/>
    <mergeCell ref="B736:AD736"/>
    <mergeCell ref="B737:AD737"/>
    <mergeCell ref="B738:AD738"/>
    <mergeCell ref="B739:AD739"/>
    <mergeCell ref="B740:AD740"/>
    <mergeCell ref="B741:AD741"/>
    <mergeCell ref="B726:AD726"/>
    <mergeCell ref="B728:AD728"/>
    <mergeCell ref="B742:AD742"/>
    <mergeCell ref="C743:AD743"/>
    <mergeCell ref="C744:AD744"/>
    <mergeCell ref="AA746:AD746"/>
    <mergeCell ref="C729:AD729"/>
    <mergeCell ref="C730:AD730"/>
    <mergeCell ref="C734:AD734"/>
    <mergeCell ref="C735:AD735"/>
    <mergeCell ref="B779:AD779"/>
    <mergeCell ref="B780:AD780"/>
    <mergeCell ref="B781:AD781"/>
    <mergeCell ref="B782:AD782"/>
    <mergeCell ref="B792:AD792"/>
    <mergeCell ref="B793:AD793"/>
    <mergeCell ref="B783:AD783"/>
    <mergeCell ref="C784:AD784"/>
    <mergeCell ref="C785:AD785"/>
    <mergeCell ref="C750:AD750"/>
    <mergeCell ref="C751:AD751"/>
    <mergeCell ref="B758:AD758"/>
    <mergeCell ref="C761:L762"/>
    <mergeCell ref="M761:AD761"/>
    <mergeCell ref="M762:R762"/>
    <mergeCell ref="S762:X762"/>
    <mergeCell ref="Y762:AD762"/>
    <mergeCell ref="D763:L763"/>
    <mergeCell ref="M763:R763"/>
    <mergeCell ref="S763:X763"/>
    <mergeCell ref="Y763:AD763"/>
    <mergeCell ref="C759:AD759"/>
    <mergeCell ref="M771:R771"/>
    <mergeCell ref="S771:X771"/>
    <mergeCell ref="C800:AD800"/>
    <mergeCell ref="Q816:AD816"/>
    <mergeCell ref="C820:AD820"/>
    <mergeCell ref="C821:AD821"/>
    <mergeCell ref="D838:AD838"/>
    <mergeCell ref="C786:AD786"/>
    <mergeCell ref="C788:F788"/>
    <mergeCell ref="C790:AD790"/>
    <mergeCell ref="C791:AD791"/>
    <mergeCell ref="G788:AD788"/>
    <mergeCell ref="B798:AD798"/>
    <mergeCell ref="D842:AD842"/>
    <mergeCell ref="C799:AD799"/>
    <mergeCell ref="B868:AD868"/>
    <mergeCell ref="B869:AD869"/>
    <mergeCell ref="B870:AD870"/>
    <mergeCell ref="B871:AD871"/>
    <mergeCell ref="B853:AD853"/>
    <mergeCell ref="C854:AD854"/>
    <mergeCell ref="C855:AD855"/>
    <mergeCell ref="B796:AD796"/>
    <mergeCell ref="B797:AD797"/>
    <mergeCell ref="B822:AD822"/>
    <mergeCell ref="B823:AD823"/>
    <mergeCell ref="B824:AD824"/>
    <mergeCell ref="B825:AD825"/>
    <mergeCell ref="B826:AD826"/>
    <mergeCell ref="B827:AD827"/>
    <mergeCell ref="B847:AD847"/>
    <mergeCell ref="S862:X862"/>
    <mergeCell ref="Y862:AD862"/>
    <mergeCell ref="C864:E864"/>
    <mergeCell ref="B897:AD897"/>
    <mergeCell ref="B898:AD898"/>
    <mergeCell ref="B899:AD899"/>
    <mergeCell ref="B900:AD900"/>
    <mergeCell ref="B901:AD901"/>
    <mergeCell ref="B902:AD902"/>
    <mergeCell ref="B913:AD913"/>
    <mergeCell ref="B914:AD914"/>
    <mergeCell ref="B915:AD915"/>
    <mergeCell ref="B916:AD916"/>
    <mergeCell ref="B917:AD917"/>
    <mergeCell ref="C912:AD912"/>
    <mergeCell ref="D886:R886"/>
    <mergeCell ref="S886:X886"/>
    <mergeCell ref="C896:AD896"/>
    <mergeCell ref="B903:AD903"/>
    <mergeCell ref="C905:F905"/>
    <mergeCell ref="E907:H907"/>
    <mergeCell ref="E909:H909"/>
    <mergeCell ref="C911:AD911"/>
    <mergeCell ref="D891:R891"/>
    <mergeCell ref="S891:X891"/>
    <mergeCell ref="C893:E893"/>
    <mergeCell ref="F893:AD893"/>
    <mergeCell ref="C895:AD895"/>
    <mergeCell ref="D889:R889"/>
    <mergeCell ref="Y891:AA891"/>
    <mergeCell ref="AB891:AD891"/>
    <mergeCell ref="S889:X889"/>
    <mergeCell ref="D890:R890"/>
    <mergeCell ref="S890:X890"/>
    <mergeCell ref="D887:R887"/>
    <mergeCell ref="B1196:AD1196"/>
    <mergeCell ref="B1197:AD1197"/>
    <mergeCell ref="B1198:AD1198"/>
    <mergeCell ref="B1199:AD1199"/>
    <mergeCell ref="B1200:AD1200"/>
    <mergeCell ref="B1201:AD1201"/>
    <mergeCell ref="B1096:AD1096"/>
    <mergeCell ref="B1097:AD1097"/>
    <mergeCell ref="B1098:AD1098"/>
    <mergeCell ref="B1099:AD1099"/>
    <mergeCell ref="B1100:AD1100"/>
    <mergeCell ref="B1101:AD1101"/>
    <mergeCell ref="B1143:AD1143"/>
    <mergeCell ref="B1144:AD1144"/>
    <mergeCell ref="B1145:AD1145"/>
    <mergeCell ref="B1146:AD1146"/>
    <mergeCell ref="B1147:AD1147"/>
    <mergeCell ref="B1148:AD1148"/>
    <mergeCell ref="B1160:AD1160"/>
    <mergeCell ref="B1161:AD1161"/>
    <mergeCell ref="B1162:AD1162"/>
    <mergeCell ref="B1163:AD1163"/>
    <mergeCell ref="B1164:AD1164"/>
    <mergeCell ref="M1188:R1188"/>
    <mergeCell ref="S1188:X1188"/>
    <mergeCell ref="Y1188:AD1188"/>
    <mergeCell ref="D1189:L1189"/>
    <mergeCell ref="D1113:L1113"/>
    <mergeCell ref="M1113:R1113"/>
    <mergeCell ref="S1113:X1113"/>
    <mergeCell ref="Y1113:AD1113"/>
    <mergeCell ref="D1114:L1114"/>
  </mergeCells>
  <conditionalFormatting sqref="C50:AD50 C83:AD83 C98:C111 K110:AD110 N138:AD138 C125:C139 C157:AD157 M172:AD181 C197:F197 C211:C227 C241:C252 C314:F314 E316:H316 E318:H318 M420:AD426 M475:AD481 C501:AD501 M520:AD546 C566:AD566 M584:AD599 S267:AD271 S295:AD300 M335:AD340 M359:AD365 M388:AD399 M447:AD454">
    <cfRule type="expression" dxfId="98" priority="99">
      <formula>$I$31&lt;&gt;""</formula>
    </cfRule>
  </conditionalFormatting>
  <conditionalFormatting sqref="C50:AD50 C83:AD83 C98:C111 K110:AD110 C125:C139 C157:AD157 M172:AD181 C197:F197 C211:C227 C241:C252 C314:F314 E316:H316 E318:H318 M420:AD426 M475:AD481 C501:AD501 M520:AD546 C566:AD566 M584:AD599 S267:AD271 S295:AD300 M335:AD340 M359:AD365 M388:AD399 M447:AD454">
    <cfRule type="expression" dxfId="97" priority="98">
      <formula>$T$31&lt;&gt;""</formula>
    </cfRule>
  </conditionalFormatting>
  <conditionalFormatting sqref="C31 I31">
    <cfRule type="expression" dxfId="96" priority="97">
      <formula>$T$31&lt;&gt;""</formula>
    </cfRule>
  </conditionalFormatting>
  <conditionalFormatting sqref="I31 T31">
    <cfRule type="expression" dxfId="95" priority="96">
      <formula>$C$31&lt;&gt;""</formula>
    </cfRule>
  </conditionalFormatting>
  <conditionalFormatting sqref="C31 T31">
    <cfRule type="expression" dxfId="94" priority="95">
      <formula>$I$31&lt;&gt;""</formula>
    </cfRule>
  </conditionalFormatting>
  <conditionalFormatting sqref="C646:AD646 C660 I660 T660 C675:C688 C702:C716 C732 L732 T732 C748:AD748 M763:AD772 C788:F788 C802:C818 C832:C843 C905:F905 E907:H907 E909:H909 M950:AD956 M979:AD990 M1011:AD1017 M1038:AD1045 M1066:AD1072 C1092:AD1092 M1111:AD1136 C1156:AD1156 M1174:AD1189 S858:AD862 S886:AD891 M926:AD931">
    <cfRule type="expression" dxfId="93" priority="94">
      <formula>$I$623&lt;&gt;""</formula>
    </cfRule>
  </conditionalFormatting>
  <conditionalFormatting sqref="C646:AD646 C660 I660 T660 C675:C688 C702:C716 C732 L732 T732 C748:AD748 M763:AD772 C788:F788 C802:C818 C832:C843 C905:F905 E907:H907 E909:H909 M950:AD956 M979:AD990 M1011:AD1017 M1038:AD1045 M1066:AD1072 C1092:AD1092 M1111:AD1136 C1156:AD1156 M1174:AD1189 S858:AD862 S886:AD891 M926:AD931">
    <cfRule type="expression" dxfId="92" priority="93">
      <formula>$T$623&lt;&gt;""</formula>
    </cfRule>
  </conditionalFormatting>
  <conditionalFormatting sqref="R50:AD50">
    <cfRule type="expression" dxfId="91" priority="92">
      <formula>$C$50&gt;1</formula>
    </cfRule>
  </conditionalFormatting>
  <conditionalFormatting sqref="R50:AC50">
    <cfRule type="expression" dxfId="90" priority="91">
      <formula>$AD$50&lt;&gt;""</formula>
    </cfRule>
  </conditionalFormatting>
  <conditionalFormatting sqref="F52:AD52">
    <cfRule type="expression" dxfId="89" priority="90">
      <formula>$AG$52=0</formula>
    </cfRule>
  </conditionalFormatting>
  <conditionalFormatting sqref="Q83:AD83">
    <cfRule type="expression" dxfId="88" priority="89">
      <formula>$C$83&gt;1</formula>
    </cfRule>
  </conditionalFormatting>
  <conditionalFormatting sqref="C98">
    <cfRule type="expression" dxfId="87" priority="5">
      <formula>$AG$98=1</formula>
    </cfRule>
    <cfRule type="expression" dxfId="86" priority="88">
      <formula>$C$50&gt;1</formula>
    </cfRule>
  </conditionalFormatting>
  <conditionalFormatting sqref="C99:C111">
    <cfRule type="expression" dxfId="85" priority="87">
      <formula>$C$98&lt;&gt;""</formula>
    </cfRule>
  </conditionalFormatting>
  <conditionalFormatting sqref="C98:C110">
    <cfRule type="expression" dxfId="84" priority="86">
      <formula>$C$111&lt;&gt;""</formula>
    </cfRule>
  </conditionalFormatting>
  <conditionalFormatting sqref="C125:C138">
    <cfRule type="expression" dxfId="83" priority="85">
      <formula>$C$139&lt;&gt;""</formula>
    </cfRule>
  </conditionalFormatting>
  <conditionalFormatting sqref="C211:C226">
    <cfRule type="expression" dxfId="82" priority="84">
      <formula>$C$227&lt;&gt;""</formula>
    </cfRule>
  </conditionalFormatting>
  <conditionalFormatting sqref="C211:C225 C227">
    <cfRule type="expression" dxfId="81" priority="83">
      <formula>$C$226&lt;&gt;""</formula>
    </cfRule>
  </conditionalFormatting>
  <conditionalFormatting sqref="C241:C251">
    <cfRule type="expression" dxfId="80" priority="82">
      <formula>$C$252&lt;&gt;""</formula>
    </cfRule>
  </conditionalFormatting>
  <conditionalFormatting sqref="C241:C250 C252">
    <cfRule type="expression" dxfId="79" priority="81">
      <formula>$C$251&lt;&gt;""</formula>
    </cfRule>
  </conditionalFormatting>
  <conditionalFormatting sqref="Y267:AD271">
    <cfRule type="expression" dxfId="78" priority="80">
      <formula>$S267&gt;1</formula>
    </cfRule>
  </conditionalFormatting>
  <conditionalFormatting sqref="Y295:AD300">
    <cfRule type="expression" dxfId="77" priority="79">
      <formula>$S295&gt;1</formula>
    </cfRule>
  </conditionalFormatting>
  <conditionalFormatting sqref="Y295:AA300">
    <cfRule type="expression" dxfId="76" priority="78">
      <formula>$AB295&lt;&gt;""</formula>
    </cfRule>
  </conditionalFormatting>
  <conditionalFormatting sqref="AB295:AD300">
    <cfRule type="expression" dxfId="75" priority="77">
      <formula>$Y295&lt;&gt;""</formula>
    </cfRule>
  </conditionalFormatting>
  <conditionalFormatting sqref="F302:AD302">
    <cfRule type="expression" dxfId="74" priority="76">
      <formula>$AG$302=0</formula>
    </cfRule>
  </conditionalFormatting>
  <conditionalFormatting sqref="M335:AD340">
    <cfRule type="expression" dxfId="73" priority="75">
      <formula>$S295&gt;1</formula>
    </cfRule>
  </conditionalFormatting>
  <conditionalFormatting sqref="M359:AD365">
    <cfRule type="expression" dxfId="72" priority="74">
      <formula>$AG$352=1</formula>
    </cfRule>
  </conditionalFormatting>
  <conditionalFormatting sqref="M388:AD399">
    <cfRule type="expression" dxfId="71" priority="73">
      <formula>$AG$379=1</formula>
    </cfRule>
  </conditionalFormatting>
  <conditionalFormatting sqref="M420:AD426">
    <cfRule type="expression" dxfId="70" priority="72">
      <formula>$AG$413=1</formula>
    </cfRule>
  </conditionalFormatting>
  <conditionalFormatting sqref="M447:AD454">
    <cfRule type="expression" dxfId="69" priority="71">
      <formula>$AG$440=1</formula>
    </cfRule>
  </conditionalFormatting>
  <conditionalFormatting sqref="M475:AD481">
    <cfRule type="expression" dxfId="68" priority="70">
      <formula>$AG$468=1</formula>
    </cfRule>
  </conditionalFormatting>
  <conditionalFormatting sqref="M501:AD501">
    <cfRule type="expression" dxfId="67" priority="69">
      <formula>$C$501&gt;1</formula>
    </cfRule>
  </conditionalFormatting>
  <conditionalFormatting sqref="M520:AD546">
    <cfRule type="expression" dxfId="66" priority="68">
      <formula>$C$501&gt;1</formula>
    </cfRule>
  </conditionalFormatting>
  <conditionalFormatting sqref="M566:AD566">
    <cfRule type="expression" dxfId="65" priority="67">
      <formula>$C$566&gt;1</formula>
    </cfRule>
  </conditionalFormatting>
  <conditionalFormatting sqref="M584:AD599">
    <cfRule type="expression" dxfId="64" priority="66">
      <formula>$C$566&gt;1</formula>
    </cfRule>
  </conditionalFormatting>
  <conditionalFormatting sqref="C623 I623">
    <cfRule type="expression" dxfId="63" priority="65">
      <formula>$T$623&lt;&gt;""</formula>
    </cfRule>
  </conditionalFormatting>
  <conditionalFormatting sqref="C623 T623">
    <cfRule type="expression" dxfId="62" priority="64">
      <formula>$I$623&lt;&gt;""</formula>
    </cfRule>
  </conditionalFormatting>
  <conditionalFormatting sqref="I623 T623">
    <cfRule type="expression" dxfId="61" priority="63">
      <formula>$C$623&lt;&gt;""</formula>
    </cfRule>
  </conditionalFormatting>
  <conditionalFormatting sqref="Q646:AD646 C660 I660 T660 C675:C688 C702:C716">
    <cfRule type="expression" dxfId="60" priority="62">
      <formula>$C$646&gt;1</formula>
    </cfRule>
  </conditionalFormatting>
  <conditionalFormatting sqref="C660">
    <cfRule type="expression" dxfId="59" priority="61">
      <formula>$C$83&gt;1</formula>
    </cfRule>
    <cfRule type="expression" dxfId="58" priority="3">
      <formula>$AG$658&gt;0</formula>
    </cfRule>
  </conditionalFormatting>
  <conditionalFormatting sqref="I660 T660">
    <cfRule type="expression" dxfId="57" priority="60">
      <formula>$C$660&lt;&gt;""</formula>
    </cfRule>
  </conditionalFormatting>
  <conditionalFormatting sqref="I660 C660">
    <cfRule type="expression" dxfId="56" priority="59">
      <formula>$T$660&lt;&gt;""</formula>
    </cfRule>
  </conditionalFormatting>
  <conditionalFormatting sqref="C660 T660">
    <cfRule type="expression" dxfId="55" priority="58">
      <formula>$I$660&lt;&gt;""</formula>
    </cfRule>
  </conditionalFormatting>
  <conditionalFormatting sqref="C675">
    <cfRule type="expression" dxfId="54" priority="57">
      <formula>$C$50&gt;1</formula>
    </cfRule>
  </conditionalFormatting>
  <conditionalFormatting sqref="C675:C687">
    <cfRule type="expression" dxfId="53" priority="56">
      <formula>$C$688&lt;&gt;""</formula>
    </cfRule>
  </conditionalFormatting>
  <conditionalFormatting sqref="C676:C688">
    <cfRule type="expression" dxfId="52" priority="55">
      <formula>$C$675&lt;&gt;""</formula>
    </cfRule>
  </conditionalFormatting>
  <conditionalFormatting sqref="C702:C715">
    <cfRule type="expression" dxfId="51" priority="54">
      <formula>$C$716&lt;&gt;""</formula>
    </cfRule>
  </conditionalFormatting>
  <conditionalFormatting sqref="L732 C732">
    <cfRule type="expression" dxfId="50" priority="53">
      <formula>$T$732&lt;&gt;""</formula>
    </cfRule>
  </conditionalFormatting>
  <conditionalFormatting sqref="T732 L732">
    <cfRule type="expression" dxfId="49" priority="52">
      <formula>$C$732&lt;&gt;""</formula>
    </cfRule>
  </conditionalFormatting>
  <conditionalFormatting sqref="C732 T732">
    <cfRule type="expression" dxfId="48" priority="51">
      <formula>$L$732&lt;&gt;""</formula>
    </cfRule>
  </conditionalFormatting>
  <conditionalFormatting sqref="C732">
    <cfRule type="expression" dxfId="47" priority="49">
      <formula>$T$31&lt;&gt;""</formula>
    </cfRule>
    <cfRule type="expression" dxfId="46" priority="50">
      <formula>$I$31&lt;&gt;""</formula>
    </cfRule>
  </conditionalFormatting>
  <conditionalFormatting sqref="C802:C816 C818">
    <cfRule type="expression" dxfId="45" priority="48">
      <formula>$C$817&lt;&gt;""</formula>
    </cfRule>
  </conditionalFormatting>
  <conditionalFormatting sqref="C802:C817">
    <cfRule type="expression" dxfId="44" priority="47">
      <formula>$C$818&lt;&gt;""</formula>
    </cfRule>
  </conditionalFormatting>
  <conditionalFormatting sqref="C832:C842">
    <cfRule type="expression" dxfId="43" priority="46">
      <formula>$C$843&lt;&gt;""</formula>
    </cfRule>
  </conditionalFormatting>
  <conditionalFormatting sqref="C843 C832:C841">
    <cfRule type="expression" dxfId="42" priority="45">
      <formula>$C$842&lt;&gt;""</formula>
    </cfRule>
  </conditionalFormatting>
  <conditionalFormatting sqref="Y858:AD862">
    <cfRule type="expression" dxfId="41" priority="43">
      <formula>$S858&gt;1</formula>
    </cfRule>
  </conditionalFormatting>
  <conditionalFormatting sqref="Y886:AD891">
    <cfRule type="expression" dxfId="40" priority="42">
      <formula>$S886&gt;1</formula>
    </cfRule>
  </conditionalFormatting>
  <conditionalFormatting sqref="Y886:AA891">
    <cfRule type="expression" dxfId="39" priority="41">
      <formula>$AB886&lt;&gt;""</formula>
    </cfRule>
  </conditionalFormatting>
  <conditionalFormatting sqref="AB886:AD891">
    <cfRule type="expression" dxfId="38" priority="40">
      <formula>$Y886&lt;&gt;""</formula>
    </cfRule>
  </conditionalFormatting>
  <conditionalFormatting sqref="M926:AD931">
    <cfRule type="expression" dxfId="37" priority="39">
      <formula>$S886&gt;1</formula>
    </cfRule>
  </conditionalFormatting>
  <conditionalFormatting sqref="M950:AD956">
    <cfRule type="expression" dxfId="36" priority="38">
      <formula>$AG$943</formula>
    </cfRule>
  </conditionalFormatting>
  <conditionalFormatting sqref="M979:AD990">
    <cfRule type="expression" dxfId="35" priority="37">
      <formula>$AG$970=1</formula>
    </cfRule>
  </conditionalFormatting>
  <conditionalFormatting sqref="M1011:AD1017">
    <cfRule type="expression" dxfId="34" priority="36">
      <formula>$AG$1004=1</formula>
    </cfRule>
  </conditionalFormatting>
  <conditionalFormatting sqref="M1038:AD1045">
    <cfRule type="expression" dxfId="33" priority="35">
      <formula>$AG$1031=1</formula>
    </cfRule>
  </conditionalFormatting>
  <conditionalFormatting sqref="M1066:AD1072">
    <cfRule type="expression" dxfId="32" priority="34">
      <formula>$AG$1059=1</formula>
    </cfRule>
  </conditionalFormatting>
  <conditionalFormatting sqref="M1092:AD1092 M1111:AD1136">
    <cfRule type="expression" dxfId="31" priority="33">
      <formula>$C$1092&gt;1</formula>
    </cfRule>
  </conditionalFormatting>
  <conditionalFormatting sqref="M1156:AD1156 M1174:AD1189">
    <cfRule type="expression" dxfId="30" priority="32">
      <formula>$C$1156&gt;1</formula>
    </cfRule>
  </conditionalFormatting>
  <conditionalFormatting sqref="K110:AD110">
    <cfRule type="expression" dxfId="29" priority="31">
      <formula>$C$110=""</formula>
    </cfRule>
  </conditionalFormatting>
  <conditionalFormatting sqref="N138:AD138">
    <cfRule type="expression" dxfId="28" priority="30">
      <formula>$C$138=""</formula>
    </cfRule>
  </conditionalFormatting>
  <conditionalFormatting sqref="Q225:AD225">
    <cfRule type="expression" dxfId="27" priority="29">
      <formula>$C$225=""</formula>
    </cfRule>
  </conditionalFormatting>
  <conditionalFormatting sqref="K250:AD250">
    <cfRule type="expression" dxfId="26" priority="28">
      <formula>$C$250=""</formula>
    </cfRule>
  </conditionalFormatting>
  <conditionalFormatting sqref="F273:AD273">
    <cfRule type="expression" dxfId="25" priority="27">
      <formula>$AG273=0</formula>
    </cfRule>
  </conditionalFormatting>
  <conditionalFormatting sqref="F549:AD549">
    <cfRule type="expression" dxfId="24" priority="26">
      <formula>$AG549=0</formula>
    </cfRule>
  </conditionalFormatting>
  <conditionalFormatting sqref="F602:AD602">
    <cfRule type="expression" dxfId="23" priority="25">
      <formula>$AG602=0</formula>
    </cfRule>
  </conditionalFormatting>
  <conditionalFormatting sqref="F893:AD893">
    <cfRule type="expression" dxfId="22" priority="24">
      <formula>$AG893=0</formula>
    </cfRule>
  </conditionalFormatting>
  <conditionalFormatting sqref="F1139:AD1139">
    <cfRule type="expression" dxfId="21" priority="23">
      <formula>$AG1139=0</formula>
    </cfRule>
  </conditionalFormatting>
  <conditionalFormatting sqref="F1192:AD1192">
    <cfRule type="expression" dxfId="20" priority="22">
      <formula>$AG1192=0</formula>
    </cfRule>
  </conditionalFormatting>
  <conditionalFormatting sqref="H959:AD959">
    <cfRule type="expression" dxfId="19" priority="21">
      <formula>$AG$959=0</formula>
    </cfRule>
  </conditionalFormatting>
  <conditionalFormatting sqref="H993:AD993">
    <cfRule type="expression" dxfId="18" priority="20">
      <formula>$AG$993=0</formula>
    </cfRule>
  </conditionalFormatting>
  <conditionalFormatting sqref="H1020:AD1020">
    <cfRule type="expression" dxfId="17" priority="19">
      <formula>$AG$1020=0</formula>
    </cfRule>
  </conditionalFormatting>
  <conditionalFormatting sqref="H1048:AD1048">
    <cfRule type="expression" dxfId="16" priority="18">
      <formula>$AG1048=0</formula>
    </cfRule>
  </conditionalFormatting>
  <conditionalFormatting sqref="H1075:AD1075">
    <cfRule type="expression" dxfId="15" priority="17">
      <formula>$AG1075=0</formula>
    </cfRule>
  </conditionalFormatting>
  <conditionalFormatting sqref="F864:AD864">
    <cfRule type="expression" dxfId="14" priority="16">
      <formula>$AG864=0</formula>
    </cfRule>
  </conditionalFormatting>
  <conditionalFormatting sqref="H484:AD484">
    <cfRule type="expression" dxfId="13" priority="15">
      <formula>$AG484=0</formula>
    </cfRule>
  </conditionalFormatting>
  <conditionalFormatting sqref="H457:AD457">
    <cfRule type="expression" dxfId="12" priority="14">
      <formula>$AG457=0</formula>
    </cfRule>
  </conditionalFormatting>
  <conditionalFormatting sqref="H429:AD429">
    <cfRule type="expression" dxfId="11" priority="13">
      <formula>$AG429=0</formula>
    </cfRule>
  </conditionalFormatting>
  <conditionalFormatting sqref="H402:AD402">
    <cfRule type="expression" dxfId="10" priority="12">
      <formula>$AG402=0</formula>
    </cfRule>
  </conditionalFormatting>
  <conditionalFormatting sqref="H368:AD368">
    <cfRule type="expression" dxfId="9" priority="11">
      <formula>$AG368=0</formula>
    </cfRule>
  </conditionalFormatting>
  <conditionalFormatting sqref="K687:AD687">
    <cfRule type="expression" dxfId="8" priority="10">
      <formula>$C$687=""</formula>
    </cfRule>
  </conditionalFormatting>
  <conditionalFormatting sqref="N715:AD715">
    <cfRule type="expression" dxfId="7" priority="9">
      <formula>$C$715=""</formula>
    </cfRule>
  </conditionalFormatting>
  <conditionalFormatting sqref="Q816:AD816">
    <cfRule type="expression" dxfId="6" priority="8">
      <formula>$C$816=""</formula>
    </cfRule>
  </conditionalFormatting>
  <conditionalFormatting sqref="K841:AD841">
    <cfRule type="expression" dxfId="5" priority="7">
      <formula>$C$841=""</formula>
    </cfRule>
  </conditionalFormatting>
  <conditionalFormatting sqref="C98:C111 C125:C139">
    <cfRule type="expression" dxfId="4" priority="6">
      <formula>$C$83&gt;1</formula>
    </cfRule>
  </conditionalFormatting>
  <conditionalFormatting sqref="M420:AD426 M475:AD481 M335:AD340 M359:AD365 M388:AD399 M447:AD454">
    <cfRule type="expression" dxfId="3" priority="4">
      <formula>$AG$286=1</formula>
    </cfRule>
  </conditionalFormatting>
  <conditionalFormatting sqref="C748:AD748 M763:AD772 C788:F788 C802:C818">
    <cfRule type="expression" dxfId="2" priority="1">
      <formula>$C$732&lt;&gt;""</formula>
    </cfRule>
  </conditionalFormatting>
  <dataValidations count="19">
    <dataValidation type="list" allowBlank="1" showInputMessage="1" showErrorMessage="1" sqref="C31 I31 T31">
      <formula1>$AG$27:$AG$28</formula1>
    </dataValidation>
    <dataValidation type="list" allowBlank="1" showInputMessage="1" showErrorMessage="1" sqref="C623 I623 T623">
      <formula1>$AG$618:$AG$619</formula1>
    </dataValidation>
    <dataValidation type="list" allowBlank="1" showInputMessage="1" showErrorMessage="1" sqref="C50:Q50">
      <formula1>$AG$44:$AG$48</formula1>
    </dataValidation>
    <dataValidation type="list" allowBlank="1" showInputMessage="1" showErrorMessage="1" sqref="R50:AD50">
      <formula1>$AH$44:$AH$45</formula1>
    </dataValidation>
    <dataValidation type="list" allowBlank="1" showInputMessage="1" showErrorMessage="1" sqref="C83:P83">
      <formula1>$AG$78:$AG$82</formula1>
    </dataValidation>
    <dataValidation type="list" allowBlank="1" showInputMessage="1" showErrorMessage="1" sqref="C98:C111 C125:C139">
      <formula1>$AG$94:$AG$95</formula1>
    </dataValidation>
    <dataValidation type="list" allowBlank="1" showInputMessage="1" showErrorMessage="1" sqref="C211:C227 C241:C252">
      <formula1>$AG$206:$AG$207</formula1>
    </dataValidation>
    <dataValidation type="list" allowBlank="1" showInputMessage="1" showErrorMessage="1" sqref="S267:AD271 S295:X300">
      <formula1>$AG$261:$AG$264</formula1>
    </dataValidation>
    <dataValidation type="list" allowBlank="1" showInputMessage="1" showErrorMessage="1" sqref="AB295:AD300">
      <formula1>$AG$288:$AG$289</formula1>
    </dataValidation>
    <dataValidation type="list" allowBlank="1" showInputMessage="1" showErrorMessage="1" sqref="C501:L501">
      <formula1>$AG$493:$AG$496</formula1>
    </dataValidation>
    <dataValidation type="list" allowBlank="1" showInputMessage="1" showErrorMessage="1" sqref="C566:L566">
      <formula1>$AG$559:$AG$563</formula1>
    </dataValidation>
    <dataValidation type="list" allowBlank="1" showInputMessage="1" showErrorMessage="1" sqref="C660 I660 T660">
      <formula1>$AG$655:$AG$656</formula1>
    </dataValidation>
    <dataValidation type="list" allowBlank="1" showInputMessage="1" showErrorMessage="1" sqref="C675:C688 C702:C716 C732 L732 T732">
      <formula1>$AG$670:$AG$671</formula1>
    </dataValidation>
    <dataValidation type="list" allowBlank="1" showInputMessage="1" showErrorMessage="1" sqref="C802:C818 C832:C843">
      <formula1>$AG$797:$AG$798</formula1>
    </dataValidation>
    <dataValidation type="list" allowBlank="1" showInputMessage="1" showErrorMessage="1" sqref="S858:AD862 S886:X891">
      <formula1>$AG$852:$AG$855</formula1>
    </dataValidation>
    <dataValidation type="list" allowBlank="1" showInputMessage="1" showErrorMessage="1" sqref="AB886:AD891">
      <formula1>$AG$879:$AG$880</formula1>
    </dataValidation>
    <dataValidation type="list" allowBlank="1" showInputMessage="1" showErrorMessage="1" sqref="C1092:L1092">
      <formula1>$AG$1085:$AG$1088</formula1>
    </dataValidation>
    <dataValidation type="list" allowBlank="1" showInputMessage="1" showErrorMessage="1" sqref="C1156:L1156">
      <formula1>$AG$1149:$AG$1153</formula1>
    </dataValidation>
    <dataValidation type="list" allowBlank="1" showInputMessage="1" showErrorMessage="1" sqref="C646:P646">
      <formula1>$AG$640:$AG$644</formula1>
    </dataValidation>
  </dataValidations>
  <hyperlinks>
    <hyperlink ref="AA155:AD155" location="'Complemento 1'!AA12" display="Complemento 1"/>
    <hyperlink ref="AA746:AD746" location="'Complemento 2'!AA12" display="Complemento 2"/>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VIII
Cuestionario</oddHeader>
    <oddFooter>&amp;LCenso Nacional de Gobiernos Estatales 2023&amp;R&amp;P de &amp;N</oddFooter>
  </headerFooter>
  <rowBreaks count="13" manualBreakCount="13">
    <brk id="32" max="30" man="1"/>
    <brk id="70" max="30" man="1"/>
    <brk id="166" max="30" man="1"/>
    <brk id="466" max="30" man="1"/>
    <brk id="502" max="30" man="1"/>
    <brk id="632" max="30" man="1"/>
    <brk id="669" max="30" man="1"/>
    <brk id="767" max="30" man="1"/>
    <brk id="856" max="30" man="1"/>
    <brk id="883" max="30" man="1"/>
    <brk id="1002" max="30" man="1"/>
    <brk id="1035" max="30" man="1"/>
    <brk id="1157"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M33"/>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32" customWidth="1"/>
    <col min="2" max="30" width="3.7109375" style="32" customWidth="1"/>
    <col min="31" max="31" width="5.7109375" style="32" customWidth="1"/>
    <col min="32" max="32" width="11.42578125" style="34" hidden="1" customWidth="1"/>
    <col min="33" max="16384" width="11.42578125" style="32" hidden="1"/>
  </cols>
  <sheetData>
    <row r="1" spans="1:32" ht="173.25" customHeight="1">
      <c r="B1" s="434" t="s">
        <v>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row>
    <row r="2" spans="1:32"/>
    <row r="3" spans="1:32" ht="45" customHeight="1">
      <c r="B3" s="436" t="s">
        <v>1</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row>
    <row r="4" spans="1:32"/>
    <row r="5" spans="1:32" s="43" customFormat="1" ht="45" customHeight="1">
      <c r="B5" s="436" t="s">
        <v>546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F5" s="44"/>
    </row>
    <row r="6" spans="1:32" s="43" customFormat="1" ht="15" customHeight="1">
      <c r="B6" s="46"/>
      <c r="C6" s="45"/>
      <c r="D6" s="45"/>
      <c r="E6" s="45"/>
      <c r="F6" s="45"/>
      <c r="G6" s="45"/>
      <c r="H6" s="45"/>
      <c r="I6" s="45"/>
      <c r="J6" s="45"/>
      <c r="K6" s="45"/>
      <c r="L6" s="45"/>
      <c r="M6" s="45"/>
      <c r="N6" s="46"/>
      <c r="O6" s="45"/>
      <c r="P6" s="45"/>
      <c r="Q6" s="45"/>
      <c r="R6" s="45"/>
      <c r="S6" s="45"/>
      <c r="T6" s="45"/>
      <c r="U6" s="45"/>
      <c r="V6" s="45"/>
      <c r="W6" s="45"/>
      <c r="X6" s="45"/>
      <c r="Y6" s="45"/>
      <c r="Z6" s="45"/>
      <c r="AA6" s="45"/>
      <c r="AB6" s="45"/>
      <c r="AC6" s="45"/>
      <c r="AD6" s="45"/>
      <c r="AF6" s="44"/>
    </row>
    <row r="7" spans="1:32" ht="75" customHeight="1">
      <c r="B7" s="438" t="s">
        <v>730</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row>
    <row r="8" spans="1:32" ht="15" customHeight="1"/>
    <row r="9" spans="1:32" ht="15" customHeight="1" thickBot="1">
      <c r="B9" s="52" t="s">
        <v>3</v>
      </c>
      <c r="N9" s="52" t="s">
        <v>4</v>
      </c>
      <c r="AA9" s="439" t="s">
        <v>2</v>
      </c>
      <c r="AB9" s="439"/>
      <c r="AC9" s="439"/>
      <c r="AD9" s="439"/>
    </row>
    <row r="10" spans="1:32" ht="15" customHeight="1" thickBot="1">
      <c r="B10" s="440" t="str">
        <f>IF(Presentación!B10="","",Presentación!B10)</f>
        <v>Veracruz de Ignacio de la Llave</v>
      </c>
      <c r="C10" s="441"/>
      <c r="D10" s="441"/>
      <c r="E10" s="441"/>
      <c r="F10" s="441"/>
      <c r="G10" s="441"/>
      <c r="H10" s="441"/>
      <c r="I10" s="441"/>
      <c r="J10" s="441"/>
      <c r="K10" s="441"/>
      <c r="L10" s="442"/>
      <c r="M10" s="53"/>
      <c r="N10" s="440" t="str">
        <f>IF(Presentación!N10="","",Presentación!N10)</f>
        <v>230</v>
      </c>
      <c r="O10" s="442"/>
    </row>
    <row r="11" spans="1:32" ht="15" customHeight="1"/>
    <row r="12" spans="1:32" ht="15" customHeight="1">
      <c r="AA12" s="443" t="s">
        <v>653</v>
      </c>
      <c r="AB12" s="443"/>
      <c r="AC12" s="443"/>
      <c r="AD12" s="443"/>
    </row>
    <row r="13" spans="1:32" ht="15" customHeight="1"/>
    <row r="14" spans="1:32" ht="15" customHeight="1">
      <c r="A14" s="54"/>
      <c r="B14" s="444" t="s">
        <v>118</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6"/>
      <c r="AE14" s="47"/>
    </row>
    <row r="15" spans="1:32" ht="24" customHeight="1">
      <c r="A15" s="54"/>
      <c r="B15" s="55"/>
      <c r="C15" s="425" t="s">
        <v>732</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6"/>
      <c r="AE15" s="47"/>
    </row>
    <row r="16" spans="1:32" ht="24" customHeight="1">
      <c r="A16" s="54"/>
      <c r="B16" s="55"/>
      <c r="C16" s="414" t="s">
        <v>734</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6"/>
      <c r="AE16" s="47"/>
    </row>
    <row r="17" spans="1:39" ht="24" customHeight="1">
      <c r="A17" s="54"/>
      <c r="B17" s="56"/>
      <c r="C17" s="414" t="s">
        <v>735</v>
      </c>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6"/>
      <c r="AE17" s="47"/>
    </row>
    <row r="18" spans="1:39" ht="36" customHeight="1">
      <c r="A18" s="54"/>
      <c r="B18" s="57"/>
      <c r="C18" s="414" t="s">
        <v>736</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6"/>
      <c r="AE18" s="47"/>
    </row>
    <row r="19" spans="1:39" ht="36" customHeight="1">
      <c r="A19" s="54"/>
      <c r="B19" s="57"/>
      <c r="C19" s="414" t="s">
        <v>737</v>
      </c>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6"/>
      <c r="AE19" s="47"/>
    </row>
    <row r="20" spans="1:39" ht="48" customHeight="1">
      <c r="B20" s="58"/>
      <c r="C20" s="427" t="s">
        <v>738</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9"/>
    </row>
    <row r="21" spans="1:39" s="47" customFormat="1" ht="15" customHeight="1">
      <c r="A21" s="54"/>
      <c r="AF21" s="50"/>
    </row>
    <row r="22" spans="1:39" ht="84" customHeight="1">
      <c r="A22" s="54"/>
      <c r="B22" s="47"/>
      <c r="C22" s="416" t="s">
        <v>733</v>
      </c>
      <c r="D22" s="416"/>
      <c r="E22" s="416"/>
      <c r="F22" s="416"/>
      <c r="G22" s="416" t="s">
        <v>119</v>
      </c>
      <c r="H22" s="416"/>
      <c r="I22" s="416"/>
      <c r="J22" s="416"/>
      <c r="K22" s="416"/>
      <c r="L22" s="416" t="s">
        <v>120</v>
      </c>
      <c r="M22" s="416"/>
      <c r="N22" s="416"/>
      <c r="O22" s="416" t="s">
        <v>121</v>
      </c>
      <c r="P22" s="416"/>
      <c r="Q22" s="416"/>
      <c r="R22" s="417" t="s">
        <v>122</v>
      </c>
      <c r="S22" s="416" t="s">
        <v>123</v>
      </c>
      <c r="T22" s="416"/>
      <c r="U22" s="416"/>
      <c r="V22" s="416" t="s">
        <v>331</v>
      </c>
      <c r="W22" s="416"/>
      <c r="X22" s="416"/>
      <c r="Y22" s="416" t="s">
        <v>332</v>
      </c>
      <c r="Z22" s="416"/>
      <c r="AA22" s="416"/>
      <c r="AB22" s="416" t="s">
        <v>333</v>
      </c>
      <c r="AC22" s="416"/>
      <c r="AD22" s="416"/>
      <c r="AE22" s="47"/>
    </row>
    <row r="23" spans="1:39" ht="15" customHeight="1">
      <c r="A23" s="49"/>
      <c r="B23" s="51"/>
      <c r="C23" s="416"/>
      <c r="D23" s="416"/>
      <c r="E23" s="416"/>
      <c r="F23" s="416"/>
      <c r="G23" s="430" t="s">
        <v>124</v>
      </c>
      <c r="H23" s="430"/>
      <c r="I23" s="430" t="s">
        <v>125</v>
      </c>
      <c r="J23" s="430"/>
      <c r="K23" s="430"/>
      <c r="L23" s="416"/>
      <c r="M23" s="416"/>
      <c r="N23" s="416"/>
      <c r="O23" s="416"/>
      <c r="P23" s="416"/>
      <c r="Q23" s="416"/>
      <c r="R23" s="417"/>
      <c r="S23" s="416"/>
      <c r="T23" s="416"/>
      <c r="U23" s="416"/>
      <c r="V23" s="416"/>
      <c r="W23" s="416"/>
      <c r="X23" s="416"/>
      <c r="Y23" s="416"/>
      <c r="Z23" s="416"/>
      <c r="AA23" s="416"/>
      <c r="AB23" s="416"/>
      <c r="AC23" s="416"/>
      <c r="AD23" s="416"/>
      <c r="AE23" s="47"/>
      <c r="AG23" s="37" t="s">
        <v>5632</v>
      </c>
      <c r="AH23" s="38" t="s">
        <v>5647</v>
      </c>
      <c r="AI23" s="38" t="s">
        <v>5648</v>
      </c>
      <c r="AJ23" s="33"/>
      <c r="AK23" s="38"/>
      <c r="AL23" s="412" t="s">
        <v>5649</v>
      </c>
      <c r="AM23" s="412"/>
    </row>
    <row r="24" spans="1:39">
      <c r="A24" s="49"/>
      <c r="B24" s="59"/>
      <c r="C24" s="431" t="str">
        <f>IF(CNGE_2023_M1_Secc8!C157="","",CNGE_2023_M1_Secc8!C157)</f>
        <v/>
      </c>
      <c r="D24" s="432"/>
      <c r="E24" s="432"/>
      <c r="F24" s="433"/>
      <c r="G24" s="419" t="str">
        <f>IF(I24="","",VLOOKUP(I24,Presentación!AL3:AM574,2,FALSE))</f>
        <v/>
      </c>
      <c r="H24" s="420"/>
      <c r="I24" s="421"/>
      <c r="J24" s="422"/>
      <c r="K24" s="423"/>
      <c r="L24" s="424"/>
      <c r="M24" s="424"/>
      <c r="N24" s="424"/>
      <c r="O24" s="413"/>
      <c r="P24" s="413"/>
      <c r="Q24" s="413"/>
      <c r="R24" s="48" t="s">
        <v>126</v>
      </c>
      <c r="S24" s="413"/>
      <c r="T24" s="413"/>
      <c r="U24" s="413"/>
      <c r="V24" s="413"/>
      <c r="W24" s="413"/>
      <c r="X24" s="413"/>
      <c r="Y24" s="413"/>
      <c r="Z24" s="413"/>
      <c r="AA24" s="413"/>
      <c r="AB24" s="413"/>
      <c r="AC24" s="413"/>
      <c r="AD24" s="413"/>
      <c r="AE24" s="47"/>
      <c r="AG24" s="33">
        <f>IF(AG32=AH32,0,
IF(COUNTA(I24:AD24)=8,0,1))</f>
        <v>0</v>
      </c>
      <c r="AH24" s="33">
        <f>IF(O24="",0,
IF(LEN(O24)&gt;9,1,0))</f>
        <v>0</v>
      </c>
      <c r="AI24" s="33">
        <f>IF(S24="",0,
IF(LEN(S24)&gt;11,1,0))</f>
        <v>0</v>
      </c>
      <c r="AJ24" s="33">
        <f>SUM(AH24:AI24)</f>
        <v>0</v>
      </c>
      <c r="AK24" s="33"/>
      <c r="AL24" s="39" t="str">
        <f>SUBSTITUTE( SUBSTITUTE( SUBSTITUTE( SUBSTITUTE( SUBSTITUTE( SUBSTITUTE( SUBSTITUTE( SUBSTITUTE( SUBSTITUTE( SUBSTITUTE(AB24, 0, ""), 1, ""),2, ""), 3, ""), 4, ""),5, ""), 6, ""), 7, ""), 8, ""), 9, "")</f>
        <v/>
      </c>
      <c r="AM24" s="33">
        <f>IF(OR(AB24="",AB24="NA",AB24="NS"),0,
IF((LEN(AB24)-LEN(AL24))&lt;10,1,0))</f>
        <v>0</v>
      </c>
    </row>
    <row r="25" spans="1:39" ht="15" customHeight="1"/>
    <row r="26" spans="1:39" ht="24" customHeight="1">
      <c r="C26" s="414" t="s">
        <v>117</v>
      </c>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row>
    <row r="27" spans="1:39" ht="60" customHeight="1">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row>
    <row r="28" spans="1:39" ht="15" customHeight="1">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0"/>
      <c r="AG28" s="40"/>
    </row>
    <row r="29" spans="1:39" ht="15" customHeight="1">
      <c r="B29" s="418" t="str">
        <f>IF(AJ24=0,"","Error: las coordenadas de latitud constan de hasta ocho dígitos, mientras que las de longitud constan de hasta nueve dígitos")</f>
        <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0"/>
      <c r="AG29" s="40"/>
    </row>
    <row r="30" spans="1:39" ht="15" customHeight="1">
      <c r="B30" s="418" t="str">
        <f>IF(AM24=0,"","Error: debe registrar los diez dígitos del número telefónico")</f>
        <v/>
      </c>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0"/>
      <c r="AG30" s="40"/>
    </row>
    <row r="31" spans="1:39" ht="15" customHeight="1">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2"/>
      <c r="AG31" s="42"/>
    </row>
    <row r="32" spans="1:39" ht="15" customHeight="1">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2"/>
      <c r="AG32" s="42">
        <v>21</v>
      </c>
      <c r="AH32" s="32">
        <f>COUNTBLANK(I24:AD24)</f>
        <v>21</v>
      </c>
    </row>
    <row r="33" spans="2:33" ht="15" customHeight="1">
      <c r="B33" s="411" t="str">
        <f>IF(AG24=0,"","Error: debe completar toda la información en las celdas requeridas")</f>
        <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
      <c r="AG33" s="41"/>
    </row>
  </sheetData>
  <sheetProtection algorithmName="SHA-512" hashValue="lVXd7v+Gt22RfXbj5F4QRfQgNXg1ytzhI+qrUzV+Kj0SogeHCa6eD4n9VRVc1SnvFt+R+srNFfU0XXHlaGuzeQ==" saltValue="kUV+ATv4w33MoZ3h65aZGQ==" spinCount="100000" sheet="1" objects="1" scenarios="1"/>
  <mergeCells count="44">
    <mergeCell ref="C18:AD18"/>
    <mergeCell ref="B1:AD1"/>
    <mergeCell ref="B3:AD3"/>
    <mergeCell ref="B7:AD7"/>
    <mergeCell ref="AA9:AD9"/>
    <mergeCell ref="B10:L10"/>
    <mergeCell ref="N10:O10"/>
    <mergeCell ref="AA12:AD12"/>
    <mergeCell ref="B14:AD14"/>
    <mergeCell ref="C15:AD15"/>
    <mergeCell ref="C16:AD16"/>
    <mergeCell ref="C17:AD17"/>
    <mergeCell ref="B5:AD5"/>
    <mergeCell ref="G24:H24"/>
    <mergeCell ref="I24:K24"/>
    <mergeCell ref="L24:N24"/>
    <mergeCell ref="O24:Q24"/>
    <mergeCell ref="C19:AD19"/>
    <mergeCell ref="C20:AD20"/>
    <mergeCell ref="C22:F23"/>
    <mergeCell ref="G22:K22"/>
    <mergeCell ref="L22:N23"/>
    <mergeCell ref="AB22:AD23"/>
    <mergeCell ref="G23:H23"/>
    <mergeCell ref="I23:K23"/>
    <mergeCell ref="S24:U24"/>
    <mergeCell ref="V24:X24"/>
    <mergeCell ref="C24:F24"/>
    <mergeCell ref="B33:AD33"/>
    <mergeCell ref="AL23:AM23"/>
    <mergeCell ref="Y24:AA24"/>
    <mergeCell ref="AB24:AD24"/>
    <mergeCell ref="C26:AD26"/>
    <mergeCell ref="C27:AD27"/>
    <mergeCell ref="O22:Q23"/>
    <mergeCell ref="R22:R23"/>
    <mergeCell ref="S22:U23"/>
    <mergeCell ref="V22:X23"/>
    <mergeCell ref="Y22:AA23"/>
    <mergeCell ref="B28:AD28"/>
    <mergeCell ref="B29:AD29"/>
    <mergeCell ref="B30:AD30"/>
    <mergeCell ref="B31:AD31"/>
    <mergeCell ref="B32:AD32"/>
  </mergeCells>
  <hyperlinks>
    <hyperlink ref="AA12:AD12" location="CNGE_2023_M1_Secc8!A151" display="Pregunta 8.6"/>
    <hyperlink ref="AA9:AD9" location="Índice!B19" display="Índice"/>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VIII
Complemento 1</oddHeader>
    <oddFooter>&amp;LCenso Nacional de Gobiernos Estatales 2023&amp;R&amp;P de &amp;N</oddFooter>
  </headerFooter>
  <rowBreaks count="1" manualBreakCount="1">
    <brk id="28" max="30" man="1"/>
  </rowBreaks>
  <drawing r:id="rId2"/>
  <extLst>
    <ext xmlns:x14="http://schemas.microsoft.com/office/spreadsheetml/2009/9/main" uri="{78C0D931-6437-407d-A8EE-F0AAD7539E65}">
      <x14:conditionalFormattings>
        <x14:conditionalFormatting xmlns:xm="http://schemas.microsoft.com/office/excel/2006/main">
          <x14:cfRule type="expression" priority="1" id="{CC676B91-2F8B-41F7-B645-47B054051FF6}">
            <xm:f>CNGE_2023_M1_Secc8!$C$157=""</xm:f>
            <x14:dxf>
              <fill>
                <patternFill patternType="mediumGray"/>
              </fill>
            </x14:dxf>
          </x14:cfRule>
          <xm:sqref>S24:AD24 C24:Q24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I24:K24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M33"/>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32" customWidth="1"/>
    <col min="2" max="30" width="3.7109375" style="32" customWidth="1"/>
    <col min="31" max="31" width="5.7109375" style="32" customWidth="1"/>
    <col min="32" max="32" width="11.42578125" style="34" hidden="1" customWidth="1"/>
    <col min="33" max="16384" width="11.42578125" style="32" hidden="1"/>
  </cols>
  <sheetData>
    <row r="1" spans="1:32" ht="173.25" customHeight="1">
      <c r="B1" s="434" t="s">
        <v>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row>
    <row r="2" spans="1:32"/>
    <row r="3" spans="1:32" ht="45" customHeight="1">
      <c r="B3" s="436" t="s">
        <v>1</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row>
    <row r="4" spans="1:32"/>
    <row r="5" spans="1:32" s="43" customFormat="1" ht="45" customHeight="1">
      <c r="B5" s="436" t="s">
        <v>546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F5" s="44"/>
    </row>
    <row r="6" spans="1:32"/>
    <row r="7" spans="1:32" ht="75" customHeight="1">
      <c r="B7" s="438" t="s">
        <v>731</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row>
    <row r="8" spans="1:32" ht="15" customHeight="1"/>
    <row r="9" spans="1:32" ht="15" customHeight="1" thickBot="1">
      <c r="B9" s="52" t="s">
        <v>3</v>
      </c>
      <c r="N9" s="52" t="s">
        <v>4</v>
      </c>
      <c r="AA9" s="439" t="s">
        <v>2</v>
      </c>
      <c r="AB9" s="439"/>
      <c r="AC9" s="439"/>
      <c r="AD9" s="439"/>
    </row>
    <row r="10" spans="1:32" ht="15" customHeight="1" thickBot="1">
      <c r="B10" s="440" t="str">
        <f>IF(Presentación!B10="","",Presentación!B10)</f>
        <v>Veracruz de Ignacio de la Llave</v>
      </c>
      <c r="C10" s="441"/>
      <c r="D10" s="441"/>
      <c r="E10" s="441"/>
      <c r="F10" s="441"/>
      <c r="G10" s="441"/>
      <c r="H10" s="441"/>
      <c r="I10" s="441"/>
      <c r="J10" s="441"/>
      <c r="K10" s="441"/>
      <c r="L10" s="442"/>
      <c r="M10" s="53"/>
      <c r="N10" s="440" t="str">
        <f>IF(Presentación!N10="","",Presentación!N10)</f>
        <v>230</v>
      </c>
      <c r="O10" s="442"/>
    </row>
    <row r="11" spans="1:32" ht="15" customHeight="1"/>
    <row r="12" spans="1:32" ht="15" customHeight="1">
      <c r="AA12" s="443" t="s">
        <v>745</v>
      </c>
      <c r="AB12" s="443"/>
      <c r="AC12" s="443"/>
      <c r="AD12" s="443"/>
    </row>
    <row r="13" spans="1:32" ht="15" customHeight="1"/>
    <row r="14" spans="1:32" ht="15" customHeight="1">
      <c r="A14" s="54"/>
      <c r="B14" s="444" t="s">
        <v>118</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6"/>
      <c r="AE14" s="47"/>
    </row>
    <row r="15" spans="1:32" ht="24" customHeight="1">
      <c r="A15" s="54"/>
      <c r="B15" s="55"/>
      <c r="C15" s="425" t="s">
        <v>746</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6"/>
      <c r="AE15" s="47"/>
    </row>
    <row r="16" spans="1:32" ht="24" customHeight="1">
      <c r="A16" s="54"/>
      <c r="B16" s="55"/>
      <c r="C16" s="414" t="s">
        <v>739</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6"/>
      <c r="AE16" s="47"/>
    </row>
    <row r="17" spans="1:39" ht="24" customHeight="1">
      <c r="A17" s="54"/>
      <c r="B17" s="56"/>
      <c r="C17" s="414" t="s">
        <v>740</v>
      </c>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6"/>
      <c r="AE17" s="47"/>
    </row>
    <row r="18" spans="1:39" ht="36" customHeight="1">
      <c r="A18" s="54"/>
      <c r="B18" s="57"/>
      <c r="C18" s="414" t="s">
        <v>741</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6"/>
      <c r="AE18" s="47"/>
    </row>
    <row r="19" spans="1:39" ht="36" customHeight="1">
      <c r="A19" s="54"/>
      <c r="B19" s="57"/>
      <c r="C19" s="414" t="s">
        <v>742</v>
      </c>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6"/>
      <c r="AE19" s="47"/>
    </row>
    <row r="20" spans="1:39" ht="60" customHeight="1">
      <c r="B20" s="58"/>
      <c r="C20" s="427" t="s">
        <v>743</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9"/>
    </row>
    <row r="21" spans="1:39" s="47" customFormat="1" ht="15" customHeight="1">
      <c r="A21" s="54"/>
      <c r="AF21" s="50"/>
    </row>
    <row r="22" spans="1:39" ht="132" customHeight="1">
      <c r="A22" s="54"/>
      <c r="B22" s="47"/>
      <c r="C22" s="416" t="s">
        <v>744</v>
      </c>
      <c r="D22" s="416"/>
      <c r="E22" s="416"/>
      <c r="F22" s="416"/>
      <c r="G22" s="416" t="s">
        <v>119</v>
      </c>
      <c r="H22" s="416"/>
      <c r="I22" s="416"/>
      <c r="J22" s="416"/>
      <c r="K22" s="416"/>
      <c r="L22" s="416" t="s">
        <v>120</v>
      </c>
      <c r="M22" s="416"/>
      <c r="N22" s="416"/>
      <c r="O22" s="416" t="s">
        <v>121</v>
      </c>
      <c r="P22" s="416"/>
      <c r="Q22" s="416"/>
      <c r="R22" s="417" t="s">
        <v>122</v>
      </c>
      <c r="S22" s="416" t="s">
        <v>123</v>
      </c>
      <c r="T22" s="416"/>
      <c r="U22" s="416"/>
      <c r="V22" s="416" t="s">
        <v>331</v>
      </c>
      <c r="W22" s="416"/>
      <c r="X22" s="416"/>
      <c r="Y22" s="416" t="s">
        <v>332</v>
      </c>
      <c r="Z22" s="416"/>
      <c r="AA22" s="416"/>
      <c r="AB22" s="416" t="s">
        <v>333</v>
      </c>
      <c r="AC22" s="416"/>
      <c r="AD22" s="416"/>
      <c r="AE22" s="47"/>
    </row>
    <row r="23" spans="1:39" ht="15" customHeight="1">
      <c r="A23" s="49"/>
      <c r="B23" s="51"/>
      <c r="C23" s="416"/>
      <c r="D23" s="416"/>
      <c r="E23" s="416"/>
      <c r="F23" s="416"/>
      <c r="G23" s="430" t="s">
        <v>124</v>
      </c>
      <c r="H23" s="430"/>
      <c r="I23" s="430" t="s">
        <v>125</v>
      </c>
      <c r="J23" s="430"/>
      <c r="K23" s="430"/>
      <c r="L23" s="416"/>
      <c r="M23" s="416"/>
      <c r="N23" s="416"/>
      <c r="O23" s="416"/>
      <c r="P23" s="416"/>
      <c r="Q23" s="416"/>
      <c r="R23" s="417"/>
      <c r="S23" s="416"/>
      <c r="T23" s="416"/>
      <c r="U23" s="416"/>
      <c r="V23" s="416"/>
      <c r="W23" s="416"/>
      <c r="X23" s="416"/>
      <c r="Y23" s="416"/>
      <c r="Z23" s="416"/>
      <c r="AA23" s="416"/>
      <c r="AB23" s="416"/>
      <c r="AC23" s="416"/>
      <c r="AD23" s="416"/>
      <c r="AE23" s="47"/>
      <c r="AG23" s="37" t="s">
        <v>5632</v>
      </c>
      <c r="AH23" s="38" t="s">
        <v>5647</v>
      </c>
      <c r="AI23" s="38" t="s">
        <v>5648</v>
      </c>
      <c r="AJ23" s="33"/>
      <c r="AK23" s="38"/>
      <c r="AL23" s="412" t="s">
        <v>5649</v>
      </c>
      <c r="AM23" s="412"/>
    </row>
    <row r="24" spans="1:39">
      <c r="A24" s="49"/>
      <c r="B24" s="59"/>
      <c r="C24" s="431" t="str">
        <f>IF(CNGE_2023_M1_Secc8!C748="","",CNGE_2023_M1_Secc8!C748)</f>
        <v/>
      </c>
      <c r="D24" s="432"/>
      <c r="E24" s="432"/>
      <c r="F24" s="433"/>
      <c r="G24" s="419" t="str">
        <f>IF(I24="","",VLOOKUP(I24,Presentación!AL3:AM574,2,FALSE))</f>
        <v/>
      </c>
      <c r="H24" s="420"/>
      <c r="I24" s="447"/>
      <c r="J24" s="448"/>
      <c r="K24" s="449"/>
      <c r="L24" s="450"/>
      <c r="M24" s="450"/>
      <c r="N24" s="450"/>
      <c r="O24" s="413"/>
      <c r="P24" s="413"/>
      <c r="Q24" s="413"/>
      <c r="R24" s="48" t="s">
        <v>126</v>
      </c>
      <c r="S24" s="413"/>
      <c r="T24" s="413"/>
      <c r="U24" s="413"/>
      <c r="V24" s="413"/>
      <c r="W24" s="413"/>
      <c r="X24" s="413"/>
      <c r="Y24" s="413"/>
      <c r="Z24" s="413"/>
      <c r="AA24" s="413"/>
      <c r="AB24" s="413"/>
      <c r="AC24" s="413"/>
      <c r="AD24" s="413"/>
      <c r="AE24" s="47"/>
      <c r="AG24" s="33">
        <f>IF(AG32=AH32,0,
IF(COUNTA(I24:AD24)=8,0,1))</f>
        <v>0</v>
      </c>
      <c r="AH24" s="33">
        <f>IF(O24="",0,
IF(LEN(O24)&gt;9,1,0))</f>
        <v>0</v>
      </c>
      <c r="AI24" s="33">
        <f>IF(S24="",0,
IF(LEN(S24)&gt;11,1,0))</f>
        <v>0</v>
      </c>
      <c r="AJ24" s="33">
        <f>SUM(AH24:AI24)</f>
        <v>0</v>
      </c>
      <c r="AK24" s="33"/>
      <c r="AL24" s="39" t="str">
        <f>SUBSTITUTE( SUBSTITUTE( SUBSTITUTE( SUBSTITUTE( SUBSTITUTE( SUBSTITUTE( SUBSTITUTE( SUBSTITUTE( SUBSTITUTE( SUBSTITUTE(AB24, 0, ""), 1, ""),2, ""), 3, ""), 4, ""),5, ""), 6, ""), 7, ""), 8, ""), 9, "")</f>
        <v/>
      </c>
      <c r="AM24" s="33">
        <f>IF(OR(AB24="",AB24="NA",AB24="NS"),0,
IF((LEN(AB24)-LEN(AL24))&lt;10,1,0))</f>
        <v>0</v>
      </c>
    </row>
    <row r="25" spans="1:39" ht="15" customHeight="1"/>
    <row r="26" spans="1:39" ht="24" customHeight="1">
      <c r="C26" s="414" t="s">
        <v>117</v>
      </c>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row>
    <row r="27" spans="1:39" ht="60" customHeight="1">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row>
    <row r="28" spans="1:39" ht="15" customHeight="1">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row>
    <row r="29" spans="1:39" ht="15" customHeight="1">
      <c r="B29" s="418" t="str">
        <f>IF(AJ24=0,"","Error: las coordenadas de latitud constan de hasta ocho dígitos, mientras que las de longitud constan de hasta nueve dígitos")</f>
        <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row>
    <row r="30" spans="1:39" ht="15" customHeight="1">
      <c r="B30" s="418" t="str">
        <f>IF(AM24=0,"","Error: debe registrar los diez dígitos del número telefónico")</f>
        <v/>
      </c>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row>
    <row r="31" spans="1:39" ht="15" customHeight="1">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row>
    <row r="32" spans="1:39" ht="15" customHeight="1">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G32" s="32">
        <v>21</v>
      </c>
      <c r="AH32" s="32">
        <f>COUNTBLANK(I24:AD24)</f>
        <v>21</v>
      </c>
    </row>
    <row r="33" spans="2:30" ht="15" customHeight="1">
      <c r="B33" s="411" t="str">
        <f>IF(AG24=0,"","Error: debe completar toda la información en las celdas requeridas")</f>
        <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row>
  </sheetData>
  <sheetProtection algorithmName="SHA-512" hashValue="0xqEGdxN+It/UVt3FOx36fiA2QozBMe0YgKGTNFnLKlhPyRzVIL39ZAzgvEh5DWc4faeQ0rzltX6q1kejmjgKQ==" saltValue="Lv/H44cJk4xTheAlHrLMTg==" spinCount="100000" sheet="1" objects="1" scenarios="1"/>
  <mergeCells count="44">
    <mergeCell ref="B1:AD1"/>
    <mergeCell ref="B7:AD7"/>
    <mergeCell ref="AA9:AD9"/>
    <mergeCell ref="B10:L10"/>
    <mergeCell ref="N10:O10"/>
    <mergeCell ref="B3:AD3"/>
    <mergeCell ref="B5:AD5"/>
    <mergeCell ref="S24:U24"/>
    <mergeCell ref="V24:X24"/>
    <mergeCell ref="C19:AD19"/>
    <mergeCell ref="C20:AD20"/>
    <mergeCell ref="C22:F23"/>
    <mergeCell ref="G22:K22"/>
    <mergeCell ref="L22:N23"/>
    <mergeCell ref="O22:Q23"/>
    <mergeCell ref="R22:R23"/>
    <mergeCell ref="S22:U23"/>
    <mergeCell ref="V22:X23"/>
    <mergeCell ref="Y22:AA23"/>
    <mergeCell ref="AB22:AD23"/>
    <mergeCell ref="G23:H23"/>
    <mergeCell ref="I23:K23"/>
    <mergeCell ref="C18:AD18"/>
    <mergeCell ref="AA12:AD12"/>
    <mergeCell ref="B14:AD14"/>
    <mergeCell ref="C15:AD15"/>
    <mergeCell ref="C16:AD16"/>
    <mergeCell ref="C17:AD17"/>
    <mergeCell ref="B32:AD32"/>
    <mergeCell ref="B33:AD33"/>
    <mergeCell ref="AL23:AM23"/>
    <mergeCell ref="B28:AD28"/>
    <mergeCell ref="B29:AD29"/>
    <mergeCell ref="B30:AD30"/>
    <mergeCell ref="B31:AD31"/>
    <mergeCell ref="Y24:AA24"/>
    <mergeCell ref="AB24:AD24"/>
    <mergeCell ref="C26:AD26"/>
    <mergeCell ref="C27:AD27"/>
    <mergeCell ref="C24:F24"/>
    <mergeCell ref="G24:H24"/>
    <mergeCell ref="I24:K24"/>
    <mergeCell ref="L24:N24"/>
    <mergeCell ref="O24:Q24"/>
  </mergeCells>
  <hyperlinks>
    <hyperlink ref="AA9:AD9" location="Índice!B21" display="Índice"/>
    <hyperlink ref="AA12:AD12" location="CNGE_2023_M1_Secc8!A742" display="Pregunta 8.29"/>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VIII
Complemento 2</oddHeader>
    <oddFooter>&amp;LCenso Nacional de Gobiernos Estatales 2023&amp;R&amp;P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55EEEBB4-214E-4340-BF37-A90E738CC515}">
            <xm:f>CNGE_2023_M1_Secc8!$C$748=""</xm:f>
            <x14:dxf>
              <fill>
                <patternFill patternType="mediumGray"/>
              </fill>
            </x14:dxf>
          </x14:cfRule>
          <xm:sqref>S24:AD24 C24:Q24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I24:K24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E52"/>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0" ht="173.25" customHeight="1">
      <c r="A1" s="5"/>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5" customHeight="1">
      <c r="A2" s="5"/>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5"/>
      <c r="B3" s="239" t="s">
        <v>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1:30" ht="15" customHeight="1">
      <c r="A4" s="5"/>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5"/>
      <c r="B5" s="239" t="s">
        <v>546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0" ht="15" customHeight="1">
      <c r="A6" s="5"/>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75" customHeight="1">
      <c r="A7" s="5"/>
      <c r="B7" s="239" t="s">
        <v>8</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0" ht="15" customHeight="1">
      <c r="A8" s="5"/>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5"/>
      <c r="B9" s="2" t="s">
        <v>3</v>
      </c>
      <c r="C9" s="1"/>
      <c r="D9" s="1"/>
      <c r="E9" s="1"/>
      <c r="F9" s="1"/>
      <c r="G9" s="1"/>
      <c r="H9" s="1"/>
      <c r="I9" s="1"/>
      <c r="J9" s="1"/>
      <c r="K9" s="1"/>
      <c r="L9" s="1"/>
      <c r="M9" s="1"/>
      <c r="N9" s="2" t="s">
        <v>4</v>
      </c>
      <c r="O9" s="1"/>
      <c r="P9" s="1"/>
      <c r="Q9" s="1"/>
      <c r="R9" s="1"/>
      <c r="S9" s="1"/>
      <c r="T9" s="1"/>
      <c r="U9" s="1"/>
      <c r="V9" s="1"/>
      <c r="W9" s="1"/>
      <c r="X9" s="1"/>
      <c r="Y9" s="1"/>
      <c r="Z9" s="1"/>
      <c r="AA9" s="451" t="s">
        <v>2</v>
      </c>
      <c r="AB9" s="451"/>
      <c r="AC9" s="451"/>
      <c r="AD9" s="451"/>
    </row>
    <row r="10" spans="1:30" ht="15" customHeight="1" thickBot="1">
      <c r="A10" s="5"/>
      <c r="B10" s="241" t="str">
        <f>IF(Presentación!B10="","",Presentación!B10)</f>
        <v>Veracruz de Ignacio de la Llave</v>
      </c>
      <c r="C10" s="242"/>
      <c r="D10" s="242"/>
      <c r="E10" s="242"/>
      <c r="F10" s="242"/>
      <c r="G10" s="242"/>
      <c r="H10" s="242"/>
      <c r="I10" s="242"/>
      <c r="J10" s="242"/>
      <c r="K10" s="242"/>
      <c r="L10" s="243"/>
      <c r="M10" s="36"/>
      <c r="N10" s="241" t="str">
        <f>IF(Presentación!N10="","",Presentación!N10)</f>
        <v>230</v>
      </c>
      <c r="O10" s="243"/>
      <c r="P10" s="3"/>
      <c r="Q10" s="3"/>
      <c r="R10" s="3"/>
      <c r="S10" s="3"/>
      <c r="T10" s="3"/>
      <c r="U10" s="3"/>
      <c r="V10" s="3"/>
      <c r="W10" s="3"/>
      <c r="X10" s="3"/>
      <c r="Y10" s="3"/>
      <c r="Z10" s="3"/>
      <c r="AA10" s="3"/>
      <c r="AB10" s="3"/>
      <c r="AC10" s="3"/>
      <c r="AD10" s="3"/>
    </row>
    <row r="11" spans="1:30"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5" customHeight="1">
      <c r="B12" s="25" t="s">
        <v>750</v>
      </c>
      <c r="C12" s="30"/>
      <c r="D12" s="30"/>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ht="36" customHeight="1">
      <c r="B13" s="14"/>
      <c r="C13" s="247" t="s">
        <v>749</v>
      </c>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row>
    <row r="14" spans="1:30" ht="15" customHeight="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15" customHeight="1">
      <c r="B15" s="25" t="s">
        <v>106</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ht="60" customHeight="1">
      <c r="B16" s="26"/>
      <c r="C16" s="247" t="s">
        <v>751</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row>
    <row r="17" spans="2:30" ht="15" customHeight="1">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2:30" ht="15" customHeight="1">
      <c r="B18" s="31" t="s">
        <v>101</v>
      </c>
    </row>
    <row r="19" spans="2:30" ht="15" customHeight="1">
      <c r="C19" s="257" t="s">
        <v>102</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row>
    <row r="20" spans="2:30" ht="15" customHeight="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2:30" ht="15" customHeight="1">
      <c r="B21" s="25" t="s">
        <v>107</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2:30" ht="36" customHeight="1">
      <c r="B22" s="26"/>
      <c r="C22" s="247" t="s">
        <v>523</v>
      </c>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row>
    <row r="23" spans="2:30" ht="15" customHeight="1">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2:30" ht="15" customHeight="1">
      <c r="B24" s="25" t="s">
        <v>103</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36" customHeight="1">
      <c r="B25" s="26"/>
      <c r="C25" s="247" t="s">
        <v>654</v>
      </c>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row>
    <row r="26" spans="2:30" ht="15" customHeight="1"/>
    <row r="27" spans="2:30" ht="15" customHeight="1">
      <c r="B27" s="25" t="s">
        <v>104</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2:30" ht="36" customHeight="1">
      <c r="B28" s="14"/>
      <c r="C28" s="247" t="s">
        <v>655</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row>
    <row r="29" spans="2:30" ht="15" customHeight="1"/>
    <row r="30" spans="2:30" ht="15" customHeight="1">
      <c r="B30" s="25" t="s">
        <v>105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2:30" ht="36" customHeight="1">
      <c r="B31" s="26"/>
      <c r="C31" s="247" t="s">
        <v>656</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row>
    <row r="32" spans="2:30" ht="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2:30" ht="15" customHeight="1">
      <c r="B33" s="25" t="s">
        <v>747</v>
      </c>
      <c r="C33" s="30"/>
      <c r="D33" s="30"/>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2:30" ht="36" customHeight="1">
      <c r="B34" s="14"/>
      <c r="C34" s="247" t="s">
        <v>748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row>
    <row r="35" spans="2:30" ht="15" customHeight="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row>
    <row r="36" spans="2:30" ht="15" customHeight="1">
      <c r="B36" s="31" t="s">
        <v>522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2:30" ht="48" customHeight="1">
      <c r="B37" s="15"/>
      <c r="C37" s="257" t="s">
        <v>521</v>
      </c>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row>
    <row r="38" spans="2:30" ht="15" customHeight="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2:30" ht="15" customHeight="1">
      <c r="B39" s="25" t="s">
        <v>108</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2:30" ht="48" customHeight="1">
      <c r="B40" s="26"/>
      <c r="C40" s="247" t="s">
        <v>109</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row>
    <row r="41" spans="2:30" ht="15" customHeight="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2:30" ht="15" customHeight="1">
      <c r="B42" s="25" t="s">
        <v>520</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2:30" ht="60" customHeight="1">
      <c r="B43" s="26"/>
      <c r="C43" s="247" t="s">
        <v>519</v>
      </c>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row>
    <row r="44" spans="2:30" ht="15" customHeight="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row>
    <row r="45" spans="2:30" ht="15" customHeight="1">
      <c r="B45" s="25" t="s">
        <v>110</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2:30" ht="48" customHeight="1">
      <c r="B46" s="26"/>
      <c r="C46" s="247" t="s">
        <v>111</v>
      </c>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row>
    <row r="47" spans="2:30" ht="15" customHeight="1"/>
    <row r="48" spans="2:30" ht="15" customHeight="1"/>
    <row r="49" ht="15" customHeight="1"/>
    <row r="50" ht="15" customHeight="1"/>
    <row r="51" ht="15" customHeight="1"/>
    <row r="52" ht="15" customHeight="1"/>
  </sheetData>
  <sheetProtection algorithmName="SHA-512" hashValue="qh6aA85/PKUYzP78CCID0GqK08Uox+jef7aALEdRw27t6AgrqUy+uuuVoNXbR9gpBPiwRwVJ8tSPXK7XgV9quw==" saltValue="nIbcm4QtHkTWuu/1IOliXw==" spinCount="100000" sheet="1" objects="1" scenarios="1"/>
  <mergeCells count="19">
    <mergeCell ref="C16:AD16"/>
    <mergeCell ref="C19:AD19"/>
    <mergeCell ref="C22:AD22"/>
    <mergeCell ref="C25:AD25"/>
    <mergeCell ref="C28:AD28"/>
    <mergeCell ref="C31:AD31"/>
    <mergeCell ref="C37:AD37"/>
    <mergeCell ref="C40:AD40"/>
    <mergeCell ref="C43:AD43"/>
    <mergeCell ref="C46:AD46"/>
    <mergeCell ref="C34:AD34"/>
    <mergeCell ref="C13:AD13"/>
    <mergeCell ref="B1:AD1"/>
    <mergeCell ref="B3:AD3"/>
    <mergeCell ref="B5:AD5"/>
    <mergeCell ref="B7:AD7"/>
    <mergeCell ref="AA9:AD9"/>
    <mergeCell ref="B10:L10"/>
    <mergeCell ref="N10:O10"/>
  </mergeCells>
  <hyperlinks>
    <hyperlink ref="AA9:AD9" location="Índice!B23" display="Índice"/>
  </hyperlinks>
  <pageMargins left="0.70866141732283472" right="0.70866141732283472" top="0.74803149606299213" bottom="0.74803149606299213" header="0.31496062992125984" footer="0.31496062992125984"/>
  <pageSetup scale="75" orientation="portrait" r:id="rId1"/>
  <headerFooter>
    <oddHeader>&amp;CMódulo 1 Sección VIII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Índice</vt:lpstr>
      <vt:lpstr>Presentación</vt:lpstr>
      <vt:lpstr>Informantes</vt:lpstr>
      <vt:lpstr>Participantes</vt:lpstr>
      <vt:lpstr>CNGE_2023_M1_Secc8</vt:lpstr>
      <vt:lpstr>Complemento 1</vt:lpstr>
      <vt:lpstr>Complemento 2</vt:lpstr>
      <vt:lpstr>Glosario</vt:lpstr>
      <vt:lpstr>CNGE_2023_M1_Secc8!Área_de_impresión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2023-03-03T23:06:26Z</cp:lastPrinted>
  <dcterms:created xsi:type="dcterms:W3CDTF">2022-07-21T15:15:28Z</dcterms:created>
  <dcterms:modified xsi:type="dcterms:W3CDTF">2023-03-03T23:06:35Z</dcterms:modified>
</cp:coreProperties>
</file>